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ngwen Ou\Desktop\dash_development\Interactive-SCSA_Dash\"/>
    </mc:Choice>
  </mc:AlternateContent>
  <xr:revisionPtr revIDLastSave="0" documentId="13_ncr:1_{B3205F58-BADE-40BB-98C4-D3A2870AF62C}" xr6:coauthVersionLast="47" xr6:coauthVersionMax="47" xr10:uidLastSave="{00000000-0000-0000-0000-000000000000}"/>
  <bookViews>
    <workbookView xWindow="-110" yWindow="-110" windowWidth="38620" windowHeight="21220" tabRatio="745" firstSheet="3" activeTab="3" xr2:uid="{A628798E-305C-4246-A75A-2AB1A71444C5}"/>
  </bookViews>
  <sheets>
    <sheet name="End use test" sheetId="14" r:id="rId1"/>
    <sheet name="Sheet1" sheetId="1" r:id="rId2"/>
    <sheet name="Production" sheetId="2" r:id="rId3"/>
    <sheet name="Chemicals" sheetId="5" r:id="rId4"/>
    <sheet name="Other" sheetId="4" r:id="rId5"/>
    <sheet name="End use" sheetId="3" state="hidden" r:id="rId6"/>
    <sheet name="Feedstock" sheetId="15" r:id="rId7"/>
    <sheet name="Units" sheetId="10" r:id="rId8"/>
    <sheet name="Fuel specs" sheetId="11" r:id="rId9"/>
    <sheet name="Mass" sheetId="6" r:id="rId10"/>
    <sheet name="Volume" sheetId="7" r:id="rId11"/>
    <sheet name="Energy" sheetId="8" r:id="rId12"/>
    <sheet name="Length" sheetId="9" r:id="rId13"/>
    <sheet name="Transportation" sheetId="12" r:id="rId14"/>
    <sheet name="End use supplement" sheetId="13" r:id="rId15"/>
  </sheets>
  <externalReferences>
    <externalReference r:id="rId16"/>
    <externalReference r:id="rId17"/>
  </externalReferences>
  <definedNames>
    <definedName name="g2T">[1]Fuel_Specs!$B$175</definedName>
    <definedName name="J2J">Energy!$B$185</definedName>
    <definedName name="kg2g">[1]Fuel_Specs!$C$171</definedName>
    <definedName name="kWh2BTU">Energy!$F$190</definedName>
    <definedName name="lb2g">[1]Fuel_Specs!$E$171</definedName>
    <definedName name="LSD_Share_TS">[2]Fuel_Prod_TS!$AQ$9</definedName>
    <definedName name="mmBTU2BTU">[1]Fuel_Specs!$H$190</definedName>
    <definedName name="MT2g">[1]Fuel_Specs!$D$171</definedName>
    <definedName name="MT2T">[2]Fuel_Specs!$D$175</definedName>
    <definedName name="t2g">Other!$B$8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21" i="14" l="1"/>
  <c r="AM20" i="14"/>
  <c r="AM19" i="14"/>
  <c r="AM18" i="14"/>
  <c r="AM17" i="14"/>
  <c r="AM16" i="14"/>
  <c r="AM15" i="14"/>
  <c r="AM14" i="14"/>
  <c r="AM13" i="14"/>
  <c r="AM12" i="14"/>
  <c r="AM11" i="14"/>
  <c r="AM10" i="14"/>
  <c r="AM9" i="14"/>
  <c r="AM8" i="14"/>
  <c r="AM7" i="14"/>
  <c r="AM6" i="14"/>
  <c r="AM5" i="14"/>
  <c r="AM4" i="14"/>
  <c r="AS21" i="14"/>
  <c r="AS20" i="14"/>
  <c r="AS19" i="14"/>
  <c r="AS18" i="14"/>
  <c r="AS17" i="14"/>
  <c r="AS16" i="14"/>
  <c r="AS15" i="14"/>
  <c r="AS14" i="14"/>
  <c r="AS13" i="14"/>
  <c r="AS12" i="14"/>
  <c r="AS11" i="14"/>
  <c r="AS10" i="14"/>
  <c r="AS9" i="14"/>
  <c r="AS8" i="14"/>
  <c r="AS7" i="14"/>
  <c r="AS6" i="14"/>
  <c r="AS5" i="14"/>
  <c r="AS4" i="14"/>
  <c r="I10" i="8"/>
  <c r="H10" i="8"/>
  <c r="G10" i="8"/>
  <c r="F10" i="8"/>
  <c r="E10" i="8"/>
  <c r="D10" i="8"/>
  <c r="C10" i="8"/>
  <c r="B10" i="8"/>
  <c r="J9" i="8"/>
  <c r="J8" i="8"/>
  <c r="J6" i="8"/>
  <c r="J4" i="8"/>
  <c r="J5" i="8"/>
  <c r="J3" i="8"/>
  <c r="J2" i="8"/>
  <c r="AP5" i="14" l="1"/>
  <c r="AP6" i="14"/>
  <c r="AP7" i="14"/>
  <c r="AP8" i="14"/>
  <c r="AP9" i="14"/>
  <c r="AP4" i="14"/>
  <c r="AJ9" i="14"/>
  <c r="AJ8" i="14"/>
  <c r="AJ7" i="14"/>
  <c r="AJ6" i="14"/>
  <c r="AJ5" i="14"/>
  <c r="AJ4" i="14"/>
  <c r="AP21" i="14"/>
  <c r="AP20" i="14"/>
  <c r="AP19" i="14"/>
  <c r="AP18" i="14"/>
  <c r="AP17" i="14"/>
  <c r="AP16" i="14"/>
  <c r="AP15" i="14"/>
  <c r="AP14" i="14"/>
  <c r="AP13" i="14"/>
  <c r="AP12" i="14"/>
  <c r="AP11" i="14"/>
  <c r="AP10" i="14"/>
  <c r="AJ11" i="14"/>
  <c r="AJ12" i="14"/>
  <c r="AJ13" i="14"/>
  <c r="AJ14" i="14"/>
  <c r="AJ15" i="14"/>
  <c r="AJ16" i="14"/>
  <c r="AJ17" i="14"/>
  <c r="AJ18" i="14"/>
  <c r="AJ19" i="14"/>
  <c r="AJ20" i="14"/>
  <c r="AJ21" i="14"/>
  <c r="AJ10" i="14"/>
  <c r="AF20" i="14"/>
  <c r="AG20" i="14"/>
  <c r="AE20" i="14" l="1"/>
  <c r="AD20" i="14"/>
  <c r="Q20" i="3"/>
  <c r="P20" i="3"/>
  <c r="B5" i="4"/>
  <c r="B4" i="4"/>
  <c r="B3" i="4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tc={7EC4C7E0-FF9B-4515-8E61-AA65D5664E9D}</author>
    <author>tc={34D340DC-D67A-4CAE-8C20-051ACF44D0B9}</author>
    <author>tc={84A790D2-B4B9-4265-BD79-AAB8D56817C1}</author>
    <author>tc={1637977C-8F1B-4736-AFF4-BC85BB25E877}</author>
    <author>tc={AEEC40CA-3288-4896-9A88-AB2AB3314A84}</author>
    <author>tc={18F5452D-DD29-49E9-AA32-C6698F56C629}</author>
    <author>tc={2C8587DB-B33F-47F4-B13B-33B4A46987E0}</author>
    <author>tc={7C7F111C-24AE-475B-B4AD-4A8AD1795C98}</author>
  </authors>
  <commentList>
    <comment ref="J2" authorId="0" shapeId="0" xr:uid="{7EC4C7E0-FF9B-4515-8E61-AA65D5664E9D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L2" authorId="1" shapeId="0" xr:uid="{34D340DC-D67A-4CAE-8C20-051ACF44D0B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M2" authorId="2" shapeId="0" xr:uid="{84A790D2-B4B9-4265-BD79-AAB8D56817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P2" authorId="3" shapeId="0" xr:uid="{1637977C-8F1B-4736-AFF4-BC85BB25E8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T2" authorId="4" shapeId="0" xr:uid="{AEEC40CA-3288-4896-9A88-AB2AB3314A8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V2" authorId="5" shapeId="0" xr:uid="{18F5452D-DD29-49E9-AA32-C6698F56C62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W2" authorId="6" shapeId="0" xr:uid="{2C8587DB-B33F-47F4-B13B-33B4A46987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Z2" authorId="7" shapeId="0" xr:uid="{7C7F111C-24AE-475B-B4AD-4A8AD1795C9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tc={044CB3AF-6283-4031-8C05-A50B4C478E65}</author>
    <author>tc={AC7E57AA-E1E8-4F84-B9FC-C85A72059020}</author>
    <author>tc={DE17457E-03BF-4211-B5F5-8525E651A0CD}</author>
    <author>tc={33DDADC2-E9D9-450F-B6EB-0FCA67B1A57A}</author>
    <author>tc={5DABB33C-268A-4D96-8458-8527F4ED3C5B}</author>
    <author>tc={9E8E3EEE-3F0D-41D7-BBDD-62E207BDD908}</author>
    <author>tc={D5B2B26F-4035-42EA-8638-005D102705FB}</author>
  </authors>
  <commentList>
    <comment ref="K1" authorId="0" shapeId="0" xr:uid="{044CB3AF-6283-4031-8C05-A50B4C478E65}">
      <text>
        <t>[Threaded comment]
Your version of Excel allows you to read this threaded comment; however, any edits to it will get removed if the file is opened in a newer version of Excel. Learn more: https://go.microsoft.com/fwlink/?linkid=870924
Comment:
    CO2 transportation for algae cultivation is used here as surrogate.</t>
      </text>
    </comment>
    <comment ref="L1" authorId="1" shapeId="0" xr:uid="{AC7E57AA-E1E8-4F84-B9FC-C85A7205902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GREET2, Nafion Dry Polymer</t>
      </text>
    </comment>
    <comment ref="M1" authorId="2" shapeId="0" xr:uid="{DE17457E-03BF-4211-B5F5-8525E651A0CD}">
      <text>
        <t>[Threaded comment]
Your version of Excel allows you to read this threaded comment; however, any edits to it will get removed if the file is opened in a newer version of Excel. Learn more: https://go.microsoft.com/fwlink/?linkid=870924
Comment:
    Nylon 66 Resin, from GREET2</t>
      </text>
    </comment>
    <comment ref="N1" authorId="3" shapeId="0" xr:uid="{33DDADC2-E9D9-450F-B6EB-0FCA67B1A57A}">
      <text>
        <t>[Threaded comment]
Your version of Excel allows you to read this threaded comment; however, any edits to it will get removed if the file is opened in a newer version of Excel. Learn more: https://go.microsoft.com/fwlink/?linkid=870924
Comment:
    Flocculant is one kind of polymer.</t>
      </text>
    </comment>
    <comment ref="V1" authorId="4" shapeId="0" xr:uid="{5DABB33C-268A-4D96-8458-8527F4ED3C5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PT Catalyst as a surrogate for the environmnetal impacts.</t>
      </text>
    </comment>
    <comment ref="X1" authorId="5" shapeId="0" xr:uid="{9E8E3EEE-3F0D-41D7-BBDD-62E207BDD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 C4H2O3
C%=48/98=48.98%</t>
      </text>
    </comment>
    <comment ref="AA1" authorId="6" shapeId="0" xr:uid="{D5B2B26F-4035-42EA-8638-005D102705FB}">
      <text>
        <t>[Threaded comment]
Your version of Excel allows you to read this threaded comment; however, any edits to it will get removed if the file is opened in a newer version of Excel. Learn more: https://go.microsoft.com/fwlink/?linkid=870924
Comment:
    Lipase Enzyme for FAFE pathway: assumed to be 25 mol. % (or 58.49 wt. %) propylene glycol with balance water.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tc={AB144FDA-22B0-44A8-8FFE-47B0095C1B54}</author>
    <author>tc={58AEA280-41AE-4C76-B87B-5B60BFE4958C}</author>
    <author>tc={5B3C0439-25A6-4EC5-B584-F7486FE162EB}</author>
    <author>tc={71D614CC-D960-4BEC-B47C-4122A9B8518D}</author>
    <author>tc={C50E1C48-28B5-4D8F-A3E1-EC6E5ECDC528}</author>
  </authors>
  <commentList>
    <comment ref="G2" authorId="0" shapeId="0" xr:uid="{AB144FDA-22B0-44A8-8FFE-47B0095C1B5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I2" authorId="1" shapeId="0" xr:uid="{58AEA280-41AE-4C76-B87B-5B60BFE4958C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J2" authorId="2" shapeId="0" xr:uid="{5B3C0439-25A6-4EC5-B584-F7486FE162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M2" authorId="3" shapeId="0" xr:uid="{71D614CC-D960-4BEC-B47C-4122A9B851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A4" authorId="4" shapeId="0" xr:uid="{C50E1C48-28B5-4D8F-A3E1-EC6E5ECDC5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tc={3EAA6704-9DE5-43CA-95E4-FB464F0E000B}</author>
  </authors>
  <commentList>
    <comment ref="A2" authorId="0" shapeId="0" xr:uid="{3EAA6704-9DE5-43CA-95E4-FB464F0E000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sharedStrings.xml><?xml version="1.0" encoding="utf-8"?>
<sst xmlns="http://schemas.openxmlformats.org/spreadsheetml/2006/main" count="945" uniqueCount="367">
  <si>
    <t>NG</t>
  </si>
  <si>
    <t>Diesel</t>
  </si>
  <si>
    <t>Fertilizer</t>
  </si>
  <si>
    <t>Electricity</t>
  </si>
  <si>
    <t>Hydrotreating catalyst</t>
  </si>
  <si>
    <t>NaOH</t>
  </si>
  <si>
    <t>GHG</t>
  </si>
  <si>
    <t>NOx</t>
  </si>
  <si>
    <t xml:space="preserve">    Total energy, Btu</t>
  </si>
  <si>
    <t xml:space="preserve">    Fossil fuels, Btu</t>
  </si>
  <si>
    <t xml:space="preserve">    Coal, Btu</t>
  </si>
  <si>
    <t xml:space="preserve">    Natural gas, Btu</t>
  </si>
  <si>
    <t xml:space="preserve">    Petroleum, Btu</t>
  </si>
  <si>
    <t>Water consumption: gallons</t>
  </si>
  <si>
    <t>Natural Gas</t>
  </si>
  <si>
    <t>Source in GREET</t>
  </si>
  <si>
    <t>Industrial Boiler</t>
  </si>
  <si>
    <t>Commercial Boiler</t>
  </si>
  <si>
    <t>Stationary Reciprocating Engine</t>
  </si>
  <si>
    <t>Turbine</t>
  </si>
  <si>
    <t>Farming Tractor</t>
  </si>
  <si>
    <t>EF</t>
  </si>
  <si>
    <t>VOC</t>
  </si>
  <si>
    <t>CO</t>
  </si>
  <si>
    <t>PM10</t>
  </si>
  <si>
    <t>PM2.5</t>
  </si>
  <si>
    <t>SOx</t>
  </si>
  <si>
    <t>BC</t>
  </si>
  <si>
    <t>OC</t>
  </si>
  <si>
    <t>CH4</t>
  </si>
  <si>
    <t>N2O</t>
  </si>
  <si>
    <t>CO2</t>
  </si>
  <si>
    <t>Biogenic CO2</t>
  </si>
  <si>
    <t>Carbon ratio of VOC</t>
  </si>
  <si>
    <t>Carbon ratio of CO</t>
  </si>
  <si>
    <t>Carbon ratio of CH4</t>
  </si>
  <si>
    <t>Carbon ratio of CO2</t>
  </si>
  <si>
    <t>Sulfur ratio of SO2</t>
  </si>
  <si>
    <t>Ammonia</t>
  </si>
  <si>
    <t>Corn Steep Liquor</t>
  </si>
  <si>
    <t>Diammonium Phosphate</t>
  </si>
  <si>
    <t>Corn oil</t>
  </si>
  <si>
    <t>Glucose</t>
  </si>
  <si>
    <t>Hexane</t>
  </si>
  <si>
    <t>FGD Lime</t>
  </si>
  <si>
    <t>CO2 requirement (fossil CO2)</t>
  </si>
  <si>
    <t>Resin</t>
  </si>
  <si>
    <t>Flocculant</t>
  </si>
  <si>
    <t>Toluene</t>
  </si>
  <si>
    <t>Nitrogen</t>
  </si>
  <si>
    <t>P2O5</t>
  </si>
  <si>
    <t>K2O</t>
  </si>
  <si>
    <t>Herbicide</t>
  </si>
  <si>
    <t>Insecticide</t>
  </si>
  <si>
    <t>Sorbitol</t>
  </si>
  <si>
    <t>Sodium sulfate salt</t>
  </si>
  <si>
    <t>Maleic anhydride</t>
  </si>
  <si>
    <t xml:space="preserve">Ethyl acetate </t>
  </si>
  <si>
    <t>Lipase Enzyme</t>
  </si>
  <si>
    <t>Total emissions: grams/g of material throughput, except as noted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</si>
  <si>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</si>
  <si>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</si>
  <si>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</si>
  <si>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</si>
  <si>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</si>
  <si>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</si>
  <si>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</si>
  <si>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</si>
  <si>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</t>
  </si>
  <si>
    <t xml:space="preserve">     N2O</t>
  </si>
  <si>
    <t xml:space="preserve">     CO2</t>
  </si>
  <si>
    <t>Caustic</t>
  </si>
  <si>
    <t>Sulfur Dioxide</t>
  </si>
  <si>
    <t>Host nutrients</t>
  </si>
  <si>
    <t>Cooling Tower Chemicals</t>
  </si>
  <si>
    <t>Makeup Water</t>
  </si>
  <si>
    <t>Sodium carbonate</t>
  </si>
  <si>
    <t>Source</t>
  </si>
  <si>
    <t>IBR</t>
  </si>
  <si>
    <t>t2g</t>
  </si>
  <si>
    <t>Utility/ Industrial Boiler (&gt;100 mmBtu/hr input)</t>
  </si>
  <si>
    <t>Small Industrial Boiler (10-100 mmBtu/hr input)</t>
  </si>
  <si>
    <t>Large Gas Turbine</t>
  </si>
  <si>
    <t>CC Gas Turbine</t>
  </si>
  <si>
    <t>Small Turbine</t>
  </si>
  <si>
    <t>NG Kiln</t>
  </si>
  <si>
    <t>Steam Cracker Furnace</t>
  </si>
  <si>
    <t>NG Flaring in Oil Field</t>
  </si>
  <si>
    <t>Electricity_U.S. Mix</t>
  </si>
  <si>
    <t>Hydrogen</t>
  </si>
  <si>
    <t>Calculated separatedly</t>
  </si>
  <si>
    <t>Use</t>
  </si>
  <si>
    <t>Combustion</t>
  </si>
  <si>
    <t>g</t>
  </si>
  <si>
    <t>kg</t>
  </si>
  <si>
    <t>lb</t>
  </si>
  <si>
    <t>Volume</t>
  </si>
  <si>
    <t>m3</t>
  </si>
  <si>
    <t>ml</t>
  </si>
  <si>
    <t>L</t>
  </si>
  <si>
    <t>gal</t>
  </si>
  <si>
    <t>ft3</t>
  </si>
  <si>
    <t>Energy</t>
  </si>
  <si>
    <t>J</t>
  </si>
  <si>
    <t>kJ</t>
  </si>
  <si>
    <t>MJ</t>
  </si>
  <si>
    <t>Wh</t>
  </si>
  <si>
    <t>kWh</t>
  </si>
  <si>
    <t>BTU</t>
  </si>
  <si>
    <t>mmBTU</t>
  </si>
  <si>
    <t>hph</t>
  </si>
  <si>
    <t>Length</t>
  </si>
  <si>
    <t>mm</t>
  </si>
  <si>
    <t>m</t>
  </si>
  <si>
    <t>km</t>
  </si>
  <si>
    <t>ft</t>
  </si>
  <si>
    <t>mi</t>
  </si>
  <si>
    <t>mass</t>
  </si>
  <si>
    <t>volume</t>
  </si>
  <si>
    <t>energy</t>
  </si>
  <si>
    <t>length</t>
  </si>
  <si>
    <t>Unit</t>
  </si>
  <si>
    <t>Category</t>
  </si>
  <si>
    <t>T&amp;D, energy units need to be converted.</t>
  </si>
  <si>
    <t>mmBtu</t>
  </si>
  <si>
    <t>Primary Unit</t>
  </si>
  <si>
    <t>Crude oil</t>
  </si>
  <si>
    <t>Synthetic crude oil (SCO)</t>
  </si>
  <si>
    <t>Bitumen</t>
  </si>
  <si>
    <t>Dilbit (After Recovery)</t>
  </si>
  <si>
    <t>Dilbit (Before Recovery)</t>
  </si>
  <si>
    <t>Diluent</t>
  </si>
  <si>
    <t>Shale Oil (Bakken)</t>
  </si>
  <si>
    <t>Shale Oil (Eagle Ford)</t>
  </si>
  <si>
    <t>Gasoline blendstock</t>
  </si>
  <si>
    <t>Gasoline</t>
  </si>
  <si>
    <t>CA gasoline</t>
  </si>
  <si>
    <t>High Octane Fuel (E25)</t>
  </si>
  <si>
    <t>High Octane Fuel (E40)</t>
  </si>
  <si>
    <t>U.S. conventional diesel</t>
  </si>
  <si>
    <t>CA diesel</t>
  </si>
  <si>
    <t>Diesel for non-road engines</t>
  </si>
  <si>
    <t>Petroleum naphtha</t>
  </si>
  <si>
    <t>Low Octane Gasoline-Like Fuel (LOF)</t>
  </si>
  <si>
    <t>Conventional Jet Fuel</t>
  </si>
  <si>
    <t>ULS Jet Fuel</t>
  </si>
  <si>
    <t>NG-based FT naphtha</t>
  </si>
  <si>
    <t>Residual oil</t>
  </si>
  <si>
    <t>Bunker fuel for ocean tanker</t>
  </si>
  <si>
    <t>Methanol</t>
  </si>
  <si>
    <t>Ethanol</t>
  </si>
  <si>
    <t>Butanol</t>
  </si>
  <si>
    <t>Acetone</t>
  </si>
  <si>
    <t>E-Diesel Additives</t>
  </si>
  <si>
    <t>Liquefied petroleum gas (LPG)</t>
  </si>
  <si>
    <t>Liquefied natural gas (LNG)</t>
  </si>
  <si>
    <t>Dimethyl ether (DME)</t>
  </si>
  <si>
    <t>Dimethoxy methane (DMM)</t>
  </si>
  <si>
    <t>Methyl ester (biodiesel, BD)</t>
  </si>
  <si>
    <t>Fischer-Tropsch diesel (FTD)</t>
  </si>
  <si>
    <t>Renewable Diesel I (SuperCetane)</t>
  </si>
  <si>
    <t>Renewable Diesel II (UOP-HDO)</t>
  </si>
  <si>
    <t>Renewable Diesel III (PNNL-HTL)</t>
  </si>
  <si>
    <t>Renewable Diesel IV (Sludge HTL)</t>
  </si>
  <si>
    <t>Renewable Gasoline</t>
  </si>
  <si>
    <t>Renewable Gasoline (IDL)</t>
  </si>
  <si>
    <t>Renewable Gasoline (Ex Situ CFP)</t>
  </si>
  <si>
    <t xml:space="preserve">SPK (FT Jet Fuel/HRJ) </t>
  </si>
  <si>
    <t>Liquid hydrogen</t>
  </si>
  <si>
    <t>Methyl tertiary butyl ether (MTBE)</t>
  </si>
  <si>
    <t>Ethyl tertiary butyl ether (ETBE)</t>
  </si>
  <si>
    <t>Tertiary amyl methyl ether (TAME)</t>
  </si>
  <si>
    <t>Butane</t>
  </si>
  <si>
    <t>Isobutane</t>
  </si>
  <si>
    <t>Isobutylene</t>
  </si>
  <si>
    <t>Propane</t>
  </si>
  <si>
    <t>Natural gas liquids</t>
  </si>
  <si>
    <t>n-Hexane</t>
  </si>
  <si>
    <t>E_fuel Gasoline BOB</t>
  </si>
  <si>
    <t>E_fuel Jet</t>
  </si>
  <si>
    <t>E_fuel Diesel</t>
  </si>
  <si>
    <t>E_fuel FT mixed fuel</t>
  </si>
  <si>
    <t>Isobutanol</t>
  </si>
  <si>
    <t>ARHC</t>
  </si>
  <si>
    <t>Fuel</t>
  </si>
  <si>
    <t>LHV</t>
  </si>
  <si>
    <t>MJ/kg</t>
  </si>
  <si>
    <t>Natural gas</t>
  </si>
  <si>
    <t>Pure Methane</t>
  </si>
  <si>
    <t>Carbon Dioxide</t>
  </si>
  <si>
    <t>Still gas (in refineries)</t>
  </si>
  <si>
    <t>Coal Mix for Electricity Generation</t>
  </si>
  <si>
    <t>Bituminous coal</t>
  </si>
  <si>
    <t>Subbituminous coal</t>
  </si>
  <si>
    <t>Lignite coal</t>
  </si>
  <si>
    <t>Synthetic coal</t>
  </si>
  <si>
    <t>Waste coal</t>
  </si>
  <si>
    <t>Pet Coke</t>
  </si>
  <si>
    <t>Tire Derived Fuel</t>
  </si>
  <si>
    <t>Coking coal</t>
  </si>
  <si>
    <t>Catalyst Coke</t>
  </si>
  <si>
    <t>Willow</t>
  </si>
  <si>
    <t>Poplar</t>
  </si>
  <si>
    <t>Switchgrass</t>
  </si>
  <si>
    <t>Miscanthus</t>
  </si>
  <si>
    <t>Corn stover</t>
  </si>
  <si>
    <t>Forest residue</t>
  </si>
  <si>
    <t>Clean Pine</t>
  </si>
  <si>
    <t>Yard trimming waste</t>
  </si>
  <si>
    <t>Sugarcane straw</t>
  </si>
  <si>
    <t>Sugarcane bagasse</t>
  </si>
  <si>
    <t>Bio-char</t>
  </si>
  <si>
    <t>Grain sorghum bagasse</t>
  </si>
  <si>
    <t>Sweet sorghum bagasse</t>
  </si>
  <si>
    <t>Forage sorghum bagasse</t>
  </si>
  <si>
    <t>Municipal solid waste (defined by EISA)</t>
  </si>
  <si>
    <t>Convertible municipal solid waste</t>
  </si>
  <si>
    <t>Density</t>
  </si>
  <si>
    <t>kg/m3</t>
  </si>
  <si>
    <t>Water</t>
  </si>
  <si>
    <t>Energy Consumption: Btu/mile</t>
  </si>
  <si>
    <t>Heavy Heavy-Duty Truck</t>
  </si>
  <si>
    <t>Medium Heavy-Duty Truck</t>
  </si>
  <si>
    <t>Fuel Transported</t>
  </si>
  <si>
    <t>Crude Oil</t>
  </si>
  <si>
    <t>LPG</t>
  </si>
  <si>
    <t>Crude Naphtha</t>
  </si>
  <si>
    <t>Residual Oil</t>
  </si>
  <si>
    <t>MTBE</t>
  </si>
  <si>
    <t>ETBE</t>
  </si>
  <si>
    <t>TAME</t>
  </si>
  <si>
    <t>EtOH-Diesel Additive</t>
  </si>
  <si>
    <t>LNG</t>
  </si>
  <si>
    <t>DME</t>
  </si>
  <si>
    <t>FT Diesel</t>
  </si>
  <si>
    <t>FT Naphtha</t>
  </si>
  <si>
    <t>Gaseous Hydrogen</t>
  </si>
  <si>
    <t>Liquid Hydrogen</t>
  </si>
  <si>
    <t>Ethanol (from sugarcane in Brazil)</t>
  </si>
  <si>
    <t>Ethanol (domestic)</t>
  </si>
  <si>
    <t>Butanol/ Acetone</t>
  </si>
  <si>
    <t>Biodiesel</t>
  </si>
  <si>
    <t>Renewable Diesel</t>
  </si>
  <si>
    <t>Chemicals</t>
  </si>
  <si>
    <t>Corn</t>
  </si>
  <si>
    <t>Forest Residue</t>
  </si>
  <si>
    <t>Sorghum</t>
  </si>
  <si>
    <t>Sugarcane</t>
  </si>
  <si>
    <t>Sugarcane Filtercake</t>
  </si>
  <si>
    <t>Soybean</t>
  </si>
  <si>
    <t>Palm FFB</t>
  </si>
  <si>
    <t>Canola</t>
  </si>
  <si>
    <t>Jatropha</t>
  </si>
  <si>
    <t>Camelina</t>
  </si>
  <si>
    <t>Coal</t>
  </si>
  <si>
    <t>Pet Coke from Oil Sands</t>
  </si>
  <si>
    <t>Uranium</t>
  </si>
  <si>
    <t>Jet Fuel</t>
  </si>
  <si>
    <t>FT Jet Fuel</t>
  </si>
  <si>
    <t>Renewable Jet Fuel</t>
  </si>
  <si>
    <t>Biochar</t>
  </si>
  <si>
    <t>Algae Biomass</t>
  </si>
  <si>
    <t>Vegetable Oil</t>
  </si>
  <si>
    <t>Media Water</t>
  </si>
  <si>
    <t>Fresh Water</t>
  </si>
  <si>
    <t>AD Residue</t>
  </si>
  <si>
    <t>Animal Waste</t>
  </si>
  <si>
    <t>Starch</t>
  </si>
  <si>
    <t>Molasses</t>
  </si>
  <si>
    <t>Sodium Hydroxide</t>
  </si>
  <si>
    <t>Enzymes</t>
  </si>
  <si>
    <t>Yeast</t>
  </si>
  <si>
    <t>Hydrochloric Acid</t>
  </si>
  <si>
    <t>Municipal Solid Waste</t>
  </si>
  <si>
    <t>Catalyst</t>
  </si>
  <si>
    <t>Construction and demolition waste</t>
  </si>
  <si>
    <t>Olivine</t>
  </si>
  <si>
    <t>Crude Pyrolysis Oil</t>
  </si>
  <si>
    <t>Logging residues</t>
  </si>
  <si>
    <t>Yellow grease / UCO</t>
  </si>
  <si>
    <t>HTL solids</t>
  </si>
  <si>
    <t>Wheat Straw</t>
  </si>
  <si>
    <t>UCO collection for rendering</t>
  </si>
  <si>
    <t>UCO transfer station</t>
  </si>
  <si>
    <t>UCO to customer</t>
  </si>
  <si>
    <t>Sugarbeet</t>
  </si>
  <si>
    <t>Ocean Tanker</t>
  </si>
  <si>
    <t>Barge</t>
  </si>
  <si>
    <t>Trip from Product Origin to Destination</t>
  </si>
  <si>
    <t>Trip from Product Destination Back to Origin</t>
  </si>
  <si>
    <t>Class8B Diesel Truck Emission Factors (g/mi.)</t>
  </si>
  <si>
    <t>Heavy Heavy-Duty Truck: grams per MMBtu</t>
  </si>
  <si>
    <t>FTD</t>
  </si>
  <si>
    <t>End use of Heavy Heavy-Duty Truck (Btu or grams per MMBtu)</t>
  </si>
  <si>
    <t>ton</t>
  </si>
  <si>
    <t>t</t>
  </si>
  <si>
    <t>mt</t>
  </si>
  <si>
    <t>mile</t>
  </si>
  <si>
    <t>Corn Stover_1 leg</t>
  </si>
  <si>
    <t>Corn Stover_2 leg</t>
  </si>
  <si>
    <t>Sodium Carbonate</t>
  </si>
  <si>
    <t>Boiler Chemicals</t>
  </si>
  <si>
    <t>WWT Polymer</t>
  </si>
  <si>
    <t>Betaketoadipate</t>
  </si>
  <si>
    <t>EtOH, converted to gram</t>
  </si>
  <si>
    <t>Adipic acid</t>
  </si>
  <si>
    <t>Sequestration</t>
  </si>
  <si>
    <t>Chemical</t>
  </si>
  <si>
    <t>Feedstock</t>
  </si>
  <si>
    <t>Corn Stover</t>
  </si>
  <si>
    <t>Sulfuric Acid</t>
  </si>
  <si>
    <t>Light Duty Vehicle</t>
  </si>
  <si>
    <t>Loaded</t>
  </si>
  <si>
    <t>Empty</t>
  </si>
  <si>
    <t>Fuel Distribution</t>
  </si>
  <si>
    <t>Fuel Distribution and Vehicle Operation</t>
  </si>
  <si>
    <t>Need to add energy and water</t>
  </si>
  <si>
    <t>Other</t>
  </si>
  <si>
    <t>CO2 sequestration</t>
  </si>
  <si>
    <t>Sludge</t>
  </si>
  <si>
    <t>Waste</t>
  </si>
  <si>
    <t>Polymer</t>
  </si>
  <si>
    <t>Inputs, needs unit conversion</t>
  </si>
  <si>
    <t>Lime</t>
  </si>
  <si>
    <t>Ag_Inputs, needs unit conversion</t>
  </si>
  <si>
    <t>Ni</t>
  </si>
  <si>
    <t>CoMo/γ-Al2O3 Catalyst</t>
  </si>
  <si>
    <t>NiMo/γ-Al2O3 Catalyst</t>
  </si>
  <si>
    <t>Pt/ Gamma Al2O3 Catalyst</t>
  </si>
  <si>
    <t>Catalyst, needs unit conversion</t>
  </si>
  <si>
    <t>SMR</t>
  </si>
  <si>
    <t>Hydrogen, CO2 from RNG tab</t>
  </si>
  <si>
    <t>Biocrude</t>
  </si>
  <si>
    <t>Electricity_Renewable</t>
  </si>
  <si>
    <t>Renewable Natural Gas</t>
  </si>
  <si>
    <t>RNG tab, intermediate NG from landfill gas</t>
  </si>
  <si>
    <t>Biogenic CO2 calculated by carbon balance</t>
  </si>
  <si>
    <t>metric ton</t>
  </si>
  <si>
    <t>GGE</t>
  </si>
  <si>
    <t>Renewable Diesel - Bichem (BDO)</t>
  </si>
  <si>
    <t>Renewable Diesel - Biochem (Acids)</t>
  </si>
  <si>
    <t>Electricity_Coal</t>
  </si>
  <si>
    <t>(NH4)2HPO4</t>
  </si>
  <si>
    <t>Material</t>
  </si>
  <si>
    <t>Concrete</t>
  </si>
  <si>
    <t>Steel</t>
  </si>
  <si>
    <t>Plastic</t>
  </si>
  <si>
    <t>Cast Iron</t>
  </si>
  <si>
    <t>Ag_inputs</t>
  </si>
  <si>
    <t>Algae</t>
  </si>
  <si>
    <t>H3PO4</t>
  </si>
  <si>
    <t>HT Catlysts (HTL)</t>
  </si>
  <si>
    <t>Hydrcracking catalyst  (HTL)</t>
  </si>
  <si>
    <t>Silica</t>
  </si>
  <si>
    <t>Clay</t>
  </si>
  <si>
    <t>Dehydration Catalyst</t>
  </si>
  <si>
    <t>Oligomerization Catalyst</t>
  </si>
  <si>
    <t>One step HDO/HI Catalyst</t>
  </si>
  <si>
    <t>Hydrotalcite</t>
  </si>
  <si>
    <t>Ketonization Catalyst (ZrO2)</t>
  </si>
  <si>
    <t>Condensation Catalyst (Niobic Acid)</t>
  </si>
  <si>
    <t>Formic acid</t>
  </si>
  <si>
    <t>H2O2</t>
  </si>
  <si>
    <t>Catalysts and Other Chemicals</t>
  </si>
  <si>
    <t>Toluene Diisocyanate</t>
  </si>
  <si>
    <t>Diethanolamine</t>
  </si>
  <si>
    <t>Surfactant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</si>
</sst>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#,##0.000"/>
    <numFmt numFmtId="165" formatCode="0.000"/>
    <numFmt numFmtId="166" formatCode="#,##0.000000"/>
    <numFmt numFmtId="167" formatCode="0.000000"/>
    <numFmt numFmtId="168" formatCode="0.0000"/>
    <numFmt numFmtId="169" formatCode="#,##0.0"/>
    <numFmt numFmtId="170" formatCode="#,##0.0000"/>
    <numFmt numFmtId="171" formatCode="#,##0.000000000"/>
    <numFmt numFmtId="172" formatCode="#,##0.0000000000"/>
    <numFmt numFmtId="173" formatCode="#,##0.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9">
    <xf numFmtId="0" fontId="0" fillId="0" borderId="0" xfId="0"/>
    <xf numFmtId="0" fontId="1" fillId="0" borderId="0" xfId="0" applyFont="1"/>
    <xf numFmtId="3" fontId="3" fillId="0" borderId="0" xfId="1" applyNumberFormat="1" applyFont="1" applyFill="1" applyBorder="1" applyAlignment="1"/>
    <xf numFmtId="0" fontId="3" fillId="0" borderId="0" xfId="0" applyFont="1" applyAlignment="1">
      <alignment horizontal="right" wrapText="1"/>
    </xf>
    <xf numFmtId="164" fontId="0" fillId="0" borderId="0" xfId="0" applyNumberFormat="1"/>
    <xf numFmtId="3" fontId="3" fillId="0" borderId="0" xfId="1" applyNumberFormat="1" applyFont="1" applyBorder="1" applyAlignment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3" fontId="3" fillId="0" borderId="0" xfId="0" applyNumberFormat="1" applyFont="1"/>
    <xf numFmtId="0" fontId="0" fillId="0" borderId="1" xfId="0" applyBorder="1" applyAlignment="1">
      <alignment horizontal="right"/>
    </xf>
    <xf numFmtId="2" fontId="0" fillId="0" borderId="2" xfId="0" applyNumberFormat="1" applyBorder="1"/>
    <xf numFmtId="0" fontId="0" fillId="0" borderId="3" xfId="0" applyBorder="1" applyAlignment="1">
      <alignment horizontal="right"/>
    </xf>
    <xf numFmtId="2" fontId="0" fillId="0" borderId="4" xfId="0" applyNumberFormat="1" applyBorder="1"/>
    <xf numFmtId="0" fontId="0" fillId="0" borderId="5" xfId="0" applyBorder="1" applyAlignment="1">
      <alignment horizontal="right"/>
    </xf>
    <xf numFmtId="2" fontId="0" fillId="0" borderId="6" xfId="0" applyNumberFormat="1" applyBorder="1"/>
    <xf numFmtId="0" fontId="0" fillId="0" borderId="7" xfId="0" applyBorder="1"/>
    <xf numFmtId="0" fontId="4" fillId="0" borderId="8" xfId="0" applyFont="1" applyBorder="1" applyAlignment="1">
      <alignment horizontal="right" wrapText="1"/>
    </xf>
    <xf numFmtId="0" fontId="4" fillId="0" borderId="9" xfId="0" applyFont="1" applyBorder="1" applyAlignment="1">
      <alignment horizontal="right" wrapText="1"/>
    </xf>
    <xf numFmtId="0" fontId="4" fillId="0" borderId="3" xfId="0" applyFont="1" applyBorder="1"/>
    <xf numFmtId="0" fontId="3" fillId="0" borderId="0" xfId="0" applyFont="1" applyAlignment="1">
      <alignment horizontal="right"/>
    </xf>
    <xf numFmtId="0" fontId="0" fillId="0" borderId="3" xfId="0" applyBorder="1"/>
    <xf numFmtId="165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5" fontId="3" fillId="0" borderId="4" xfId="0" applyNumberFormat="1" applyFont="1" applyBorder="1" applyAlignment="1">
      <alignment horizontal="right"/>
    </xf>
    <xf numFmtId="0" fontId="4" fillId="0" borderId="1" xfId="0" applyFont="1" applyBorder="1"/>
    <xf numFmtId="165" fontId="3" fillId="0" borderId="10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/>
    </xf>
    <xf numFmtId="165" fontId="3" fillId="0" borderId="2" xfId="0" applyNumberFormat="1" applyFont="1" applyBorder="1" applyAlignment="1">
      <alignment horizontal="right"/>
    </xf>
    <xf numFmtId="0" fontId="0" fillId="0" borderId="5" xfId="0" applyBorder="1"/>
    <xf numFmtId="165" fontId="3" fillId="0" borderId="11" xfId="0" applyNumberFormat="1" applyFont="1" applyBorder="1" applyAlignment="1">
      <alignment horizontal="right"/>
    </xf>
    <xf numFmtId="3" fontId="3" fillId="0" borderId="11" xfId="0" applyNumberFormat="1" applyFont="1" applyBorder="1" applyAlignment="1">
      <alignment horizontal="right"/>
    </xf>
    <xf numFmtId="165" fontId="3" fillId="0" borderId="6" xfId="0" applyNumberFormat="1" applyFont="1" applyBorder="1" applyAlignment="1">
      <alignment horizontal="right"/>
    </xf>
    <xf numFmtId="165" fontId="3" fillId="2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0" borderId="13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4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11" xfId="0" applyNumberFormat="1" applyBorder="1" applyAlignment="1">
      <alignment horizontal="center"/>
    </xf>
    <xf numFmtId="0" fontId="0" fillId="0" borderId="4" xfId="0" applyBorder="1"/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11" xfId="0" applyBorder="1"/>
    <xf numFmtId="0" fontId="0" fillId="0" borderId="6" xfId="0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Alignment="1">
      <alignment horizontal="left"/>
    </xf>
    <xf numFmtId="0" fontId="0" fillId="4" borderId="0" xfId="0" applyFill="1"/>
    <xf numFmtId="3" fontId="0" fillId="0" borderId="0" xfId="0" applyNumberFormat="1"/>
    <xf numFmtId="0" fontId="4" fillId="0" borderId="0" xfId="0" applyFont="1" applyAlignment="1">
      <alignment horizontal="right" wrapText="1"/>
    </xf>
    <xf numFmtId="164" fontId="0" fillId="3" borderId="0" xfId="0" applyNumberFormat="1" applyFill="1"/>
    <xf numFmtId="165" fontId="0" fillId="0" borderId="0" xfId="0" applyNumberFormat="1"/>
    <xf numFmtId="0" fontId="5" fillId="0" borderId="0" xfId="0" applyFont="1"/>
    <xf numFmtId="0" fontId="0" fillId="5" borderId="0" xfId="0" applyFill="1"/>
    <xf numFmtId="0" fontId="3" fillId="0" borderId="11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3" fontId="3" fillId="0" borderId="4" xfId="1" applyNumberFormat="1" applyFont="1" applyFill="1" applyBorder="1" applyAlignment="1"/>
    <xf numFmtId="3" fontId="3" fillId="0" borderId="11" xfId="1" applyNumberFormat="1" applyFont="1" applyFill="1" applyBorder="1" applyAlignment="1"/>
    <xf numFmtId="3" fontId="3" fillId="0" borderId="6" xfId="1" applyNumberFormat="1" applyFont="1" applyFill="1" applyBorder="1" applyAlignment="1"/>
    <xf numFmtId="0" fontId="4" fillId="0" borderId="13" xfId="0" applyFont="1" applyBorder="1" applyAlignment="1">
      <alignment horizontal="right" wrapText="1"/>
    </xf>
    <xf numFmtId="0" fontId="4" fillId="0" borderId="12" xfId="0" applyFont="1" applyBorder="1"/>
    <xf numFmtId="3" fontId="3" fillId="6" borderId="0" xfId="0" applyNumberFormat="1" applyFont="1" applyFill="1"/>
    <xf numFmtId="3" fontId="3" fillId="3" borderId="0" xfId="0" applyNumberFormat="1" applyFont="1" applyFill="1"/>
    <xf numFmtId="3" fontId="3" fillId="7" borderId="10" xfId="0" applyNumberFormat="1" applyFont="1" applyFill="1" applyBorder="1"/>
    <xf numFmtId="0" fontId="3" fillId="0" borderId="10" xfId="0" applyFont="1" applyBorder="1"/>
    <xf numFmtId="3" fontId="3" fillId="5" borderId="0" xfId="0" applyNumberFormat="1" applyFont="1" applyFill="1"/>
    <xf numFmtId="3" fontId="3" fillId="8" borderId="0" xfId="0" applyNumberFormat="1" applyFont="1" applyFill="1"/>
    <xf numFmtId="3" fontId="3" fillId="0" borderId="4" xfId="0" applyNumberFormat="1" applyFont="1" applyBorder="1"/>
    <xf numFmtId="0" fontId="3" fillId="3" borderId="0" xfId="0" applyFont="1" applyFill="1"/>
    <xf numFmtId="1" fontId="3" fillId="5" borderId="0" xfId="0" applyNumberFormat="1" applyFont="1" applyFill="1"/>
    <xf numFmtId="3" fontId="3" fillId="3" borderId="4" xfId="0" applyNumberFormat="1" applyFont="1" applyFill="1" applyBorder="1"/>
    <xf numFmtId="0" fontId="4" fillId="0" borderId="14" xfId="0" applyFont="1" applyBorder="1"/>
    <xf numFmtId="3" fontId="3" fillId="0" borderId="11" xfId="0" applyNumberFormat="1" applyFont="1" applyBorder="1"/>
    <xf numFmtId="3" fontId="3" fillId="3" borderId="11" xfId="0" applyNumberFormat="1" applyFont="1" applyFill="1" applyBorder="1"/>
    <xf numFmtId="0" fontId="3" fillId="0" borderId="11" xfId="0" applyFont="1" applyBorder="1"/>
    <xf numFmtId="0" fontId="3" fillId="5" borderId="11" xfId="0" applyFont="1" applyFill="1" applyBorder="1"/>
    <xf numFmtId="3" fontId="3" fillId="0" borderId="6" xfId="0" applyNumberFormat="1" applyFont="1" applyBorder="1"/>
    <xf numFmtId="0" fontId="4" fillId="0" borderId="7" xfId="2" applyNumberFormat="1" applyFont="1" applyFill="1" applyBorder="1" applyAlignment="1">
      <alignment wrapText="1"/>
    </xf>
    <xf numFmtId="0" fontId="3" fillId="0" borderId="3" xfId="0" applyFont="1" applyBorder="1"/>
    <xf numFmtId="0" fontId="3" fillId="0" borderId="5" xfId="0" applyFont="1" applyBorder="1"/>
    <xf numFmtId="0" fontId="4" fillId="0" borderId="7" xfId="0" applyFont="1" applyBorder="1" applyAlignment="1">
      <alignment horizontal="centerContinuous"/>
    </xf>
    <xf numFmtId="0" fontId="4" fillId="0" borderId="8" xfId="0" applyFont="1" applyBorder="1" applyAlignment="1">
      <alignment horizontal="centerContinuous"/>
    </xf>
    <xf numFmtId="0" fontId="4" fillId="0" borderId="9" xfId="0" applyFont="1" applyBorder="1" applyAlignment="1">
      <alignment horizontal="centerContinuous"/>
    </xf>
    <xf numFmtId="0" fontId="4" fillId="0" borderId="1" xfId="0" applyFont="1" applyBorder="1" applyAlignment="1">
      <alignment horizontal="right" wrapText="1"/>
    </xf>
    <xf numFmtId="0" fontId="4" fillId="0" borderId="10" xfId="0" applyFont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164" fontId="0" fillId="0" borderId="10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3" fontId="0" fillId="0" borderId="11" xfId="0" applyNumberFormat="1" applyBorder="1"/>
    <xf numFmtId="3" fontId="0" fillId="0" borderId="5" xfId="0" applyNumberFormat="1" applyBorder="1"/>
    <xf numFmtId="3" fontId="0" fillId="0" borderId="6" xfId="0" applyNumberFormat="1" applyBorder="1"/>
    <xf numFmtId="0" fontId="4" fillId="0" borderId="15" xfId="0" applyFont="1" applyBorder="1"/>
    <xf numFmtId="164" fontId="3" fillId="0" borderId="0" xfId="1" applyNumberFormat="1" applyFont="1" applyFill="1" applyBorder="1" applyAlignment="1"/>
    <xf numFmtId="0" fontId="0" fillId="9" borderId="0" xfId="0" applyFill="1"/>
    <xf numFmtId="0" fontId="3" fillId="9" borderId="0" xfId="0" applyFont="1" applyFill="1" applyAlignment="1">
      <alignment horizontal="right" wrapText="1"/>
    </xf>
    <xf numFmtId="0" fontId="4" fillId="9" borderId="0" xfId="0" applyFont="1" applyFill="1" applyAlignment="1">
      <alignment horizontal="right" wrapText="1"/>
    </xf>
    <xf numFmtId="0" fontId="4" fillId="0" borderId="0" xfId="0" applyFont="1" applyAlignment="1">
      <alignment horizontal="center"/>
    </xf>
    <xf numFmtId="3" fontId="3" fillId="4" borderId="0" xfId="0" applyNumberFormat="1" applyFont="1" applyFill="1"/>
    <xf numFmtId="0" fontId="0" fillId="10" borderId="0" xfId="0" applyFill="1"/>
    <xf numFmtId="0" fontId="6" fillId="0" borderId="0" xfId="0" applyFont="1"/>
    <xf numFmtId="0" fontId="4" fillId="0" borderId="0" xfId="0" applyFont="1" applyAlignment="1">
      <alignment horizontal="left" wrapText="1"/>
    </xf>
    <xf numFmtId="0" fontId="4" fillId="11" borderId="0" xfId="0" applyFont="1" applyFill="1"/>
    <xf numFmtId="0" fontId="3" fillId="11" borderId="0" xfId="0" applyFont="1" applyFill="1" applyAlignment="1">
      <alignment horizontal="right" wrapText="1"/>
    </xf>
    <xf numFmtId="0" fontId="0" fillId="11" borderId="0" xfId="0" applyFill="1"/>
    <xf numFmtId="168" fontId="0" fillId="0" borderId="0" xfId="0" applyNumberFormat="1"/>
    <xf numFmtId="0" fontId="0" fillId="0" borderId="12" xfId="0" applyBorder="1"/>
    <xf numFmtId="3" fontId="3" fillId="5" borderId="0" xfId="1" applyNumberFormat="1" applyFont="1" applyFill="1" applyBorder="1" applyAlignment="1"/>
    <xf numFmtId="0" fontId="0" fillId="5" borderId="0" xfId="0" applyFill="1" applyAlignment="1">
      <alignment horizontal="left"/>
    </xf>
    <xf numFmtId="0" fontId="0" fillId="5" borderId="12" xfId="0" applyFill="1" applyBorder="1" applyAlignment="1">
      <alignment horizontal="left"/>
    </xf>
    <xf numFmtId="0" fontId="0" fillId="0" borderId="0" xfId="0" applyAlignment="1">
      <alignment horizontal="center"/>
    </xf>
    <xf numFmtId="0" fontId="4" fillId="0" borderId="15" xfId="0" applyFont="1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4" fillId="12" borderId="8" xfId="0" applyFont="1" applyFill="1" applyBorder="1" applyAlignment="1">
      <alignment horizontal="right" wrapText="1"/>
    </xf>
    <xf numFmtId="0" fontId="4" fillId="12" borderId="0" xfId="0" applyFont="1" applyFill="1" applyAlignment="1">
      <alignment horizontal="right" wrapText="1"/>
    </xf>
    <xf numFmtId="0" fontId="3" fillId="12" borderId="0" xfId="0" applyFont="1" applyFill="1" applyAlignment="1">
      <alignment horizontal="right"/>
    </xf>
    <xf numFmtId="165" fontId="3" fillId="12" borderId="0" xfId="0" applyNumberFormat="1" applyFont="1" applyFill="1" applyAlignment="1">
      <alignment horizontal="right"/>
    </xf>
    <xf numFmtId="165" fontId="3" fillId="12" borderId="10" xfId="0" applyNumberFormat="1" applyFont="1" applyFill="1" applyBorder="1" applyAlignment="1">
      <alignment horizontal="right"/>
    </xf>
    <xf numFmtId="165" fontId="3" fillId="12" borderId="11" xfId="0" applyNumberFormat="1" applyFont="1" applyFill="1" applyBorder="1" applyAlignment="1">
      <alignment horizontal="right"/>
    </xf>
    <xf numFmtId="0" fontId="3" fillId="0" borderId="8" xfId="0" applyFont="1" applyBorder="1"/>
    <xf numFmtId="0" fontId="0" fillId="0" borderId="8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gwen%20Ou/Box/Research/Interactive%20SCSA/GREET1_2021_for_prototyp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ul/Box/Interactive%20SOT%20Analysis/Data%20files/GREET1_2021_for_prototyp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71">
          <cell r="C171">
            <v>1000</v>
          </cell>
          <cell r="D171">
            <v>1000000</v>
          </cell>
          <cell r="E171">
            <v>453.59237000000002</v>
          </cell>
        </row>
        <row r="175">
          <cell r="B175">
            <v>1.102311310924388E-6</v>
          </cell>
        </row>
        <row r="190">
          <cell r="H190">
            <v>1000000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T&amp;D"/>
      <sheetName val="LDT1_TS"/>
      <sheetName val="LDT2_TS"/>
      <sheetName val="Vehicles"/>
      <sheetName val="Urban_Shares"/>
      <sheetName val="Compression"/>
      <sheetName val="Coal"/>
      <sheetName val="T&amp;D_Flowcharts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9">
          <cell r="AQ9">
            <v>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>
        <row r="175">
          <cell r="D175">
            <v>1.1023113109243878</v>
          </cell>
        </row>
      </sheetData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i, Hao" id="{C9416A2D-8241-4F20-804B-D394F6D9AB2A}" userId="Cai, Hao" providerId="None"/>
  <person displayName="Anant Vyas" id="{865AB77A-77F7-42CA-A3DE-E71A2578FA95}" userId="Anant Vyas" providerId="None"/>
  <person displayName="Michael Wang" id="{52F93C99-6E2F-47FF-A86C-9CFC6703D7FF}" userId="Michael Wang" providerId="None"/>
  <person displayName="Zaimes, Greg" id="{A45B9717-AF57-475A-955C-29D129E5B0F1}" userId="Zaimes, Greg" providerId="None"/>
  <person displayName="Ou, Longwen" id="{E68499E2-350F-4BF2-80B7-ADA89A480BB6}" userId="S::oul@anl.gov::b81c495d-7ec4-42b7-a488-1701327cd6bc" providerId="AD"/>
  <person displayName="Kim, Taemin" id="{4D745061-1DBF-40CE-B410-7C7B5B1E43E2}" userId="S::tlkim@anl.gov::b9aa6be4-6457-4f34-9f34-59d24d14ac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personId="{52F93C99-6E2F-47FF-A86C-9CFC6703D7FF}" id="{7EC4C7E0-FF9B-4515-8E61-AA65D5664E9D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L2" personId="{52F93C99-6E2F-47FF-A86C-9CFC6703D7FF}" id="{34D340DC-D67A-4CAE-8C20-051ACF44D0B9}">
    <text>Emsisions factors are for large turbines. 
Calculated turbine results in g/kWh in Electric sheet are based on the inputs here. 
Also, turbine results in g/kWh are inputted separately into Electric sheet.</text>
  </threadedComment>
  <threadedComment ref="M2" personId="{52F93C99-6E2F-47FF-A86C-9CFC6703D7FF}" id="{84A790D2-B4B9-4265-BD79-AAB8D56817C1}">
    <text xml:space="preserve">Calculated CC turbine results in g/kWh in Electric sheet are based on the inputs here. 
Also, CC turbine results in g/kWh are inputted separately into Electric sheet.
</text>
  </threadedComment>
  <threadedComment ref="P2" personId="{865AB77A-77F7-42CA-A3DE-E71A2578FA95}" id="{1637977C-8F1B-4736-AFF4-BC85BB25E877}">
    <text xml:space="preserve">CO and CH4 emissions are calculated from CO2 emissions and ratios developed from Kuipers and Jarvis (1996). </text>
  </threadedComment>
  <threadedComment ref="T2" personId="{52F93C99-6E2F-47FF-A86C-9CFC6703D7FF}" id="{AEEC40CA-3288-4896-9A88-AB2AB3314A8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V2" personId="{52F93C99-6E2F-47FF-A86C-9CFC6703D7FF}" id="{18F5452D-DD29-49E9-AA32-C6698F56C629}">
    <text>Emsisions factors are for large turbines. 
Calculated turbine results in g/kWh in Electric sheet are based on the inputs here. 
Also, turbine results in g/kWh are inputted separately into Electric sheet.</text>
  </threadedComment>
  <threadedComment ref="W2" personId="{52F93C99-6E2F-47FF-A86C-9CFC6703D7FF}" id="{2C8587DB-B33F-47F4-B13B-33B4A46987E0}">
    <text xml:space="preserve">Calculated CC turbine results in g/kWh in Electric sheet are based on the inputs here. 
Also, CC turbine results in g/kWh are inputted separately into Electric sheet.
</text>
  </threadedComment>
  <threadedComment ref="Z2" personId="{865AB77A-77F7-42CA-A3DE-E71A2578FA95}" id="{7C7F111C-24AE-475B-B4AD-4A8AD1795C98}">
    <text xml:space="preserve">CO and CH4 emissions are calculated from CO2 emissions and ratios developed from Kuipers and Jarvis (1996).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personId="{C9416A2D-8241-4F20-804B-D394F6D9AB2A}" id="{044CB3AF-6283-4031-8C05-A50B4C478E65}">
    <text>CO2 transportation for algae cultivation is used here as surrogate.</text>
  </threadedComment>
  <threadedComment ref="L1" personId="{C9416A2D-8241-4F20-804B-D394F6D9AB2A}" id="{AC7E57AA-E1E8-4F84-B9FC-C85A72059020}">
    <text>from GREET2, Nafion Dry Polymer</text>
  </threadedComment>
  <threadedComment ref="M1" personId="{C9416A2D-8241-4F20-804B-D394F6D9AB2A}" id="{DE17457E-03BF-4211-B5F5-8525E651A0CD}">
    <text>Nylon 66 Resin, from GREET2</text>
  </threadedComment>
  <threadedComment ref="N1" personId="{C9416A2D-8241-4F20-804B-D394F6D9AB2A}" id="{33DDADC2-E9D9-450F-B6EB-0FCA67B1A57A}">
    <text>Flocculant is one kind of polymer.</text>
  </threadedComment>
  <threadedComment ref="V1" personId="{A45B9717-AF57-475A-955C-29D129E5B0F1}" id="{5DABB33C-268A-4D96-8458-8527F4ED3C5B}">
    <text>Use PT Catalyst as a surrogate for the environmnetal impacts.</text>
  </threadedComment>
  <threadedComment ref="X1" personId="{C9416A2D-8241-4F20-804B-D394F6D9AB2A}" id="{9E8E3EEE-3F0D-41D7-BBDD-62E207BDD908}">
    <text>Formula: C4H2O3
C%=48/98=48.98%</text>
  </threadedComment>
  <threadedComment ref="AA1" dT="2021-08-26T16:55:14.53" personId="{4D745061-1DBF-40CE-B410-7C7B5B1E43E2}" id="{D5B2B26F-4035-42EA-8638-005D102705FB}">
    <text>Lipase Enzyme for FAFE pathway: assumed to be 25 mol. % (or 58.49 wt. %) propylene glycol with balance water.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2" personId="{52F93C99-6E2F-47FF-A86C-9CFC6703D7FF}" id="{AB144FDA-22B0-44A8-8FFE-47B0095C1B5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I2" personId="{52F93C99-6E2F-47FF-A86C-9CFC6703D7FF}" id="{58AEA280-41AE-4C76-B87B-5B60BFE4958C}">
    <text>Emsisions factors are for large turbines. 
Calculated turbine results in g/kWh in Electric sheet are based on the inputs here. 
Also, turbine results in g/kWh are inputted separately into Electric sheet.</text>
  </threadedComment>
  <threadedComment ref="J2" personId="{52F93C99-6E2F-47FF-A86C-9CFC6703D7FF}" id="{5B3C0439-25A6-4EC5-B584-F7486FE162EB}">
    <text xml:space="preserve">Calculated CC turbine results in g/kWh in Electric sheet are based on the inputs here. 
Also, CC turbine results in g/kWh are inputted separately into Electric sheet.
</text>
  </threadedComment>
  <threadedComment ref="M2" personId="{865AB77A-77F7-42CA-A3DE-E71A2578FA95}" id="{71D614CC-D960-4BEC-B47C-4122A9B8518D}">
    <text xml:space="preserve">CO and CH4 emissions are calculated from CO2 emissions and ratios developed from Kuipers and Jarvis (1996). </text>
  </threadedComment>
  <threadedComment ref="A4" dT="2022-01-26T21:12:20.99" personId="{E68499E2-350F-4BF2-80B7-ADA89A480BB6}" id="{C50E1C48-28B5-4D8F-A3E1-EC6E5ECDC528}">
    <text>These values are added manually.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2-01-26T21:12:20.99" personId="{E68499E2-350F-4BF2-80B7-ADA89A480BB6}" id="{3EAA6704-9DE5-43CA-95E4-FB464F0E000B}">
    <text>These values are added manually.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1F9E-269C-49CF-82E7-32BB9030EB09}">
  <dimension ref="A1:AS23"/>
  <sheetViews>
    <sheetView workbookViewId="0">
      <pane xSplit="1" topLeftCell="AA1" activePane="topRight" state="frozen"/>
      <selection pane="topRight" activeCell="AM2" sqref="AM2"/>
    </sheetView>
  </sheetViews>
  <sheetFormatPr defaultRowHeight="14.5" x14ac:dyDescent="0.35"/>
  <cols>
    <col min="1" max="1" width="25.08984375" bestFit="1" customWidth="1"/>
    <col min="9" max="9" width="9.1796875" style="122"/>
    <col min="41" max="41" width="13.7265625" customWidth="1"/>
  </cols>
  <sheetData>
    <row r="1" spans="1:45" ht="26.5" x14ac:dyDescent="0.35"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120" t="s">
        <v>1</v>
      </c>
      <c r="H1" s="120" t="s">
        <v>1</v>
      </c>
      <c r="I1" s="120" t="s">
        <v>1</v>
      </c>
      <c r="J1" s="6" t="s">
        <v>14</v>
      </c>
      <c r="K1" s="6" t="s">
        <v>14</v>
      </c>
      <c r="L1" s="6" t="s">
        <v>14</v>
      </c>
      <c r="M1" s="6" t="s">
        <v>14</v>
      </c>
      <c r="N1" s="6" t="s">
        <v>14</v>
      </c>
      <c r="O1" s="6" t="s">
        <v>14</v>
      </c>
      <c r="P1" s="6" t="s">
        <v>14</v>
      </c>
      <c r="Q1" s="6" t="s">
        <v>14</v>
      </c>
      <c r="R1" s="6" t="s">
        <v>14</v>
      </c>
      <c r="S1" s="6" t="s">
        <v>14</v>
      </c>
      <c r="T1" s="6" t="s">
        <v>334</v>
      </c>
      <c r="U1" s="6" t="s">
        <v>334</v>
      </c>
      <c r="V1" s="6" t="s">
        <v>334</v>
      </c>
      <c r="W1" s="6" t="s">
        <v>334</v>
      </c>
      <c r="X1" s="6" t="s">
        <v>334</v>
      </c>
      <c r="Y1" s="6" t="s">
        <v>334</v>
      </c>
      <c r="Z1" s="6" t="s">
        <v>334</v>
      </c>
      <c r="AA1" s="6" t="s">
        <v>334</v>
      </c>
      <c r="AB1" s="6" t="s">
        <v>334</v>
      </c>
      <c r="AC1" s="6" t="s">
        <v>334</v>
      </c>
      <c r="AD1" s="6" t="s">
        <v>300</v>
      </c>
      <c r="AE1" s="6" t="s">
        <v>48</v>
      </c>
      <c r="AF1" s="17" t="s">
        <v>305</v>
      </c>
      <c r="AG1" s="117" t="s">
        <v>303</v>
      </c>
      <c r="AH1" s="6" t="s">
        <v>164</v>
      </c>
      <c r="AI1" s="6" t="s">
        <v>164</v>
      </c>
      <c r="AJ1" s="6" t="s">
        <v>164</v>
      </c>
      <c r="AK1" s="6" t="s">
        <v>242</v>
      </c>
      <c r="AL1" s="6" t="s">
        <v>242</v>
      </c>
      <c r="AM1" s="6" t="s">
        <v>242</v>
      </c>
      <c r="AN1" s="6" t="s">
        <v>339</v>
      </c>
      <c r="AO1" s="6" t="s">
        <v>339</v>
      </c>
      <c r="AP1" s="6" t="s">
        <v>339</v>
      </c>
      <c r="AQ1" s="6" t="s">
        <v>340</v>
      </c>
      <c r="AR1" s="6" t="s">
        <v>340</v>
      </c>
      <c r="AS1" s="6" t="s">
        <v>340</v>
      </c>
    </row>
    <row r="2" spans="1:45" ht="78.5" x14ac:dyDescent="0.35"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121" t="s">
        <v>312</v>
      </c>
      <c r="H2" s="121" t="s">
        <v>313</v>
      </c>
      <c r="I2" s="121" t="s">
        <v>311</v>
      </c>
      <c r="J2" s="65" t="s">
        <v>80</v>
      </c>
      <c r="K2" s="65" t="s">
        <v>81</v>
      </c>
      <c r="L2" s="65" t="s">
        <v>82</v>
      </c>
      <c r="M2" s="65" t="s">
        <v>83</v>
      </c>
      <c r="N2" s="65" t="s">
        <v>84</v>
      </c>
      <c r="O2" s="65" t="s">
        <v>18</v>
      </c>
      <c r="P2" s="65" t="s">
        <v>87</v>
      </c>
      <c r="Q2" s="65" t="s">
        <v>85</v>
      </c>
      <c r="R2" s="65" t="s">
        <v>86</v>
      </c>
      <c r="S2" s="65" t="s">
        <v>330</v>
      </c>
      <c r="T2" s="65" t="s">
        <v>80</v>
      </c>
      <c r="U2" s="65" t="s">
        <v>81</v>
      </c>
      <c r="V2" s="65" t="s">
        <v>82</v>
      </c>
      <c r="W2" s="65" t="s">
        <v>83</v>
      </c>
      <c r="X2" s="65" t="s">
        <v>84</v>
      </c>
      <c r="Y2" s="65" t="s">
        <v>18</v>
      </c>
      <c r="Z2" s="65" t="s">
        <v>87</v>
      </c>
      <c r="AA2" s="65" t="s">
        <v>85</v>
      </c>
      <c r="AB2" s="65" t="s">
        <v>86</v>
      </c>
      <c r="AC2" s="65" t="s">
        <v>330</v>
      </c>
      <c r="AD2" s="65" t="s">
        <v>91</v>
      </c>
      <c r="AE2" s="65" t="s">
        <v>92</v>
      </c>
      <c r="AF2" s="65" t="s">
        <v>306</v>
      </c>
      <c r="AG2" s="65" t="s">
        <v>306</v>
      </c>
      <c r="AH2" s="65" t="s">
        <v>311</v>
      </c>
      <c r="AI2" s="65" t="s">
        <v>314</v>
      </c>
      <c r="AJ2" s="65" t="s">
        <v>315</v>
      </c>
      <c r="AK2" s="65" t="s">
        <v>311</v>
      </c>
      <c r="AL2" s="65" t="s">
        <v>314</v>
      </c>
      <c r="AM2" s="65" t="s">
        <v>315</v>
      </c>
      <c r="AN2" s="65" t="s">
        <v>311</v>
      </c>
      <c r="AO2" s="65" t="s">
        <v>314</v>
      </c>
      <c r="AP2" s="65" t="s">
        <v>315</v>
      </c>
      <c r="AQ2" s="65" t="s">
        <v>311</v>
      </c>
      <c r="AR2" s="65" t="s">
        <v>314</v>
      </c>
      <c r="AS2" s="65" t="s">
        <v>315</v>
      </c>
    </row>
    <row r="3" spans="1:45" x14ac:dyDescent="0.35">
      <c r="A3" t="s">
        <v>125</v>
      </c>
      <c r="B3" s="3" t="s">
        <v>124</v>
      </c>
      <c r="C3" s="3" t="s">
        <v>124</v>
      </c>
      <c r="D3" s="3" t="s">
        <v>124</v>
      </c>
      <c r="E3" s="3" t="s">
        <v>124</v>
      </c>
      <c r="F3" s="3" t="s">
        <v>124</v>
      </c>
      <c r="G3" s="121" t="s">
        <v>124</v>
      </c>
      <c r="H3" s="121" t="s">
        <v>124</v>
      </c>
      <c r="I3" s="121" t="s">
        <v>124</v>
      </c>
      <c r="J3" s="3" t="s">
        <v>124</v>
      </c>
      <c r="K3" s="3" t="s">
        <v>124</v>
      </c>
      <c r="L3" s="3" t="s">
        <v>124</v>
      </c>
      <c r="M3" s="3" t="s">
        <v>124</v>
      </c>
      <c r="N3" s="3" t="s">
        <v>124</v>
      </c>
      <c r="O3" s="3" t="s">
        <v>124</v>
      </c>
      <c r="P3" s="3" t="s">
        <v>124</v>
      </c>
      <c r="Q3" s="3" t="s">
        <v>124</v>
      </c>
      <c r="R3" s="3" t="s">
        <v>124</v>
      </c>
      <c r="S3" s="3" t="s">
        <v>124</v>
      </c>
      <c r="T3" s="3" t="s">
        <v>124</v>
      </c>
      <c r="U3" s="3" t="s">
        <v>124</v>
      </c>
      <c r="V3" s="3" t="s">
        <v>124</v>
      </c>
      <c r="W3" s="3" t="s">
        <v>124</v>
      </c>
      <c r="X3" s="3" t="s">
        <v>124</v>
      </c>
      <c r="Y3" s="3" t="s">
        <v>124</v>
      </c>
      <c r="Z3" s="3" t="s">
        <v>124</v>
      </c>
      <c r="AA3" s="3" t="s">
        <v>124</v>
      </c>
      <c r="AB3" s="3" t="s">
        <v>124</v>
      </c>
      <c r="AC3" s="3" t="s">
        <v>124</v>
      </c>
      <c r="AD3" s="65" t="s">
        <v>93</v>
      </c>
      <c r="AE3" s="65" t="s">
        <v>93</v>
      </c>
      <c r="AF3" s="3" t="s">
        <v>93</v>
      </c>
      <c r="AG3" s="3" t="s">
        <v>93</v>
      </c>
    </row>
    <row r="4" spans="1:45" x14ac:dyDescent="0.35">
      <c r="A4" t="s">
        <v>8</v>
      </c>
      <c r="B4" s="3">
        <v>1000000</v>
      </c>
      <c r="C4" s="3">
        <v>1000000</v>
      </c>
      <c r="D4" s="3">
        <v>1000000</v>
      </c>
      <c r="E4" s="3">
        <v>1000000</v>
      </c>
      <c r="F4" s="3">
        <v>1000000</v>
      </c>
      <c r="G4" s="3">
        <v>1000000</v>
      </c>
      <c r="H4" s="3">
        <v>1000000</v>
      </c>
      <c r="I4" s="3">
        <v>1000000</v>
      </c>
      <c r="J4" s="3">
        <v>1000000</v>
      </c>
      <c r="K4" s="3">
        <v>1000000</v>
      </c>
      <c r="L4" s="3">
        <v>1000000</v>
      </c>
      <c r="M4" s="3">
        <v>1000000</v>
      </c>
      <c r="N4" s="3">
        <v>1000000</v>
      </c>
      <c r="O4" s="3">
        <v>1000000</v>
      </c>
      <c r="P4" s="3">
        <v>1000000</v>
      </c>
      <c r="Q4" s="3">
        <v>1000000</v>
      </c>
      <c r="R4" s="3">
        <v>1000000</v>
      </c>
      <c r="S4" s="3">
        <v>1000000</v>
      </c>
      <c r="T4" s="3">
        <v>1000000</v>
      </c>
      <c r="U4" s="3">
        <v>1000000</v>
      </c>
      <c r="V4" s="3">
        <v>1000000</v>
      </c>
      <c r="W4" s="3">
        <v>1000000</v>
      </c>
      <c r="X4" s="3">
        <v>1000000</v>
      </c>
      <c r="Y4" s="3">
        <v>1000000</v>
      </c>
      <c r="Z4" s="3">
        <v>1000000</v>
      </c>
      <c r="AA4" s="3">
        <v>1000000</v>
      </c>
      <c r="AB4" s="3">
        <v>1000000</v>
      </c>
      <c r="AC4" s="3">
        <v>1000000</v>
      </c>
      <c r="AD4" s="65"/>
      <c r="AE4" s="65"/>
      <c r="AF4" s="3"/>
      <c r="AG4" s="3"/>
      <c r="AH4" s="3">
        <v>1000000</v>
      </c>
      <c r="AI4">
        <v>9216.8702699702171</v>
      </c>
      <c r="AJ4">
        <f t="shared" ref="AJ4:AJ10" si="0">AH4+AI4</f>
        <v>1009216.8702699703</v>
      </c>
      <c r="AK4" s="3">
        <v>1000000</v>
      </c>
      <c r="AL4">
        <v>1250.309002469897</v>
      </c>
      <c r="AM4">
        <f>AK4+AL4</f>
        <v>1001250.3090024699</v>
      </c>
      <c r="AN4" s="3">
        <v>1000000</v>
      </c>
      <c r="AO4">
        <v>1250.309002469897</v>
      </c>
      <c r="AP4">
        <f>AN4+AO4</f>
        <v>1001250.3090024699</v>
      </c>
      <c r="AQ4" s="3">
        <v>1000000</v>
      </c>
      <c r="AR4">
        <v>1250.309002469897</v>
      </c>
      <c r="AS4">
        <f>AQ4+AR4</f>
        <v>1001250.3090024699</v>
      </c>
    </row>
    <row r="5" spans="1:45" x14ac:dyDescent="0.35">
      <c r="A5" t="s">
        <v>9</v>
      </c>
      <c r="B5" s="3">
        <v>1000000</v>
      </c>
      <c r="C5" s="3">
        <v>1000000</v>
      </c>
      <c r="D5" s="3">
        <v>1000000</v>
      </c>
      <c r="E5" s="3">
        <v>1000000</v>
      </c>
      <c r="F5" s="3">
        <v>1000000</v>
      </c>
      <c r="G5" s="3">
        <v>1000000</v>
      </c>
      <c r="H5" s="3">
        <v>1000000</v>
      </c>
      <c r="I5" s="3">
        <v>1000000</v>
      </c>
      <c r="J5" s="3">
        <v>1000000</v>
      </c>
      <c r="K5" s="3">
        <v>1000000</v>
      </c>
      <c r="L5" s="3">
        <v>1000000</v>
      </c>
      <c r="M5" s="3">
        <v>1000000</v>
      </c>
      <c r="N5" s="3">
        <v>1000000</v>
      </c>
      <c r="O5" s="3">
        <v>1000000</v>
      </c>
      <c r="P5" s="3">
        <v>1000000</v>
      </c>
      <c r="Q5" s="3">
        <v>1000000</v>
      </c>
      <c r="R5" s="3">
        <v>1000000</v>
      </c>
      <c r="S5" s="3">
        <v>1000000</v>
      </c>
      <c r="T5" s="3">
        <v>1000000</v>
      </c>
      <c r="U5" s="3">
        <v>1000000</v>
      </c>
      <c r="V5" s="3">
        <v>1000000</v>
      </c>
      <c r="W5" s="3">
        <v>1000000</v>
      </c>
      <c r="X5" s="3">
        <v>1000000</v>
      </c>
      <c r="Y5" s="3">
        <v>1000000</v>
      </c>
      <c r="Z5" s="3">
        <v>1000000</v>
      </c>
      <c r="AA5" s="3">
        <v>1000000</v>
      </c>
      <c r="AB5" s="3">
        <v>1000000</v>
      </c>
      <c r="AC5" s="3">
        <v>1000000</v>
      </c>
      <c r="AD5" s="65"/>
      <c r="AE5" s="65"/>
      <c r="AF5" s="3"/>
      <c r="AG5" s="3"/>
      <c r="AH5" s="3">
        <v>0</v>
      </c>
      <c r="AI5">
        <v>8027.464959570797</v>
      </c>
      <c r="AJ5">
        <f t="shared" si="0"/>
        <v>8027.464959570797</v>
      </c>
      <c r="AK5" s="3">
        <v>0</v>
      </c>
      <c r="AL5">
        <v>1199.1725344773329</v>
      </c>
      <c r="AM5">
        <f t="shared" ref="AM5:AM9" si="1">AK5+AL5</f>
        <v>1199.1725344773329</v>
      </c>
      <c r="AN5" s="3">
        <v>0</v>
      </c>
      <c r="AO5">
        <v>1199.1725344773329</v>
      </c>
      <c r="AP5">
        <f t="shared" ref="AP5:AP9" si="2">AN5+AO5</f>
        <v>1199.1725344773329</v>
      </c>
      <c r="AQ5" s="3">
        <v>0</v>
      </c>
      <c r="AR5">
        <v>1199.1725344773329</v>
      </c>
      <c r="AS5">
        <f t="shared" ref="AS5:AS9" si="3">AQ5+AR5</f>
        <v>1199.1725344773329</v>
      </c>
    </row>
    <row r="6" spans="1:45" x14ac:dyDescent="0.35">
      <c r="A6" t="s">
        <v>10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65"/>
      <c r="AE6" s="65"/>
      <c r="AF6" s="3"/>
      <c r="AG6" s="3"/>
      <c r="AH6" s="3">
        <v>0</v>
      </c>
      <c r="AI6">
        <v>1664.7217341019561</v>
      </c>
      <c r="AJ6">
        <f t="shared" si="0"/>
        <v>1664.7217341019561</v>
      </c>
      <c r="AK6" s="3">
        <v>0</v>
      </c>
      <c r="AL6">
        <v>8.0912620107395146</v>
      </c>
      <c r="AM6">
        <f t="shared" si="1"/>
        <v>8.0912620107395146</v>
      </c>
      <c r="AN6" s="3">
        <v>0</v>
      </c>
      <c r="AO6">
        <v>8.0912620107395146</v>
      </c>
      <c r="AP6">
        <f t="shared" si="2"/>
        <v>8.0912620107395146</v>
      </c>
      <c r="AQ6" s="3">
        <v>0</v>
      </c>
      <c r="AR6">
        <v>8.0912620107395146</v>
      </c>
      <c r="AS6">
        <f t="shared" si="3"/>
        <v>8.0912620107395146</v>
      </c>
    </row>
    <row r="7" spans="1:45" x14ac:dyDescent="0.35">
      <c r="A7" t="s">
        <v>11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1000000</v>
      </c>
      <c r="K7" s="3">
        <v>1000000</v>
      </c>
      <c r="L7" s="3">
        <v>1000000</v>
      </c>
      <c r="M7" s="3">
        <v>1000000</v>
      </c>
      <c r="N7" s="3">
        <v>1000000</v>
      </c>
      <c r="O7" s="3">
        <v>1000000</v>
      </c>
      <c r="P7" s="3">
        <v>1000000</v>
      </c>
      <c r="Q7" s="3">
        <v>1000000</v>
      </c>
      <c r="R7" s="3">
        <v>1000000</v>
      </c>
      <c r="S7" s="3">
        <v>1000000</v>
      </c>
      <c r="T7" s="3">
        <v>1000000</v>
      </c>
      <c r="U7" s="3">
        <v>1000000</v>
      </c>
      <c r="V7" s="3">
        <v>1000000</v>
      </c>
      <c r="W7" s="3">
        <v>1000000</v>
      </c>
      <c r="X7" s="3">
        <v>1000000</v>
      </c>
      <c r="Y7" s="3">
        <v>1000000</v>
      </c>
      <c r="Z7" s="3">
        <v>1000000</v>
      </c>
      <c r="AA7" s="3">
        <v>1000000</v>
      </c>
      <c r="AB7" s="3">
        <v>1000000</v>
      </c>
      <c r="AC7" s="3">
        <v>1000000</v>
      </c>
      <c r="AD7" s="65"/>
      <c r="AE7" s="65"/>
      <c r="AF7" s="3"/>
      <c r="AG7" s="3"/>
      <c r="AH7" s="3">
        <v>0</v>
      </c>
      <c r="AI7">
        <v>2963.4305044075732</v>
      </c>
      <c r="AJ7">
        <f t="shared" si="0"/>
        <v>2963.4305044075732</v>
      </c>
      <c r="AK7" s="3">
        <v>0</v>
      </c>
      <c r="AL7">
        <v>124.60248498831356</v>
      </c>
      <c r="AM7">
        <f t="shared" si="1"/>
        <v>124.60248498831356</v>
      </c>
      <c r="AN7" s="3">
        <v>0</v>
      </c>
      <c r="AO7">
        <v>124.60248498831356</v>
      </c>
      <c r="AP7">
        <f t="shared" si="2"/>
        <v>124.60248498831356</v>
      </c>
      <c r="AQ7" s="3">
        <v>0</v>
      </c>
      <c r="AR7">
        <v>124.60248498831356</v>
      </c>
      <c r="AS7">
        <f t="shared" si="3"/>
        <v>124.60248498831356</v>
      </c>
    </row>
    <row r="8" spans="1:45" x14ac:dyDescent="0.35">
      <c r="A8" t="s">
        <v>12</v>
      </c>
      <c r="B8" s="3">
        <v>1000000</v>
      </c>
      <c r="C8" s="3">
        <v>1000000</v>
      </c>
      <c r="D8" s="3">
        <v>1000000</v>
      </c>
      <c r="E8" s="3">
        <v>1000000</v>
      </c>
      <c r="F8" s="3">
        <v>1000000</v>
      </c>
      <c r="G8" s="3">
        <v>1000000</v>
      </c>
      <c r="H8" s="3">
        <v>1000000</v>
      </c>
      <c r="I8" s="3">
        <v>1000000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65"/>
      <c r="AE8" s="65"/>
      <c r="AF8" s="3"/>
      <c r="AG8" s="3"/>
      <c r="AH8" s="3">
        <v>0</v>
      </c>
      <c r="AI8">
        <v>3399.3127210612679</v>
      </c>
      <c r="AJ8">
        <f t="shared" si="0"/>
        <v>3399.3127210612679</v>
      </c>
      <c r="AK8" s="3">
        <v>0</v>
      </c>
      <c r="AL8">
        <v>1066.4787874782799</v>
      </c>
      <c r="AM8">
        <f t="shared" si="1"/>
        <v>1066.4787874782799</v>
      </c>
      <c r="AN8" s="3">
        <v>0</v>
      </c>
      <c r="AO8">
        <v>1066.4787874782799</v>
      </c>
      <c r="AP8">
        <f t="shared" si="2"/>
        <v>1066.4787874782799</v>
      </c>
      <c r="AQ8" s="3">
        <v>0</v>
      </c>
      <c r="AR8">
        <v>1066.4787874782799</v>
      </c>
      <c r="AS8">
        <f t="shared" si="3"/>
        <v>1066.4787874782799</v>
      </c>
    </row>
    <row r="9" spans="1:45" x14ac:dyDescent="0.35">
      <c r="A9" t="s">
        <v>13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65"/>
      <c r="AE9" s="65"/>
      <c r="AF9" s="3"/>
      <c r="AG9" s="3"/>
      <c r="AH9" s="3">
        <v>0</v>
      </c>
      <c r="AI9">
        <v>0.56134131706501467</v>
      </c>
      <c r="AJ9">
        <f t="shared" si="0"/>
        <v>0.56134131706501467</v>
      </c>
      <c r="AK9" s="3">
        <v>0</v>
      </c>
      <c r="AL9">
        <v>2.3217600680931635E-2</v>
      </c>
      <c r="AM9">
        <f t="shared" si="1"/>
        <v>2.3217600680931635E-2</v>
      </c>
      <c r="AN9" s="3">
        <v>0</v>
      </c>
      <c r="AO9">
        <v>2.3217600680931635E-2</v>
      </c>
      <c r="AP9">
        <f t="shared" si="2"/>
        <v>2.3217600680931635E-2</v>
      </c>
      <c r="AQ9" s="3">
        <v>0</v>
      </c>
      <c r="AR9">
        <v>2.3217600680931635E-2</v>
      </c>
      <c r="AS9">
        <f t="shared" si="3"/>
        <v>2.3217600680931635E-2</v>
      </c>
    </row>
    <row r="10" spans="1:45" x14ac:dyDescent="0.35">
      <c r="A10" s="7" t="s">
        <v>22</v>
      </c>
      <c r="B10" s="4">
        <v>1.1729999780654907</v>
      </c>
      <c r="C10" s="4">
        <v>1.2010000000000001</v>
      </c>
      <c r="D10" s="4">
        <v>2.0270000000000001</v>
      </c>
      <c r="E10" s="4">
        <v>0.25800000000000001</v>
      </c>
      <c r="F10" s="4">
        <v>41.5</v>
      </c>
      <c r="G10" s="122">
        <v>5.8123534639999992</v>
      </c>
      <c r="H10" s="122">
        <v>7.3235653640000002</v>
      </c>
      <c r="I10" s="122">
        <v>41.750349867302674</v>
      </c>
      <c r="J10" s="4">
        <v>2.54</v>
      </c>
      <c r="K10" s="4">
        <v>2.54</v>
      </c>
      <c r="L10" s="4">
        <v>1.056</v>
      </c>
      <c r="M10" s="4">
        <v>0.26700000000000002</v>
      </c>
      <c r="N10" s="4">
        <v>1.056</v>
      </c>
      <c r="O10" s="4">
        <v>130.05799999999999</v>
      </c>
      <c r="P10" s="4">
        <v>2.5</v>
      </c>
      <c r="Q10" s="66">
        <v>100</v>
      </c>
      <c r="R10" s="67">
        <v>2.54</v>
      </c>
      <c r="S10" s="67">
        <v>0.69343623523370912</v>
      </c>
      <c r="T10" s="4">
        <v>2.54</v>
      </c>
      <c r="U10" s="4">
        <v>2.54</v>
      </c>
      <c r="V10" s="4">
        <v>1.056</v>
      </c>
      <c r="W10" s="4">
        <v>0.26700000000000002</v>
      </c>
      <c r="X10" s="4">
        <v>1.056</v>
      </c>
      <c r="Y10" s="4">
        <v>130.05799999999999</v>
      </c>
      <c r="Z10" s="4">
        <v>2.5</v>
      </c>
      <c r="AA10" s="66">
        <v>100</v>
      </c>
      <c r="AB10" s="67">
        <v>2.54</v>
      </c>
      <c r="AC10" s="67">
        <v>0.69343623523370912</v>
      </c>
      <c r="AD10" s="67">
        <v>0</v>
      </c>
      <c r="AE10" s="67"/>
      <c r="AH10">
        <v>53.597474630288403</v>
      </c>
      <c r="AI10">
        <v>0.12380376798091507</v>
      </c>
      <c r="AJ10">
        <f t="shared" si="0"/>
        <v>53.72127839826932</v>
      </c>
      <c r="AK10">
        <v>40.352647182660228</v>
      </c>
      <c r="AL10">
        <v>1.4111608204643369E-2</v>
      </c>
      <c r="AM10">
        <f>AK10+AL10</f>
        <v>40.366758790864871</v>
      </c>
      <c r="AN10">
        <v>40.352647182660228</v>
      </c>
      <c r="AO10">
        <v>1.4111608204643369E-2</v>
      </c>
      <c r="AP10">
        <f>AN10+AO10</f>
        <v>40.366758790864871</v>
      </c>
      <c r="AQ10">
        <v>40.352647182660228</v>
      </c>
      <c r="AR10">
        <v>1.4111608204643369E-2</v>
      </c>
      <c r="AS10">
        <f>AQ10+AR10</f>
        <v>40.366758790864871</v>
      </c>
    </row>
    <row r="11" spans="1:45" x14ac:dyDescent="0.35">
      <c r="A11" s="7" t="s">
        <v>23</v>
      </c>
      <c r="B11" s="4">
        <v>16.686000823974609</v>
      </c>
      <c r="C11" s="4">
        <v>25.114999999999998</v>
      </c>
      <c r="D11" s="4">
        <v>526.19200000000001</v>
      </c>
      <c r="E11" s="4">
        <v>1.56</v>
      </c>
      <c r="F11" s="4">
        <v>200.11</v>
      </c>
      <c r="G11" s="122">
        <v>161.77639492999998</v>
      </c>
      <c r="H11" s="122">
        <v>203.83825762999999</v>
      </c>
      <c r="I11" s="122">
        <v>993.80073264760836</v>
      </c>
      <c r="J11" s="4">
        <v>22.21</v>
      </c>
      <c r="K11" s="4">
        <v>24.97</v>
      </c>
      <c r="L11" s="4">
        <v>41.286000000000001</v>
      </c>
      <c r="M11" s="4">
        <v>14.532999999999999</v>
      </c>
      <c r="N11" s="4">
        <v>41.286000000000001</v>
      </c>
      <c r="O11" s="4">
        <v>660.91099999999994</v>
      </c>
      <c r="P11" s="4">
        <v>26</v>
      </c>
      <c r="Q11" s="66">
        <v>50</v>
      </c>
      <c r="R11" s="67">
        <v>22.21</v>
      </c>
      <c r="S11" s="67">
        <v>0.90633720079240732</v>
      </c>
      <c r="T11" s="4">
        <v>22.21</v>
      </c>
      <c r="U11" s="4">
        <v>24.97</v>
      </c>
      <c r="V11" s="4">
        <v>41.286000000000001</v>
      </c>
      <c r="W11" s="4">
        <v>14.532999999999999</v>
      </c>
      <c r="X11" s="4">
        <v>41.286000000000001</v>
      </c>
      <c r="Y11" s="4">
        <v>660.91099999999994</v>
      </c>
      <c r="Z11" s="4">
        <v>26</v>
      </c>
      <c r="AA11" s="66">
        <v>50</v>
      </c>
      <c r="AB11" s="67">
        <v>22.21</v>
      </c>
      <c r="AC11" s="67">
        <v>0.90633720079240732</v>
      </c>
      <c r="AD11" s="67">
        <v>0</v>
      </c>
      <c r="AE11" s="67"/>
      <c r="AH11">
        <v>639.10415070792988</v>
      </c>
      <c r="AI11">
        <v>0.53001711985689259</v>
      </c>
      <c r="AJ11">
        <f t="shared" ref="AJ11:AJ21" si="4">AH11+AI11</f>
        <v>639.63416782778677</v>
      </c>
      <c r="AK11">
        <v>993.80073264760836</v>
      </c>
      <c r="AL11">
        <v>0.19579254162294349</v>
      </c>
      <c r="AM11">
        <f t="shared" ref="AM11:AM21" si="5">AK11+AL11</f>
        <v>993.99652518923131</v>
      </c>
      <c r="AN11">
        <v>993.80073264760836</v>
      </c>
      <c r="AO11">
        <v>0.19579254162294349</v>
      </c>
      <c r="AP11">
        <f t="shared" ref="AP11:AP21" si="6">AN11+AO11</f>
        <v>993.99652518923131</v>
      </c>
      <c r="AQ11">
        <v>993.80073264760836</v>
      </c>
      <c r="AR11">
        <v>0.19579254162294349</v>
      </c>
      <c r="AS11">
        <f t="shared" ref="AS11:AS21" si="7">AQ11+AR11</f>
        <v>993.99652518923131</v>
      </c>
    </row>
    <row r="12" spans="1:45" x14ac:dyDescent="0.35">
      <c r="A12" s="7" t="s">
        <v>7</v>
      </c>
      <c r="B12" s="4">
        <v>82.224998474121094</v>
      </c>
      <c r="C12" s="4">
        <v>66.543000000000006</v>
      </c>
      <c r="D12" s="4">
        <v>267.89</v>
      </c>
      <c r="E12" s="4">
        <v>256.41199999999998</v>
      </c>
      <c r="F12" s="4">
        <v>434.31</v>
      </c>
      <c r="G12" s="122">
        <v>101.53518337</v>
      </c>
      <c r="H12" s="122">
        <v>127.93433107000001</v>
      </c>
      <c r="I12" s="122">
        <v>27.387619255967515</v>
      </c>
      <c r="J12" s="4">
        <v>36.4</v>
      </c>
      <c r="K12" s="4">
        <v>41.05</v>
      </c>
      <c r="L12" s="4">
        <v>31.969000000000001</v>
      </c>
      <c r="M12" s="4">
        <v>17.425000000000001</v>
      </c>
      <c r="N12" s="4">
        <v>31.969000000000001</v>
      </c>
      <c r="O12" s="4">
        <v>752.81600000000003</v>
      </c>
      <c r="P12" s="4">
        <v>48.900001525878899</v>
      </c>
      <c r="Q12" s="66">
        <v>100</v>
      </c>
      <c r="R12" s="67">
        <v>13.296832</v>
      </c>
      <c r="S12" s="67">
        <v>1.1820623069568268</v>
      </c>
      <c r="T12" s="4">
        <v>36.4</v>
      </c>
      <c r="U12" s="4">
        <v>41.05</v>
      </c>
      <c r="V12" s="4">
        <v>31.969000000000001</v>
      </c>
      <c r="W12" s="4">
        <v>17.425000000000001</v>
      </c>
      <c r="X12" s="4">
        <v>31.969000000000001</v>
      </c>
      <c r="Y12" s="4">
        <v>752.81600000000003</v>
      </c>
      <c r="Z12" s="4">
        <v>48.900001525878899</v>
      </c>
      <c r="AA12" s="66">
        <v>100</v>
      </c>
      <c r="AB12" s="67">
        <v>13.296832</v>
      </c>
      <c r="AC12" s="67">
        <v>1.1820623069568268</v>
      </c>
      <c r="AD12" s="67">
        <v>0</v>
      </c>
      <c r="AE12" s="67"/>
      <c r="AH12">
        <v>19.208734314891956</v>
      </c>
      <c r="AI12">
        <v>1.4390708093838975</v>
      </c>
      <c r="AJ12">
        <f t="shared" si="4"/>
        <v>20.647805124275852</v>
      </c>
      <c r="AK12">
        <v>27.387619255967515</v>
      </c>
      <c r="AL12">
        <v>0.13356807901983217</v>
      </c>
      <c r="AM12">
        <f t="shared" si="5"/>
        <v>27.521187334987346</v>
      </c>
      <c r="AN12">
        <v>27.387619255967515</v>
      </c>
      <c r="AO12">
        <v>0.13356807901983217</v>
      </c>
      <c r="AP12">
        <f t="shared" si="6"/>
        <v>27.521187334987346</v>
      </c>
      <c r="AQ12">
        <v>27.387619255967515</v>
      </c>
      <c r="AR12">
        <v>0.13356807901983217</v>
      </c>
      <c r="AS12">
        <f t="shared" si="7"/>
        <v>27.521187334987346</v>
      </c>
    </row>
    <row r="13" spans="1:45" x14ac:dyDescent="0.35">
      <c r="A13" s="7" t="s">
        <v>24</v>
      </c>
      <c r="B13" s="4">
        <v>6.4169999999999998</v>
      </c>
      <c r="C13" s="4">
        <v>8.4039999999999999</v>
      </c>
      <c r="D13" s="4">
        <v>22.539000000000001</v>
      </c>
      <c r="E13" s="4">
        <v>25.943999999999999</v>
      </c>
      <c r="F13" s="4">
        <v>29.83</v>
      </c>
      <c r="G13" s="122">
        <v>5.4409986930000001</v>
      </c>
      <c r="H13" s="122">
        <v>6.8556583530000008</v>
      </c>
      <c r="I13" s="122">
        <v>9.458769751780995</v>
      </c>
      <c r="J13" s="4">
        <v>3.5070000000000001</v>
      </c>
      <c r="K13" s="4">
        <v>3.5070000000000001</v>
      </c>
      <c r="L13" s="4">
        <v>3.5750000000000002</v>
      </c>
      <c r="M13" s="4">
        <v>0.13300000000000001</v>
      </c>
      <c r="N13" s="4">
        <v>3.5750000000000002</v>
      </c>
      <c r="O13" s="4">
        <v>7.1970000000000001</v>
      </c>
      <c r="P13" s="4">
        <v>3.7000000476837154</v>
      </c>
      <c r="Q13" s="66">
        <v>90</v>
      </c>
      <c r="R13" s="67">
        <v>3.2150660000000002</v>
      </c>
      <c r="S13" s="67">
        <v>0.86769042919929373</v>
      </c>
      <c r="T13" s="4">
        <v>3.5070000000000001</v>
      </c>
      <c r="U13" s="4">
        <v>3.5070000000000001</v>
      </c>
      <c r="V13" s="4">
        <v>3.5750000000000002</v>
      </c>
      <c r="W13" s="4">
        <v>0.13300000000000001</v>
      </c>
      <c r="X13" s="4">
        <v>3.5750000000000002</v>
      </c>
      <c r="Y13" s="4">
        <v>7.1970000000000001</v>
      </c>
      <c r="Z13" s="4">
        <v>3.7000000476837154</v>
      </c>
      <c r="AA13" s="66">
        <v>90</v>
      </c>
      <c r="AB13" s="67">
        <v>3.2150660000000002</v>
      </c>
      <c r="AC13" s="67">
        <v>0.86769042919929373</v>
      </c>
      <c r="AD13" s="67">
        <v>0</v>
      </c>
      <c r="AE13" s="67"/>
      <c r="AH13">
        <v>8.0441472410106218</v>
      </c>
      <c r="AI13">
        <v>6.8025222126898502E-2</v>
      </c>
      <c r="AJ13">
        <f t="shared" si="4"/>
        <v>8.1121724631375205</v>
      </c>
      <c r="AK13">
        <v>9.458769751780995</v>
      </c>
      <c r="AL13">
        <v>7.5116168079741932E-3</v>
      </c>
      <c r="AM13">
        <f t="shared" si="5"/>
        <v>9.4662813685889695</v>
      </c>
      <c r="AN13">
        <v>9.458769751780995</v>
      </c>
      <c r="AO13">
        <v>7.5116168079741932E-3</v>
      </c>
      <c r="AP13">
        <f t="shared" si="6"/>
        <v>9.4662813685889695</v>
      </c>
      <c r="AQ13">
        <v>9.458769751780995</v>
      </c>
      <c r="AR13">
        <v>7.5116168079741932E-3</v>
      </c>
      <c r="AS13">
        <f t="shared" si="7"/>
        <v>9.4662813685889695</v>
      </c>
    </row>
    <row r="14" spans="1:45" x14ac:dyDescent="0.35">
      <c r="A14" s="7" t="s">
        <v>25</v>
      </c>
      <c r="B14" s="4">
        <v>5.03</v>
      </c>
      <c r="C14" s="4">
        <v>7.5220000000000002</v>
      </c>
      <c r="D14" s="4">
        <v>22.3</v>
      </c>
      <c r="E14" s="4">
        <v>6.5739999999999998</v>
      </c>
      <c r="F14" s="4">
        <v>28.935099999999998</v>
      </c>
      <c r="G14" s="122">
        <v>0.9282486969999999</v>
      </c>
      <c r="H14" s="122">
        <v>1.1695933580000002</v>
      </c>
      <c r="I14" s="122">
        <v>1.8922698715311803</v>
      </c>
      <c r="J14" s="4">
        <v>3.5070000000000001</v>
      </c>
      <c r="K14" s="4">
        <v>3.5070000000000001</v>
      </c>
      <c r="L14" s="4">
        <v>3.5750000000000002</v>
      </c>
      <c r="M14" s="4">
        <v>0.13300000000000001</v>
      </c>
      <c r="N14" s="4">
        <v>3.5750000000000002</v>
      </c>
      <c r="O14" s="4">
        <v>7.1970000000000001</v>
      </c>
      <c r="P14" s="4">
        <v>3.7000000476837154</v>
      </c>
      <c r="Q14" s="66">
        <v>90</v>
      </c>
      <c r="R14" s="67">
        <v>3.2150660000000002</v>
      </c>
      <c r="S14" s="67">
        <v>0.83613317023827116</v>
      </c>
      <c r="T14" s="4">
        <v>3.5070000000000001</v>
      </c>
      <c r="U14" s="4">
        <v>3.5070000000000001</v>
      </c>
      <c r="V14" s="4">
        <v>3.5750000000000002</v>
      </c>
      <c r="W14" s="4">
        <v>0.13300000000000001</v>
      </c>
      <c r="X14" s="4">
        <v>3.5750000000000002</v>
      </c>
      <c r="Y14" s="4">
        <v>7.1970000000000001</v>
      </c>
      <c r="Z14" s="4">
        <v>3.7000000476837154</v>
      </c>
      <c r="AA14" s="66">
        <v>90</v>
      </c>
      <c r="AB14" s="67">
        <v>3.2150660000000002</v>
      </c>
      <c r="AC14" s="67">
        <v>0.83613317023827116</v>
      </c>
      <c r="AD14" s="67">
        <v>0</v>
      </c>
      <c r="AE14" s="67"/>
      <c r="AH14">
        <v>1.728649515788488</v>
      </c>
      <c r="AI14">
        <v>4.6442748659862865E-2</v>
      </c>
      <c r="AJ14">
        <f t="shared" si="4"/>
        <v>1.7750922644483509</v>
      </c>
      <c r="AK14">
        <v>1.8922698715311803</v>
      </c>
      <c r="AL14">
        <v>2.1809956805283149E-3</v>
      </c>
      <c r="AM14">
        <f t="shared" si="5"/>
        <v>1.8944508672117086</v>
      </c>
      <c r="AN14">
        <v>1.8922698715311803</v>
      </c>
      <c r="AO14">
        <v>2.1809956805283149E-3</v>
      </c>
      <c r="AP14">
        <f t="shared" si="6"/>
        <v>1.8944508672117086</v>
      </c>
      <c r="AQ14">
        <v>1.8922698715311803</v>
      </c>
      <c r="AR14">
        <v>2.1809956805283149E-3</v>
      </c>
      <c r="AS14">
        <f t="shared" si="7"/>
        <v>1.8944508672117086</v>
      </c>
    </row>
    <row r="15" spans="1:45" x14ac:dyDescent="0.35">
      <c r="A15" s="7" t="s">
        <v>26</v>
      </c>
      <c r="B15" s="4">
        <v>0.54242117555469049</v>
      </c>
      <c r="C15" s="4">
        <v>0.54242117555469049</v>
      </c>
      <c r="D15" s="4">
        <v>0.54242117555469049</v>
      </c>
      <c r="E15" s="4">
        <v>0.54242117555469049</v>
      </c>
      <c r="F15" s="4">
        <v>0.54242117555469049</v>
      </c>
      <c r="G15" s="122">
        <v>0.54469976400000064</v>
      </c>
      <c r="H15" s="122">
        <v>0.54469976400000064</v>
      </c>
      <c r="I15" s="122">
        <v>0.54469976387990116</v>
      </c>
      <c r="J15" s="4">
        <v>0.26856561546286878</v>
      </c>
      <c r="K15" s="4">
        <v>0.26856561546286878</v>
      </c>
      <c r="L15" s="4">
        <v>0.26856561546286878</v>
      </c>
      <c r="M15" s="4">
        <v>0.26856561546286878</v>
      </c>
      <c r="N15" s="4">
        <v>0.26856561546286878</v>
      </c>
      <c r="O15" s="4">
        <v>0.26856561546286878</v>
      </c>
      <c r="P15" s="4">
        <v>0.26856561546286878</v>
      </c>
      <c r="Q15" s="66">
        <v>30</v>
      </c>
      <c r="R15" s="67">
        <v>0.32149299999999997</v>
      </c>
      <c r="S15" s="67">
        <v>1.9503787502411295E-2</v>
      </c>
      <c r="T15" s="4">
        <v>0.26856561546286878</v>
      </c>
      <c r="U15" s="4">
        <v>0.26856561546286878</v>
      </c>
      <c r="V15" s="4">
        <v>0.26856561546286878</v>
      </c>
      <c r="W15" s="4">
        <v>0.26856561546286878</v>
      </c>
      <c r="X15" s="4">
        <v>0.26856561546286878</v>
      </c>
      <c r="Y15" s="4">
        <v>0.26856561546286878</v>
      </c>
      <c r="Z15" s="4">
        <v>0.26856561546286878</v>
      </c>
      <c r="AA15" s="66">
        <v>30</v>
      </c>
      <c r="AB15" s="67">
        <v>0.32149299999999997</v>
      </c>
      <c r="AC15" s="67">
        <v>1.9503787502411295E-2</v>
      </c>
      <c r="AD15" s="67">
        <v>0</v>
      </c>
      <c r="AE15" s="67"/>
      <c r="AH15">
        <v>0.47886752155609885</v>
      </c>
      <c r="AI15">
        <v>0.22128373782612412</v>
      </c>
      <c r="AJ15">
        <f t="shared" si="4"/>
        <v>0.700151259382223</v>
      </c>
      <c r="AK15">
        <v>0</v>
      </c>
      <c r="AL15">
        <v>5.3987418408876558E-3</v>
      </c>
      <c r="AM15">
        <f t="shared" si="5"/>
        <v>5.3987418408876558E-3</v>
      </c>
      <c r="AN15">
        <v>0</v>
      </c>
      <c r="AO15">
        <v>5.3987418408876558E-3</v>
      </c>
      <c r="AP15">
        <f t="shared" si="6"/>
        <v>5.3987418408876558E-3</v>
      </c>
      <c r="AQ15">
        <v>0</v>
      </c>
      <c r="AR15">
        <v>5.3987418408876558E-3</v>
      </c>
      <c r="AS15">
        <f t="shared" si="7"/>
        <v>5.3987418408876558E-3</v>
      </c>
    </row>
    <row r="16" spans="1:45" x14ac:dyDescent="0.35">
      <c r="A16" s="8" t="s">
        <v>27</v>
      </c>
      <c r="B16" s="4">
        <v>0.503</v>
      </c>
      <c r="C16" s="4">
        <v>0.75219999999999998</v>
      </c>
      <c r="D16" s="4">
        <v>18.129899999999999</v>
      </c>
      <c r="E16" s="4">
        <v>0.65739999999999998</v>
      </c>
      <c r="F16" s="4">
        <v>16.290461299999997</v>
      </c>
      <c r="G16" s="122">
        <v>3.1580813000000013E-2</v>
      </c>
      <c r="H16" s="122">
        <v>3.9791824000000003E-2</v>
      </c>
      <c r="I16" s="122">
        <v>0.51210428280035414</v>
      </c>
      <c r="J16" s="4">
        <v>0.57865500000000003</v>
      </c>
      <c r="K16" s="4">
        <v>0.57865500000000003</v>
      </c>
      <c r="L16" s="4">
        <v>0.103675</v>
      </c>
      <c r="M16" s="4">
        <v>3.8569999999999998E-3</v>
      </c>
      <c r="N16" s="4">
        <v>0.103675</v>
      </c>
      <c r="O16" s="4">
        <v>1.4394</v>
      </c>
      <c r="P16" s="4">
        <v>3.5150000452995296</v>
      </c>
      <c r="Q16" s="4">
        <v>14.85</v>
      </c>
      <c r="R16" s="67">
        <v>0.53048589000000002</v>
      </c>
      <c r="S16" s="67"/>
      <c r="T16" s="4">
        <v>0.57865500000000003</v>
      </c>
      <c r="U16" s="4">
        <v>0.57865500000000003</v>
      </c>
      <c r="V16" s="4">
        <v>0.103675</v>
      </c>
      <c r="W16" s="4">
        <v>3.8569999999999998E-3</v>
      </c>
      <c r="X16" s="4">
        <v>0.103675</v>
      </c>
      <c r="Y16" s="4">
        <v>1.4394</v>
      </c>
      <c r="Z16" s="4">
        <v>3.5150000452995296</v>
      </c>
      <c r="AA16" s="4">
        <v>14.85</v>
      </c>
      <c r="AB16" s="67">
        <v>0.53048589000000002</v>
      </c>
      <c r="AC16" s="67"/>
      <c r="AD16" s="67">
        <v>0</v>
      </c>
      <c r="AE16" s="67"/>
      <c r="AH16">
        <v>0.47390947465623479</v>
      </c>
      <c r="AI16">
        <v>4.2404984619842561E-3</v>
      </c>
      <c r="AJ16">
        <f t="shared" si="4"/>
        <v>0.47814997311821905</v>
      </c>
      <c r="AK16">
        <v>0.51210428280035414</v>
      </c>
      <c r="AL16">
        <v>2.0959176112987082E-4</v>
      </c>
      <c r="AM16">
        <f t="shared" si="5"/>
        <v>0.51231387456148403</v>
      </c>
      <c r="AN16">
        <v>0.51210428280035414</v>
      </c>
      <c r="AO16">
        <v>2.0959176112987082E-4</v>
      </c>
      <c r="AP16">
        <f t="shared" si="6"/>
        <v>0.51231387456148403</v>
      </c>
      <c r="AQ16">
        <v>0.51210428280035414</v>
      </c>
      <c r="AR16">
        <v>2.0959176112987082E-4</v>
      </c>
      <c r="AS16">
        <f t="shared" si="7"/>
        <v>0.51231387456148403</v>
      </c>
    </row>
    <row r="17" spans="1:45" x14ac:dyDescent="0.35">
      <c r="A17" s="8" t="s">
        <v>28</v>
      </c>
      <c r="B17" s="4">
        <v>1.2575000000000001</v>
      </c>
      <c r="C17" s="4">
        <v>1.8805000000000001</v>
      </c>
      <c r="D17" s="4">
        <v>4.0363000000000007</v>
      </c>
      <c r="E17" s="4">
        <v>1.6435</v>
      </c>
      <c r="F17" s="4">
        <v>10.098349899999999</v>
      </c>
      <c r="G17" s="122">
        <v>5.8681168000000006E-2</v>
      </c>
      <c r="H17" s="122">
        <v>7.3938271E-2</v>
      </c>
      <c r="I17" s="122">
        <v>7.6630038890183744E-2</v>
      </c>
      <c r="J17" s="4">
        <v>1.5009959999999998</v>
      </c>
      <c r="K17" s="4">
        <v>1.5009959999999998</v>
      </c>
      <c r="L17" s="4">
        <v>2.431</v>
      </c>
      <c r="M17" s="4">
        <v>9.0440000000000006E-2</v>
      </c>
      <c r="N17" s="4">
        <v>2.431</v>
      </c>
      <c r="O17" s="4">
        <v>3.0803159999999998</v>
      </c>
      <c r="P17" s="4">
        <v>0.18500000238418576</v>
      </c>
      <c r="Q17" s="4">
        <v>38.519999999999996</v>
      </c>
      <c r="R17" s="67">
        <v>1.3760482479999998</v>
      </c>
      <c r="S17" s="67"/>
      <c r="T17" s="4">
        <v>1.5009959999999998</v>
      </c>
      <c r="U17" s="4">
        <v>1.5009959999999998</v>
      </c>
      <c r="V17" s="4">
        <v>2.431</v>
      </c>
      <c r="W17" s="4">
        <v>9.0440000000000006E-2</v>
      </c>
      <c r="X17" s="4">
        <v>2.431</v>
      </c>
      <c r="Y17" s="4">
        <v>3.0803159999999998</v>
      </c>
      <c r="Z17" s="4">
        <v>0.18500000238418576</v>
      </c>
      <c r="AA17" s="4">
        <v>38.519999999999996</v>
      </c>
      <c r="AB17" s="67">
        <v>1.3760482479999998</v>
      </c>
      <c r="AC17" s="67"/>
      <c r="AD17" s="67">
        <v>0</v>
      </c>
      <c r="AE17" s="67"/>
      <c r="AH17">
        <v>0.24585827527712426</v>
      </c>
      <c r="AI17">
        <v>2.0700811243651359E-2</v>
      </c>
      <c r="AJ17">
        <f t="shared" si="4"/>
        <v>0.26655908652077559</v>
      </c>
      <c r="AK17">
        <v>7.6630038890183744E-2</v>
      </c>
      <c r="AL17">
        <v>3.7216049065244534E-4</v>
      </c>
      <c r="AM17">
        <f t="shared" si="5"/>
        <v>7.7002199380836189E-2</v>
      </c>
      <c r="AN17">
        <v>7.6630038890183744E-2</v>
      </c>
      <c r="AO17">
        <v>3.7216049065244534E-4</v>
      </c>
      <c r="AP17">
        <f t="shared" si="6"/>
        <v>7.7002199380836189E-2</v>
      </c>
      <c r="AQ17">
        <v>7.6630038890183744E-2</v>
      </c>
      <c r="AR17">
        <v>3.7216049065244534E-4</v>
      </c>
      <c r="AS17">
        <f t="shared" si="7"/>
        <v>7.7002199380836189E-2</v>
      </c>
    </row>
    <row r="18" spans="1:45" x14ac:dyDescent="0.35">
      <c r="A18" s="7" t="s">
        <v>29</v>
      </c>
      <c r="B18" s="4">
        <v>0.18000000715255737</v>
      </c>
      <c r="C18" s="4">
        <v>0.76300000000000001</v>
      </c>
      <c r="D18" s="4">
        <v>4.2210000000000001</v>
      </c>
      <c r="E18" s="4">
        <v>3.024</v>
      </c>
      <c r="F18" s="4">
        <v>0.62999999523162842</v>
      </c>
      <c r="G18" s="122">
        <v>0.79687950000000285</v>
      </c>
      <c r="H18" s="122">
        <v>1.0040682000000061</v>
      </c>
      <c r="I18" s="122">
        <v>0</v>
      </c>
      <c r="J18" s="4">
        <v>1.06</v>
      </c>
      <c r="K18" s="4">
        <v>1.06</v>
      </c>
      <c r="L18" s="4">
        <v>1.056</v>
      </c>
      <c r="M18" s="4">
        <v>1.1419999999999999</v>
      </c>
      <c r="N18" s="4">
        <v>1.056</v>
      </c>
      <c r="O18" s="4">
        <v>392.35399999999998</v>
      </c>
      <c r="P18" s="4">
        <v>49</v>
      </c>
      <c r="Q18" s="66">
        <v>2.85</v>
      </c>
      <c r="R18" s="67">
        <v>1.06</v>
      </c>
      <c r="S18" s="67"/>
      <c r="T18" s="4">
        <v>1.06</v>
      </c>
      <c r="U18" s="4">
        <v>1.06</v>
      </c>
      <c r="V18" s="4">
        <v>1.056</v>
      </c>
      <c r="W18" s="4">
        <v>1.1419999999999999</v>
      </c>
      <c r="X18" s="4">
        <v>1.056</v>
      </c>
      <c r="Y18" s="4">
        <v>392.35399999999998</v>
      </c>
      <c r="Z18" s="4">
        <v>49</v>
      </c>
      <c r="AA18" s="66">
        <v>2.85</v>
      </c>
      <c r="AB18" s="67">
        <v>1.06</v>
      </c>
      <c r="AC18" s="67"/>
      <c r="AD18" s="67">
        <v>0</v>
      </c>
      <c r="AE18" s="67"/>
      <c r="AH18">
        <v>3.4141251927898666</v>
      </c>
      <c r="AI18">
        <v>1.0718762615156343</v>
      </c>
      <c r="AJ18">
        <f t="shared" si="4"/>
        <v>4.4860014543055007</v>
      </c>
      <c r="AK18">
        <v>0</v>
      </c>
      <c r="AL18">
        <v>0.11248755052026857</v>
      </c>
      <c r="AM18">
        <f t="shared" si="5"/>
        <v>0.11248755052026857</v>
      </c>
      <c r="AN18">
        <v>0</v>
      </c>
      <c r="AO18">
        <v>0.11248755052026857</v>
      </c>
      <c r="AP18">
        <f t="shared" si="6"/>
        <v>0.11248755052026857</v>
      </c>
      <c r="AQ18">
        <v>0</v>
      </c>
      <c r="AR18">
        <v>0.11248755052026857</v>
      </c>
      <c r="AS18">
        <f t="shared" si="7"/>
        <v>0.11248755052026857</v>
      </c>
    </row>
    <row r="19" spans="1:45" x14ac:dyDescent="0.35">
      <c r="A19" s="7" t="s">
        <v>30</v>
      </c>
      <c r="B19" s="4">
        <v>0.38999998569488525</v>
      </c>
      <c r="C19" s="4">
        <v>0.91800000000000004</v>
      </c>
      <c r="D19" s="4">
        <v>0.6</v>
      </c>
      <c r="E19" s="4">
        <v>0.60299999999999998</v>
      </c>
      <c r="F19" s="4">
        <v>0.92000001668930043</v>
      </c>
      <c r="G19" s="122">
        <v>0.10695653399999999</v>
      </c>
      <c r="H19" s="122">
        <v>0.13476523299999998</v>
      </c>
      <c r="I19" s="122">
        <v>0.18877324129794976</v>
      </c>
      <c r="J19" s="4">
        <v>0.75</v>
      </c>
      <c r="K19" s="4">
        <v>0.35</v>
      </c>
      <c r="L19" s="4">
        <v>0.10199999999999999</v>
      </c>
      <c r="M19" s="4">
        <v>0.11899999999999999</v>
      </c>
      <c r="N19" s="4">
        <v>0.10199999999999999</v>
      </c>
      <c r="O19" s="4">
        <v>0.111</v>
      </c>
      <c r="P19" s="4">
        <v>1.1000000238418579</v>
      </c>
      <c r="Q19" s="66">
        <v>0</v>
      </c>
      <c r="R19" s="67">
        <v>0.40123199999999998</v>
      </c>
      <c r="S19" s="67"/>
      <c r="T19" s="4">
        <v>0.75</v>
      </c>
      <c r="U19" s="4">
        <v>0.35</v>
      </c>
      <c r="V19" s="4">
        <v>0.10199999999999999</v>
      </c>
      <c r="W19" s="4">
        <v>0.11899999999999999</v>
      </c>
      <c r="X19" s="4">
        <v>0.10199999999999999</v>
      </c>
      <c r="Y19" s="4">
        <v>0.111</v>
      </c>
      <c r="Z19" s="4">
        <v>1.1000000238418579</v>
      </c>
      <c r="AA19" s="66">
        <v>0</v>
      </c>
      <c r="AB19" s="67">
        <v>0.40123199999999998</v>
      </c>
      <c r="AC19" s="67"/>
      <c r="AD19" s="67">
        <v>0</v>
      </c>
      <c r="AE19" s="67"/>
      <c r="AH19">
        <v>0.91142919415811929</v>
      </c>
      <c r="AI19">
        <v>1.1802078079887578E-2</v>
      </c>
      <c r="AJ19">
        <f t="shared" si="4"/>
        <v>0.92323127223800683</v>
      </c>
      <c r="AK19">
        <v>0.18877324129794976</v>
      </c>
      <c r="AL19">
        <v>3.4778154884700514E-4</v>
      </c>
      <c r="AM19">
        <f t="shared" si="5"/>
        <v>0.18912102284679677</v>
      </c>
      <c r="AN19">
        <v>0.18877324129794976</v>
      </c>
      <c r="AO19">
        <v>3.4778154884700514E-4</v>
      </c>
      <c r="AP19">
        <f t="shared" si="6"/>
        <v>0.18912102284679677</v>
      </c>
      <c r="AQ19">
        <v>0.18877324129794976</v>
      </c>
      <c r="AR19">
        <v>3.4778154884700514E-4</v>
      </c>
      <c r="AS19">
        <f t="shared" si="7"/>
        <v>0.18912102284679677</v>
      </c>
    </row>
    <row r="20" spans="1:45" x14ac:dyDescent="0.35">
      <c r="A20" s="7" t="s">
        <v>31</v>
      </c>
      <c r="B20" s="2">
        <v>78168.681100745569</v>
      </c>
      <c r="C20" s="2">
        <v>78153.745013896463</v>
      </c>
      <c r="D20" s="2">
        <v>77354.254432944086</v>
      </c>
      <c r="E20" s="2">
        <v>78187.481280563123</v>
      </c>
      <c r="F20" s="5">
        <v>77753.520071052437</v>
      </c>
      <c r="G20" s="122">
        <v>77924.526169999997</v>
      </c>
      <c r="H20" s="122">
        <v>77853.149250000002</v>
      </c>
      <c r="I20" s="122">
        <v>77380.440267223457</v>
      </c>
      <c r="J20" s="5">
        <v>59366.949503269869</v>
      </c>
      <c r="K20" s="5">
        <v>59362.612360412735</v>
      </c>
      <c r="L20" s="5">
        <v>59341.609065174642</v>
      </c>
      <c r="M20" s="5">
        <v>59385.872043746065</v>
      </c>
      <c r="N20" s="2">
        <v>59341.609065174642</v>
      </c>
      <c r="O20" s="5">
        <v>56889.786903269873</v>
      </c>
      <c r="P20" s="5">
        <v>59229.283455650831</v>
      </c>
      <c r="Q20" s="5">
        <v>59014.60666993654</v>
      </c>
      <c r="R20" s="2">
        <v>59366.949503269869</v>
      </c>
      <c r="S20" s="125">
        <v>59412.682265174597</v>
      </c>
      <c r="T20" s="5">
        <v>59366.949503269869</v>
      </c>
      <c r="U20" s="5">
        <v>59362.612360412735</v>
      </c>
      <c r="V20" s="5">
        <v>59341.609065174642</v>
      </c>
      <c r="W20" s="5">
        <v>59385.872043746065</v>
      </c>
      <c r="X20" s="2">
        <v>59341.609065174642</v>
      </c>
      <c r="Y20" s="5">
        <v>56889.786903269873</v>
      </c>
      <c r="Z20" s="5">
        <v>59229.283455650831</v>
      </c>
      <c r="AA20" s="5">
        <v>59014.60666993654</v>
      </c>
      <c r="AB20" s="2">
        <v>59366.949503269869</v>
      </c>
      <c r="AC20" s="125">
        <v>59412.682265174597</v>
      </c>
      <c r="AD20" s="111">
        <f>12/106*44/12</f>
        <v>0.41509433962264147</v>
      </c>
      <c r="AE20" s="2">
        <f>12*7/(12*7+8*1)*44/12</f>
        <v>3.3478260869565215</v>
      </c>
      <c r="AF20">
        <f>-12*6/(12*6+10*1+4*16)*44/12</f>
        <v>-1.8082191780821917</v>
      </c>
      <c r="AG20" s="123">
        <f>-12*6/(12*6+8*1+5*16)*44/12</f>
        <v>-1.6500000000000001</v>
      </c>
      <c r="AH20">
        <v>71783.505317547926</v>
      </c>
      <c r="AI20">
        <v>611.91676387079497</v>
      </c>
      <c r="AJ20">
        <f t="shared" si="4"/>
        <v>72395.422081418714</v>
      </c>
      <c r="AK20">
        <v>74927.07400875607</v>
      </c>
      <c r="AL20">
        <v>92.564589004961775</v>
      </c>
      <c r="AM20">
        <f t="shared" si="5"/>
        <v>75019.638597761033</v>
      </c>
      <c r="AN20">
        <v>74927.07400875607</v>
      </c>
      <c r="AO20">
        <v>92.564589004961775</v>
      </c>
      <c r="AP20">
        <f t="shared" si="6"/>
        <v>75019.638597761033</v>
      </c>
      <c r="AQ20">
        <v>74927.07400875607</v>
      </c>
      <c r="AR20">
        <v>92.564589004961775</v>
      </c>
      <c r="AS20">
        <f t="shared" si="7"/>
        <v>75019.638597761033</v>
      </c>
    </row>
    <row r="21" spans="1:45" x14ac:dyDescent="0.35">
      <c r="A21" s="9" t="s">
        <v>32</v>
      </c>
      <c r="G21">
        <v>0</v>
      </c>
      <c r="H21">
        <v>0</v>
      </c>
      <c r="I21" s="122">
        <v>0</v>
      </c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>
        <v>-59412.682265174633</v>
      </c>
      <c r="U21" s="64">
        <v>-59412.682265174633</v>
      </c>
      <c r="V21" s="64">
        <v>-59412.682265174633</v>
      </c>
      <c r="W21" s="64">
        <v>-59412.682265174633</v>
      </c>
      <c r="X21" s="64">
        <v>-59412.682265174633</v>
      </c>
      <c r="Y21" s="64">
        <v>-59412.682265174633</v>
      </c>
      <c r="Z21" s="64">
        <v>-59412.682265174633</v>
      </c>
      <c r="AA21" s="64">
        <v>-59412.682265174633</v>
      </c>
      <c r="AB21" s="64">
        <v>-59412.682265174633</v>
      </c>
      <c r="AC21" s="64">
        <v>-59412.682265174633</v>
      </c>
      <c r="AH21">
        <v>-72964.246146966863</v>
      </c>
      <c r="AJ21">
        <f t="shared" si="4"/>
        <v>-72964.246146966863</v>
      </c>
      <c r="AK21">
        <v>-76614.526624731123</v>
      </c>
      <c r="AM21">
        <f t="shared" si="5"/>
        <v>-76614.526624731123</v>
      </c>
      <c r="AN21">
        <v>-76614.526624731123</v>
      </c>
      <c r="AP21">
        <f t="shared" si="6"/>
        <v>-76614.526624731123</v>
      </c>
      <c r="AQ21">
        <v>-76614.526624731123</v>
      </c>
      <c r="AS21">
        <f t="shared" si="7"/>
        <v>-76614.526624731123</v>
      </c>
    </row>
    <row r="22" spans="1:45" x14ac:dyDescent="0.35">
      <c r="A22" s="9"/>
      <c r="P22" s="64"/>
    </row>
    <row r="23" spans="1:45" x14ac:dyDescent="0.35">
      <c r="A23" t="s">
        <v>15</v>
      </c>
      <c r="B23" s="128" t="s">
        <v>21</v>
      </c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35" t="s">
        <v>331</v>
      </c>
      <c r="T23" s="35" t="s">
        <v>336</v>
      </c>
      <c r="U23" s="35"/>
      <c r="V23" s="35"/>
      <c r="W23" s="35"/>
      <c r="X23" s="35"/>
      <c r="Y23" s="35"/>
      <c r="Z23" s="35"/>
      <c r="AA23" s="35"/>
      <c r="AB23" s="35"/>
      <c r="AC23" s="35"/>
      <c r="AD23" t="s">
        <v>90</v>
      </c>
      <c r="AI23" s="69" t="s">
        <v>316</v>
      </c>
      <c r="AJ23" s="69"/>
      <c r="AK23" s="69"/>
      <c r="AL23" s="69"/>
      <c r="AM23" s="69"/>
      <c r="AN23" s="69"/>
      <c r="AO23" s="69" t="s">
        <v>316</v>
      </c>
      <c r="AP23" s="69"/>
    </row>
  </sheetData>
  <mergeCells count="1">
    <mergeCell ref="B23:R23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5DD4-7C09-4646-A296-16CD0AFAEC63}">
  <dimension ref="A1:H8"/>
  <sheetViews>
    <sheetView workbookViewId="0">
      <selection activeCell="J6" sqref="J6"/>
    </sheetView>
  </sheetViews>
  <sheetFormatPr defaultRowHeight="14.5" x14ac:dyDescent="0.35"/>
  <cols>
    <col min="1" max="1" width="11.453125" bestFit="1" customWidth="1"/>
  </cols>
  <sheetData>
    <row r="1" spans="1:8" x14ac:dyDescent="0.35">
      <c r="A1" s="115"/>
      <c r="B1" s="62" t="s">
        <v>93</v>
      </c>
      <c r="C1" s="62" t="s">
        <v>94</v>
      </c>
      <c r="D1" s="62" t="s">
        <v>337</v>
      </c>
      <c r="E1" s="62" t="s">
        <v>95</v>
      </c>
      <c r="F1" s="62" t="s">
        <v>294</v>
      </c>
      <c r="G1" s="62" t="s">
        <v>295</v>
      </c>
      <c r="H1" s="62" t="s">
        <v>296</v>
      </c>
    </row>
    <row r="2" spans="1:8" x14ac:dyDescent="0.35">
      <c r="A2" s="62" t="s">
        <v>93</v>
      </c>
      <c r="B2" s="37">
        <v>1</v>
      </c>
      <c r="C2" s="37">
        <v>1000</v>
      </c>
      <c r="D2" s="37">
        <v>1000000</v>
      </c>
      <c r="E2" s="38">
        <v>453.59237000000002</v>
      </c>
      <c r="F2" s="37">
        <v>907184.74</v>
      </c>
      <c r="G2">
        <v>907184.74</v>
      </c>
      <c r="H2">
        <v>1000000</v>
      </c>
    </row>
    <row r="3" spans="1:8" x14ac:dyDescent="0.35">
      <c r="A3" s="62" t="s">
        <v>94</v>
      </c>
      <c r="B3" s="40">
        <v>1E-3</v>
      </c>
      <c r="C3" s="37">
        <v>1</v>
      </c>
      <c r="D3" s="37">
        <v>1000</v>
      </c>
      <c r="E3" s="38">
        <v>0.45359237000000002</v>
      </c>
      <c r="F3" s="38">
        <v>907.18474000000003</v>
      </c>
      <c r="G3">
        <v>907.18474000000003</v>
      </c>
      <c r="H3">
        <v>1000</v>
      </c>
    </row>
    <row r="4" spans="1:8" x14ac:dyDescent="0.35">
      <c r="A4" s="62" t="s">
        <v>337</v>
      </c>
      <c r="B4" s="40">
        <v>9.9999999999999995E-7</v>
      </c>
      <c r="C4" s="40">
        <v>1E-3</v>
      </c>
      <c r="D4" s="37">
        <v>1</v>
      </c>
      <c r="E4" s="40">
        <v>4.5359237000000004E-4</v>
      </c>
      <c r="F4" s="38">
        <v>0.90718474000000004</v>
      </c>
      <c r="G4">
        <v>0.90718474000000004</v>
      </c>
      <c r="H4">
        <v>1</v>
      </c>
    </row>
    <row r="5" spans="1:8" x14ac:dyDescent="0.35">
      <c r="A5" s="62" t="s">
        <v>95</v>
      </c>
      <c r="B5" s="40">
        <v>2.2046226218487759E-3</v>
      </c>
      <c r="C5" s="38">
        <v>2.2046226218487757</v>
      </c>
      <c r="D5" s="37">
        <v>2204.6226218487759</v>
      </c>
      <c r="E5" s="37">
        <v>1</v>
      </c>
      <c r="F5" s="37">
        <v>2000</v>
      </c>
      <c r="G5">
        <v>2000</v>
      </c>
      <c r="H5">
        <v>2204.6226218487759</v>
      </c>
    </row>
    <row r="6" spans="1:8" x14ac:dyDescent="0.35">
      <c r="A6" s="62" t="s">
        <v>294</v>
      </c>
      <c r="B6" s="40">
        <v>1.102311310924388E-6</v>
      </c>
      <c r="C6" s="40">
        <v>1.1023113109243879E-3</v>
      </c>
      <c r="D6" s="38">
        <v>1.1023113109243878</v>
      </c>
      <c r="E6" s="40">
        <v>5.0000000000000001E-4</v>
      </c>
      <c r="F6" s="37">
        <v>1</v>
      </c>
      <c r="G6">
        <v>1</v>
      </c>
      <c r="H6">
        <v>1.1023113109243878</v>
      </c>
    </row>
    <row r="7" spans="1:8" x14ac:dyDescent="0.35">
      <c r="A7" s="62" t="s">
        <v>295</v>
      </c>
      <c r="B7">
        <v>1.102311310924388E-6</v>
      </c>
      <c r="C7">
        <v>1.1023113109243879E-3</v>
      </c>
      <c r="D7">
        <v>1.1023113109243878</v>
      </c>
      <c r="E7">
        <v>5.0000000000000001E-4</v>
      </c>
      <c r="F7">
        <v>1</v>
      </c>
      <c r="G7">
        <v>1</v>
      </c>
      <c r="H7">
        <v>1.1023113109243878</v>
      </c>
    </row>
    <row r="8" spans="1:8" x14ac:dyDescent="0.35">
      <c r="A8" s="62" t="s">
        <v>296</v>
      </c>
      <c r="B8">
        <v>9.9999999999999995E-7</v>
      </c>
      <c r="C8">
        <v>1E-3</v>
      </c>
      <c r="D8">
        <v>1</v>
      </c>
      <c r="E8">
        <v>4.5359237000000004E-4</v>
      </c>
      <c r="F8">
        <v>0.90718474000000004</v>
      </c>
      <c r="G8">
        <v>0.90718474000000004</v>
      </c>
      <c r="H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5E2C-DDF2-4E57-AD59-B511AD831FCD}">
  <dimension ref="A1:F6"/>
  <sheetViews>
    <sheetView workbookViewId="0">
      <selection activeCell="B2" sqref="B2:F6"/>
    </sheetView>
  </sheetViews>
  <sheetFormatPr defaultRowHeight="14.5" x14ac:dyDescent="0.35"/>
  <sheetData>
    <row r="1" spans="1:6" x14ac:dyDescent="0.35">
      <c r="A1" s="36" t="s">
        <v>96</v>
      </c>
      <c r="B1" s="58" t="s">
        <v>97</v>
      </c>
      <c r="C1" s="58" t="s">
        <v>98</v>
      </c>
      <c r="D1" s="58" t="s">
        <v>99</v>
      </c>
      <c r="E1" s="58" t="s">
        <v>100</v>
      </c>
      <c r="F1" s="59" t="s">
        <v>101</v>
      </c>
    </row>
    <row r="2" spans="1:6" x14ac:dyDescent="0.35">
      <c r="A2" s="60" t="s">
        <v>97</v>
      </c>
      <c r="B2" s="35">
        <v>1</v>
      </c>
      <c r="C2" s="45">
        <v>9.9999999999999995E-7</v>
      </c>
      <c r="D2" s="46">
        <v>1E-3</v>
      </c>
      <c r="E2" s="47">
        <v>3.7854109999999998E-3</v>
      </c>
      <c r="F2" s="48">
        <v>2.8316846999999999E-2</v>
      </c>
    </row>
    <row r="3" spans="1:6" x14ac:dyDescent="0.35">
      <c r="A3" s="60" t="s">
        <v>98</v>
      </c>
      <c r="B3" s="37">
        <v>1000000</v>
      </c>
      <c r="C3" s="37">
        <v>1</v>
      </c>
      <c r="D3" s="37">
        <v>1000.0000000000001</v>
      </c>
      <c r="E3" s="37">
        <v>3785.4110000000001</v>
      </c>
      <c r="F3" s="39">
        <v>28316.847000000002</v>
      </c>
    </row>
    <row r="4" spans="1:6" x14ac:dyDescent="0.35">
      <c r="A4" s="60" t="s">
        <v>99</v>
      </c>
      <c r="B4" s="37">
        <v>1000</v>
      </c>
      <c r="C4" s="38">
        <v>1E-3</v>
      </c>
      <c r="D4" s="37">
        <v>1</v>
      </c>
      <c r="E4" s="38">
        <v>3.7854109999999999</v>
      </c>
      <c r="F4" s="41">
        <v>28.316846999999999</v>
      </c>
    </row>
    <row r="5" spans="1:6" x14ac:dyDescent="0.35">
      <c r="A5" s="60" t="s">
        <v>100</v>
      </c>
      <c r="B5" s="49">
        <v>264.17210707106841</v>
      </c>
      <c r="C5" s="40">
        <v>2.6417210707106839E-4</v>
      </c>
      <c r="D5" s="38">
        <v>0.26417210707106842</v>
      </c>
      <c r="E5" s="37">
        <v>1</v>
      </c>
      <c r="F5" s="41">
        <v>7.4805211375990615</v>
      </c>
    </row>
    <row r="6" spans="1:6" x14ac:dyDescent="0.35">
      <c r="A6" s="61" t="s">
        <v>101</v>
      </c>
      <c r="B6" s="50">
        <v>35.314666212661322</v>
      </c>
      <c r="C6" s="42">
        <v>3.5314666212661319E-5</v>
      </c>
      <c r="D6" s="43">
        <v>3.5314666212661321E-2</v>
      </c>
      <c r="E6" s="43">
        <v>0.13368052594273649</v>
      </c>
      <c r="F6" s="4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7542-6EF2-41EA-86E3-98DE7161C9DB}">
  <dimension ref="A1:J10"/>
  <sheetViews>
    <sheetView workbookViewId="0">
      <selection activeCell="J2" sqref="J2:J10"/>
    </sheetView>
  </sheetViews>
  <sheetFormatPr defaultRowHeight="14.5" x14ac:dyDescent="0.35"/>
  <cols>
    <col min="2" max="3" width="10.81640625" bestFit="1" customWidth="1"/>
    <col min="5" max="5" width="11.81640625" bestFit="1" customWidth="1"/>
    <col min="7" max="7" width="11.81640625" bestFit="1" customWidth="1"/>
    <col min="10" max="10" width="11.81640625" bestFit="1" customWidth="1"/>
  </cols>
  <sheetData>
    <row r="1" spans="1:10" x14ac:dyDescent="0.35">
      <c r="A1" s="36" t="s">
        <v>102</v>
      </c>
      <c r="B1" s="58" t="s">
        <v>103</v>
      </c>
      <c r="C1" s="58" t="s">
        <v>104</v>
      </c>
      <c r="D1" s="58" t="s">
        <v>105</v>
      </c>
      <c r="E1" s="58" t="s">
        <v>106</v>
      </c>
      <c r="F1" s="58" t="s">
        <v>107</v>
      </c>
      <c r="G1" s="58" t="s">
        <v>108</v>
      </c>
      <c r="H1" s="58" t="s">
        <v>109</v>
      </c>
      <c r="I1" s="59" t="s">
        <v>110</v>
      </c>
      <c r="J1" s="126" t="s">
        <v>338</v>
      </c>
    </row>
    <row r="2" spans="1:10" x14ac:dyDescent="0.35">
      <c r="A2" s="60" t="s">
        <v>103</v>
      </c>
      <c r="B2" s="37">
        <v>1</v>
      </c>
      <c r="C2" s="37">
        <v>1000</v>
      </c>
      <c r="D2" s="37">
        <v>1000000</v>
      </c>
      <c r="E2" s="37">
        <v>3600</v>
      </c>
      <c r="F2" s="37">
        <v>3600000</v>
      </c>
      <c r="G2" s="37">
        <v>1055.05585</v>
      </c>
      <c r="H2" s="37">
        <v>1055055850</v>
      </c>
      <c r="I2" s="51">
        <v>2684519.5376862194</v>
      </c>
      <c r="J2" s="69">
        <f>$J$7*G2</f>
        <v>122481433.6265</v>
      </c>
    </row>
    <row r="3" spans="1:10" x14ac:dyDescent="0.35">
      <c r="A3" s="60" t="s">
        <v>104</v>
      </c>
      <c r="B3" s="38">
        <v>1E-3</v>
      </c>
      <c r="C3" s="37">
        <v>1</v>
      </c>
      <c r="D3" s="37">
        <v>1000</v>
      </c>
      <c r="E3" s="49">
        <v>3.6</v>
      </c>
      <c r="F3" s="37">
        <v>3600</v>
      </c>
      <c r="G3" s="38">
        <v>1.05505585</v>
      </c>
      <c r="H3" s="37">
        <v>1055055.8500000001</v>
      </c>
      <c r="I3" s="51">
        <v>2684.5195376862198</v>
      </c>
      <c r="J3" s="69">
        <f>$J$7*G3</f>
        <v>122481.4336265</v>
      </c>
    </row>
    <row r="4" spans="1:10" x14ac:dyDescent="0.35">
      <c r="A4" s="60" t="s">
        <v>105</v>
      </c>
      <c r="B4" s="40">
        <v>9.9999999999999995E-7</v>
      </c>
      <c r="C4" s="38">
        <v>1E-3</v>
      </c>
      <c r="D4" s="37">
        <v>1</v>
      </c>
      <c r="E4" s="52">
        <v>3.5999999999999999E-3</v>
      </c>
      <c r="F4" s="49">
        <v>3.6</v>
      </c>
      <c r="G4" s="40">
        <v>1.0550558499999999E-3</v>
      </c>
      <c r="H4" s="37">
        <v>1055.05585</v>
      </c>
      <c r="I4" s="51">
        <v>2.6845195376862194</v>
      </c>
      <c r="J4" s="69">
        <f t="shared" ref="J4:J5" si="0">$J$7*G4</f>
        <v>122.48143362649999</v>
      </c>
    </row>
    <row r="5" spans="1:10" x14ac:dyDescent="0.35">
      <c r="A5" s="60" t="s">
        <v>106</v>
      </c>
      <c r="B5" s="40">
        <v>2.7777777777777778E-4</v>
      </c>
      <c r="C5" s="38">
        <v>0.27777777777777779</v>
      </c>
      <c r="D5" s="37">
        <v>277.77777777777777</v>
      </c>
      <c r="E5" s="37">
        <v>1</v>
      </c>
      <c r="F5" s="37">
        <v>1000</v>
      </c>
      <c r="G5" s="38">
        <v>0.29307106944444444</v>
      </c>
      <c r="H5" s="37">
        <v>293071.06944444444</v>
      </c>
      <c r="I5" s="51">
        <v>745.69987157950538</v>
      </c>
      <c r="J5" s="69">
        <f t="shared" si="0"/>
        <v>34022.620451805553</v>
      </c>
    </row>
    <row r="6" spans="1:10" x14ac:dyDescent="0.35">
      <c r="A6" s="60" t="s">
        <v>107</v>
      </c>
      <c r="B6" s="53">
        <v>2.7777777777777776E-7</v>
      </c>
      <c r="C6" s="40">
        <v>2.7777777777777778E-4</v>
      </c>
      <c r="D6" s="38">
        <v>0.27777777777777779</v>
      </c>
      <c r="E6" s="38">
        <v>1E-3</v>
      </c>
      <c r="F6" s="37">
        <v>1</v>
      </c>
      <c r="G6" s="40">
        <v>2.9307106944444444E-4</v>
      </c>
      <c r="H6" s="37">
        <v>293.07106944444445</v>
      </c>
      <c r="I6" s="51">
        <v>0.74569987157950535</v>
      </c>
      <c r="J6" s="69">
        <f>$J$7*G6</f>
        <v>34.022620451805558</v>
      </c>
    </row>
    <row r="7" spans="1:10" x14ac:dyDescent="0.35">
      <c r="A7" s="60" t="s">
        <v>108</v>
      </c>
      <c r="B7" s="40">
        <v>9.4781712266701337E-4</v>
      </c>
      <c r="C7" s="38">
        <v>0.94781712266701335</v>
      </c>
      <c r="D7" s="37">
        <v>947.81712266701334</v>
      </c>
      <c r="E7" s="38">
        <v>3.4121416416012482</v>
      </c>
      <c r="F7" s="37">
        <v>3412.141641601248</v>
      </c>
      <c r="G7" s="37">
        <v>1</v>
      </c>
      <c r="H7" s="37">
        <v>1000000</v>
      </c>
      <c r="I7" s="51">
        <v>2544.4335839531336</v>
      </c>
      <c r="J7" s="69">
        <v>116090</v>
      </c>
    </row>
    <row r="8" spans="1:10" x14ac:dyDescent="0.35">
      <c r="A8" s="60" t="s">
        <v>109</v>
      </c>
      <c r="B8" s="54">
        <v>9.4781712266701324E-10</v>
      </c>
      <c r="C8" s="40">
        <v>9.4781712266701337E-7</v>
      </c>
      <c r="D8" s="40">
        <v>9.4781712266701326E-4</v>
      </c>
      <c r="E8" s="55">
        <v>3.4121416416012478E-6</v>
      </c>
      <c r="F8" s="40">
        <v>3.4121416416012479E-3</v>
      </c>
      <c r="G8" s="40">
        <v>9.9999999999999995E-7</v>
      </c>
      <c r="H8" s="37">
        <v>1</v>
      </c>
      <c r="I8" s="51">
        <v>2.5444335839531337E-3</v>
      </c>
      <c r="J8" s="69">
        <f>$J$7*G8</f>
        <v>0.11609</v>
      </c>
    </row>
    <row r="9" spans="1:10" x14ac:dyDescent="0.35">
      <c r="A9" s="61" t="s">
        <v>110</v>
      </c>
      <c r="B9" s="56">
        <v>3.72506136E-7</v>
      </c>
      <c r="C9" s="56">
        <v>3.7250613599999999E-4</v>
      </c>
      <c r="D9" s="56">
        <v>0.37250613599999999</v>
      </c>
      <c r="E9" s="56">
        <v>1.3410220896E-3</v>
      </c>
      <c r="F9" s="56">
        <v>1.3410220896</v>
      </c>
      <c r="G9" s="56">
        <v>3.9301477794769559E-4</v>
      </c>
      <c r="H9" s="56">
        <v>393.01477794769556</v>
      </c>
      <c r="I9" s="57">
        <v>1</v>
      </c>
      <c r="J9" s="69">
        <f>$J$7*G9</f>
        <v>45.625085571947984</v>
      </c>
    </row>
    <row r="10" spans="1:10" x14ac:dyDescent="0.35">
      <c r="A10" s="127" t="s">
        <v>338</v>
      </c>
      <c r="B10" s="69">
        <f>1/J2</f>
        <v>8.1645027363856776E-9</v>
      </c>
      <c r="C10" s="69">
        <f>1/J3</f>
        <v>8.1645027363856771E-6</v>
      </c>
      <c r="D10" s="69">
        <f>1/J4</f>
        <v>8.1645027363856787E-3</v>
      </c>
      <c r="E10" s="69">
        <f>1/J5</f>
        <v>2.9392209850988443E-5</v>
      </c>
      <c r="F10" s="69">
        <f>1/J6</f>
        <v>2.9392209850988438E-2</v>
      </c>
      <c r="G10" s="69">
        <f>1/J7</f>
        <v>8.6140063743647176E-6</v>
      </c>
      <c r="H10" s="69">
        <f>1/J8</f>
        <v>8.6140063743647168</v>
      </c>
      <c r="I10" s="69">
        <f>1/J9</f>
        <v>2.1917767111319951E-2</v>
      </c>
      <c r="J10" s="69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4582-9977-4CFE-91E6-70D92C4489D0}">
  <dimension ref="A1:G7"/>
  <sheetViews>
    <sheetView workbookViewId="0">
      <selection activeCell="K10" sqref="K10"/>
    </sheetView>
  </sheetViews>
  <sheetFormatPr defaultRowHeight="14.5" x14ac:dyDescent="0.35"/>
  <sheetData>
    <row r="1" spans="1:7" x14ac:dyDescent="0.35">
      <c r="A1" s="115" t="s">
        <v>111</v>
      </c>
      <c r="B1" s="62" t="s">
        <v>112</v>
      </c>
      <c r="C1" s="62" t="s">
        <v>113</v>
      </c>
      <c r="D1" s="62" t="s">
        <v>114</v>
      </c>
      <c r="E1" s="62" t="s">
        <v>115</v>
      </c>
      <c r="F1" s="62" t="s">
        <v>116</v>
      </c>
      <c r="G1" s="62" t="s">
        <v>297</v>
      </c>
    </row>
    <row r="2" spans="1:7" x14ac:dyDescent="0.35">
      <c r="A2" s="62" t="s">
        <v>112</v>
      </c>
      <c r="B2">
        <v>1</v>
      </c>
      <c r="C2">
        <v>1000</v>
      </c>
      <c r="D2">
        <v>1000000</v>
      </c>
      <c r="E2">
        <v>304.8</v>
      </c>
      <c r="F2">
        <v>1609340</v>
      </c>
      <c r="G2">
        <v>1609340</v>
      </c>
    </row>
    <row r="3" spans="1:7" x14ac:dyDescent="0.35">
      <c r="A3" s="62" t="s">
        <v>113</v>
      </c>
      <c r="B3">
        <v>1E-3</v>
      </c>
      <c r="C3">
        <v>1</v>
      </c>
      <c r="D3">
        <v>1000</v>
      </c>
      <c r="E3">
        <v>0.30480000000000002</v>
      </c>
      <c r="F3">
        <v>1609.34</v>
      </c>
      <c r="G3">
        <v>1609.34</v>
      </c>
    </row>
    <row r="4" spans="1:7" x14ac:dyDescent="0.35">
      <c r="A4" s="62" t="s">
        <v>114</v>
      </c>
      <c r="B4">
        <v>9.9999999999999995E-7</v>
      </c>
      <c r="C4">
        <v>1E-3</v>
      </c>
      <c r="D4">
        <v>1</v>
      </c>
      <c r="E4">
        <v>3.0480000000000004E-4</v>
      </c>
      <c r="F4">
        <v>1.60934</v>
      </c>
      <c r="G4">
        <v>1.60934</v>
      </c>
    </row>
    <row r="5" spans="1:7" x14ac:dyDescent="0.35">
      <c r="A5" s="62" t="s">
        <v>115</v>
      </c>
      <c r="B5">
        <v>3.2808398950131233E-3</v>
      </c>
      <c r="C5">
        <v>3.2808398950131235</v>
      </c>
      <c r="D5">
        <v>3280.8398950131236</v>
      </c>
      <c r="E5">
        <v>1</v>
      </c>
      <c r="F5">
        <v>5280</v>
      </c>
      <c r="G5">
        <v>5280</v>
      </c>
    </row>
    <row r="6" spans="1:7" x14ac:dyDescent="0.35">
      <c r="A6" s="62" t="s">
        <v>116</v>
      </c>
      <c r="B6">
        <v>6.2137273664980671E-7</v>
      </c>
      <c r="C6">
        <v>6.2137273664980672E-4</v>
      </c>
      <c r="D6">
        <v>0.62137273664980675</v>
      </c>
      <c r="E6">
        <v>1.8939393939393939E-4</v>
      </c>
      <c r="F6">
        <v>1</v>
      </c>
      <c r="G6">
        <v>1</v>
      </c>
    </row>
    <row r="7" spans="1:7" x14ac:dyDescent="0.35">
      <c r="A7" s="62" t="s">
        <v>297</v>
      </c>
      <c r="B7">
        <v>6.2137273664980671E-7</v>
      </c>
      <c r="C7">
        <v>6.2137273664980672E-4</v>
      </c>
      <c r="D7">
        <v>0.62137273664980675</v>
      </c>
      <c r="E7">
        <v>1.8939393939393939E-4</v>
      </c>
      <c r="F7">
        <v>1</v>
      </c>
      <c r="G7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116-128C-456A-A5F4-E4321BD8FA65}">
  <dimension ref="A1:CA37"/>
  <sheetViews>
    <sheetView topLeftCell="T1" workbookViewId="0">
      <selection activeCell="AF13" sqref="AF13"/>
    </sheetView>
  </sheetViews>
  <sheetFormatPr defaultRowHeight="14.5" x14ac:dyDescent="0.35"/>
  <cols>
    <col min="1" max="1" width="12.54296875" customWidth="1"/>
    <col min="2" max="2" width="12" customWidth="1"/>
  </cols>
  <sheetData>
    <row r="1" spans="1:79" ht="51" customHeight="1" x14ac:dyDescent="0.35">
      <c r="A1" s="93" t="s">
        <v>220</v>
      </c>
      <c r="B1" s="70" t="s">
        <v>221</v>
      </c>
      <c r="C1" s="71" t="s">
        <v>222</v>
      </c>
    </row>
    <row r="2" spans="1:79" x14ac:dyDescent="0.35">
      <c r="A2" s="94" t="s">
        <v>288</v>
      </c>
      <c r="B2" s="2">
        <v>17919.85304059858</v>
      </c>
      <c r="C2" s="72">
        <v>19855.30899836577</v>
      </c>
    </row>
    <row r="3" spans="1:79" x14ac:dyDescent="0.35">
      <c r="A3" s="95" t="s">
        <v>289</v>
      </c>
      <c r="B3" s="73">
        <v>14222.105587776652</v>
      </c>
      <c r="C3" s="74">
        <v>18556.36354987455</v>
      </c>
    </row>
    <row r="5" spans="1:79" ht="65.5" x14ac:dyDescent="0.35">
      <c r="A5" s="75" t="s">
        <v>223</v>
      </c>
      <c r="B5" s="17" t="s">
        <v>224</v>
      </c>
      <c r="C5" s="17" t="s">
        <v>135</v>
      </c>
      <c r="D5" s="17" t="s">
        <v>1</v>
      </c>
      <c r="E5" s="17" t="s">
        <v>225</v>
      </c>
      <c r="F5" s="17" t="s">
        <v>226</v>
      </c>
      <c r="G5" s="17" t="s">
        <v>227</v>
      </c>
      <c r="H5" s="17" t="s">
        <v>228</v>
      </c>
      <c r="I5" s="17" t="s">
        <v>229</v>
      </c>
      <c r="J5" s="17" t="s">
        <v>230</v>
      </c>
      <c r="K5" s="17" t="s">
        <v>231</v>
      </c>
      <c r="L5" s="17" t="s">
        <v>232</v>
      </c>
      <c r="M5" s="17" t="s">
        <v>149</v>
      </c>
      <c r="N5" s="17" t="s">
        <v>233</v>
      </c>
      <c r="O5" s="17" t="s">
        <v>234</v>
      </c>
      <c r="P5" s="17" t="s">
        <v>235</v>
      </c>
      <c r="Q5" s="17" t="s">
        <v>236</v>
      </c>
      <c r="R5" s="17" t="s">
        <v>237</v>
      </c>
      <c r="S5" s="17" t="s">
        <v>238</v>
      </c>
      <c r="T5" s="17" t="s">
        <v>239</v>
      </c>
      <c r="U5" s="17" t="s">
        <v>240</v>
      </c>
      <c r="V5" s="17" t="s">
        <v>241</v>
      </c>
      <c r="W5" s="17" t="s">
        <v>242</v>
      </c>
      <c r="X5" s="17" t="s">
        <v>164</v>
      </c>
      <c r="Y5" s="17" t="s">
        <v>243</v>
      </c>
      <c r="Z5" s="17" t="s">
        <v>201</v>
      </c>
      <c r="AA5" s="17" t="s">
        <v>202</v>
      </c>
      <c r="AB5" s="17" t="s">
        <v>203</v>
      </c>
      <c r="AC5" s="17" t="s">
        <v>244</v>
      </c>
      <c r="AD5" s="17" t="s">
        <v>298</v>
      </c>
      <c r="AE5" s="17" t="s">
        <v>299</v>
      </c>
      <c r="AF5" s="17" t="s">
        <v>309</v>
      </c>
      <c r="AG5" s="17" t="s">
        <v>245</v>
      </c>
      <c r="AH5" s="17" t="s">
        <v>246</v>
      </c>
      <c r="AI5" s="17" t="s">
        <v>247</v>
      </c>
      <c r="AJ5" s="17" t="s">
        <v>248</v>
      </c>
      <c r="AK5" s="17" t="s">
        <v>249</v>
      </c>
      <c r="AL5" s="17" t="s">
        <v>250</v>
      </c>
      <c r="AM5" s="17" t="s">
        <v>251</v>
      </c>
      <c r="AN5" s="17" t="s">
        <v>252</v>
      </c>
      <c r="AO5" s="17" t="s">
        <v>253</v>
      </c>
      <c r="AP5" s="17" t="s">
        <v>254</v>
      </c>
      <c r="AQ5" s="17" t="s">
        <v>255</v>
      </c>
      <c r="AR5" s="17" t="s">
        <v>256</v>
      </c>
      <c r="AS5" s="17" t="s">
        <v>257</v>
      </c>
      <c r="AT5" s="17" t="s">
        <v>258</v>
      </c>
      <c r="AU5" s="17" t="s">
        <v>259</v>
      </c>
      <c r="AV5" s="17" t="s">
        <v>260</v>
      </c>
      <c r="AW5" s="17" t="s">
        <v>261</v>
      </c>
      <c r="AX5" s="17" t="s">
        <v>262</v>
      </c>
      <c r="AY5" s="17" t="s">
        <v>263</v>
      </c>
      <c r="AZ5" s="17" t="s">
        <v>264</v>
      </c>
      <c r="BA5" s="17" t="s">
        <v>265</v>
      </c>
      <c r="BB5" s="17" t="s">
        <v>266</v>
      </c>
      <c r="BC5" s="17" t="s">
        <v>267</v>
      </c>
      <c r="BD5" s="17" t="s">
        <v>39</v>
      </c>
      <c r="BE5" s="17" t="s">
        <v>268</v>
      </c>
      <c r="BF5" s="17" t="s">
        <v>269</v>
      </c>
      <c r="BG5" s="17" t="s">
        <v>42</v>
      </c>
      <c r="BH5" s="17" t="s">
        <v>270</v>
      </c>
      <c r="BI5" s="17" t="s">
        <v>271</v>
      </c>
      <c r="BJ5" s="17" t="s">
        <v>204</v>
      </c>
      <c r="BK5" s="17" t="s">
        <v>272</v>
      </c>
      <c r="BL5" s="17" t="s">
        <v>273</v>
      </c>
      <c r="BM5" s="17" t="s">
        <v>274</v>
      </c>
      <c r="BN5" s="17" t="s">
        <v>275</v>
      </c>
      <c r="BO5" s="17" t="s">
        <v>276</v>
      </c>
      <c r="BP5" s="17" t="s">
        <v>277</v>
      </c>
      <c r="BQ5" s="17" t="s">
        <v>143</v>
      </c>
      <c r="BR5" s="17" t="s">
        <v>207</v>
      </c>
      <c r="BS5" s="17" t="s">
        <v>278</v>
      </c>
      <c r="BT5" s="17" t="s">
        <v>175</v>
      </c>
      <c r="BU5" s="17" t="s">
        <v>279</v>
      </c>
      <c r="BV5" s="17" t="s">
        <v>280</v>
      </c>
      <c r="BW5" s="17" t="s">
        <v>281</v>
      </c>
      <c r="BX5" s="17" t="s">
        <v>282</v>
      </c>
      <c r="BY5" s="17" t="s">
        <v>283</v>
      </c>
      <c r="BZ5" s="17" t="s">
        <v>284</v>
      </c>
      <c r="CA5" s="18" t="s">
        <v>285</v>
      </c>
    </row>
    <row r="6" spans="1:79" x14ac:dyDescent="0.35">
      <c r="A6" s="76" t="s">
        <v>286</v>
      </c>
      <c r="B6" s="77">
        <v>133526.27602620388</v>
      </c>
      <c r="C6" s="77">
        <v>90000</v>
      </c>
      <c r="D6" s="77">
        <v>100000</v>
      </c>
      <c r="E6" s="78">
        <v>80000</v>
      </c>
      <c r="F6" s="77">
        <v>90000</v>
      </c>
      <c r="G6" s="78">
        <v>100000</v>
      </c>
      <c r="H6" s="78">
        <v>100000</v>
      </c>
      <c r="I6" s="78">
        <v>100000</v>
      </c>
      <c r="J6" s="78">
        <v>100000</v>
      </c>
      <c r="K6" s="9"/>
      <c r="L6" s="77">
        <v>65000</v>
      </c>
      <c r="M6" s="77">
        <v>90000</v>
      </c>
      <c r="N6" s="78">
        <v>80000</v>
      </c>
      <c r="O6" s="77">
        <v>100000</v>
      </c>
      <c r="P6" s="77">
        <v>90000</v>
      </c>
      <c r="Q6" s="9"/>
      <c r="R6" s="77">
        <v>15000</v>
      </c>
      <c r="S6" s="78">
        <v>22000</v>
      </c>
      <c r="T6" s="9"/>
      <c r="U6" s="9"/>
      <c r="V6" s="9"/>
      <c r="W6" s="9"/>
      <c r="X6" s="9"/>
      <c r="Y6" s="78">
        <v>65000</v>
      </c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78">
        <v>150000</v>
      </c>
      <c r="AM6" s="9"/>
      <c r="AN6" s="7"/>
      <c r="AO6" s="9"/>
      <c r="AP6" s="9"/>
      <c r="AQ6" s="9"/>
      <c r="AR6" s="9"/>
      <c r="AS6" s="79">
        <v>100000</v>
      </c>
      <c r="AT6" s="79">
        <v>100000</v>
      </c>
      <c r="AU6" s="80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7"/>
      <c r="BN6" s="9"/>
      <c r="BO6" s="81">
        <v>100000</v>
      </c>
      <c r="BP6" s="7"/>
      <c r="BQ6" s="82">
        <v>90000</v>
      </c>
      <c r="BR6" s="9"/>
      <c r="BS6" s="7"/>
      <c r="BT6" s="82">
        <v>80000</v>
      </c>
      <c r="BU6" s="9"/>
      <c r="BV6" s="9"/>
      <c r="BW6" s="9"/>
      <c r="BX6" s="9"/>
      <c r="BY6" s="9"/>
      <c r="BZ6" s="9"/>
      <c r="CA6" s="83"/>
    </row>
    <row r="7" spans="1:79" x14ac:dyDescent="0.35">
      <c r="A7" s="76" t="s">
        <v>287</v>
      </c>
      <c r="B7" s="78">
        <v>22500</v>
      </c>
      <c r="C7" s="78">
        <v>20000</v>
      </c>
      <c r="D7" s="78">
        <v>22500</v>
      </c>
      <c r="E7" s="78">
        <v>18000</v>
      </c>
      <c r="F7" s="78">
        <v>19000</v>
      </c>
      <c r="G7" s="78">
        <v>22500</v>
      </c>
      <c r="H7" s="78">
        <v>20000</v>
      </c>
      <c r="I7" s="78">
        <v>20000</v>
      </c>
      <c r="J7" s="78">
        <v>20000</v>
      </c>
      <c r="K7" s="9"/>
      <c r="L7" s="78">
        <v>15000</v>
      </c>
      <c r="M7" s="78">
        <v>20000</v>
      </c>
      <c r="N7" s="78">
        <v>18000</v>
      </c>
      <c r="O7" s="78">
        <v>20000</v>
      </c>
      <c r="P7" s="78">
        <v>19000</v>
      </c>
      <c r="Q7" s="9"/>
      <c r="R7" s="78">
        <v>3000</v>
      </c>
      <c r="S7" s="78">
        <v>20000</v>
      </c>
      <c r="T7" s="78">
        <v>20000</v>
      </c>
      <c r="U7" s="9">
        <v>20000</v>
      </c>
      <c r="V7" s="78">
        <v>22500</v>
      </c>
      <c r="W7" s="9">
        <v>20000</v>
      </c>
      <c r="X7" s="9">
        <v>20000</v>
      </c>
      <c r="Y7" s="78">
        <v>22500</v>
      </c>
      <c r="Z7" s="78">
        <v>20000</v>
      </c>
      <c r="AA7" s="78">
        <v>20000</v>
      </c>
      <c r="AB7" s="78">
        <v>20000</v>
      </c>
      <c r="AC7" s="78">
        <v>20000</v>
      </c>
      <c r="AD7" s="78">
        <v>20000</v>
      </c>
      <c r="AE7" s="78">
        <v>20000</v>
      </c>
      <c r="AF7" s="78">
        <v>20000</v>
      </c>
      <c r="AG7" s="78">
        <v>20000</v>
      </c>
      <c r="AH7" s="9"/>
      <c r="AI7" s="9"/>
      <c r="AJ7" s="9"/>
      <c r="AK7" s="78">
        <v>20000</v>
      </c>
      <c r="AL7" s="9"/>
      <c r="AM7" s="78">
        <v>20000</v>
      </c>
      <c r="AN7" s="78">
        <v>20000</v>
      </c>
      <c r="AO7" s="78">
        <v>20000</v>
      </c>
      <c r="AP7" s="78">
        <v>30000</v>
      </c>
      <c r="AQ7" s="9"/>
      <c r="AR7" s="78">
        <v>30000</v>
      </c>
      <c r="AS7" s="78">
        <v>22500</v>
      </c>
      <c r="AT7" s="78">
        <v>20000</v>
      </c>
      <c r="AU7" s="78">
        <v>20000</v>
      </c>
      <c r="AV7" s="78">
        <v>20000</v>
      </c>
      <c r="AW7" s="9"/>
      <c r="AX7" s="78">
        <v>22500</v>
      </c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78">
        <v>20000</v>
      </c>
      <c r="BK7" s="9"/>
      <c r="BL7" s="78">
        <v>20000</v>
      </c>
      <c r="BM7" s="9"/>
      <c r="BN7" s="78"/>
      <c r="BO7" s="9"/>
      <c r="BP7" s="7"/>
      <c r="BQ7" s="78">
        <v>19000</v>
      </c>
      <c r="BR7" s="78">
        <v>20000</v>
      </c>
      <c r="BS7" s="7"/>
      <c r="BT7" s="78">
        <v>18000</v>
      </c>
      <c r="BU7" s="78">
        <v>20000</v>
      </c>
      <c r="BV7" s="9"/>
      <c r="BW7" s="9"/>
      <c r="BX7" s="9"/>
      <c r="BY7" s="9"/>
      <c r="BZ7" s="9"/>
      <c r="CA7" s="83"/>
    </row>
    <row r="8" spans="1:79" x14ac:dyDescent="0.35">
      <c r="A8" s="76" t="s">
        <v>221</v>
      </c>
      <c r="B8" s="78">
        <v>25</v>
      </c>
      <c r="C8" s="78">
        <v>25</v>
      </c>
      <c r="D8" s="78">
        <v>25</v>
      </c>
      <c r="E8" s="78">
        <v>20</v>
      </c>
      <c r="F8" s="78">
        <v>22</v>
      </c>
      <c r="G8" s="78">
        <v>25</v>
      </c>
      <c r="H8" s="78">
        <v>25</v>
      </c>
      <c r="I8" s="78">
        <v>25</v>
      </c>
      <c r="J8" s="78">
        <v>25</v>
      </c>
      <c r="K8" s="78">
        <v>25</v>
      </c>
      <c r="L8" s="78">
        <v>15</v>
      </c>
      <c r="M8" s="78">
        <v>25</v>
      </c>
      <c r="N8" s="78">
        <v>20</v>
      </c>
      <c r="O8" s="78">
        <v>25</v>
      </c>
      <c r="P8" s="78">
        <v>22</v>
      </c>
      <c r="Q8" s="78">
        <v>0.4</v>
      </c>
      <c r="R8" s="78">
        <v>4</v>
      </c>
      <c r="S8" s="78">
        <v>33</v>
      </c>
      <c r="T8" s="78">
        <v>25</v>
      </c>
      <c r="U8" s="9">
        <v>25</v>
      </c>
      <c r="V8" s="78">
        <v>25</v>
      </c>
      <c r="W8" s="9">
        <v>25</v>
      </c>
      <c r="X8" s="9">
        <v>25</v>
      </c>
      <c r="Y8" s="78">
        <v>22.5</v>
      </c>
      <c r="Z8" s="78">
        <v>17.5</v>
      </c>
      <c r="AA8" s="78">
        <v>17.5</v>
      </c>
      <c r="AB8" s="78">
        <v>25</v>
      </c>
      <c r="AC8" s="78">
        <v>15</v>
      </c>
      <c r="AD8" s="116">
        <v>17.684999999999999</v>
      </c>
      <c r="AE8" s="116">
        <v>20.889521999999999</v>
      </c>
      <c r="AF8" s="116">
        <v>17.684999999999999</v>
      </c>
      <c r="AG8" s="78">
        <v>17.5</v>
      </c>
      <c r="AH8" s="78">
        <v>25</v>
      </c>
      <c r="AI8" s="78">
        <v>17</v>
      </c>
      <c r="AJ8" s="78">
        <v>17</v>
      </c>
      <c r="AK8" s="78">
        <v>15</v>
      </c>
      <c r="AL8" s="78">
        <v>25</v>
      </c>
      <c r="AM8" s="78">
        <v>15</v>
      </c>
      <c r="AN8" s="78">
        <v>15</v>
      </c>
      <c r="AO8" s="78">
        <v>15</v>
      </c>
      <c r="AP8" s="78">
        <v>25</v>
      </c>
      <c r="AQ8" s="78">
        <v>25</v>
      </c>
      <c r="AR8" s="78">
        <v>25</v>
      </c>
      <c r="AS8" s="78">
        <v>25</v>
      </c>
      <c r="AT8" s="78">
        <v>25</v>
      </c>
      <c r="AU8" s="78">
        <v>25</v>
      </c>
      <c r="AV8" s="78">
        <v>24</v>
      </c>
      <c r="AW8" s="78">
        <v>25</v>
      </c>
      <c r="AX8" s="78">
        <v>25</v>
      </c>
      <c r="AY8" s="78">
        <v>25</v>
      </c>
      <c r="AZ8" s="78">
        <v>25</v>
      </c>
      <c r="BA8" s="78">
        <v>25</v>
      </c>
      <c r="BB8" s="78">
        <v>25</v>
      </c>
      <c r="BC8" s="78">
        <v>23</v>
      </c>
      <c r="BD8" s="78">
        <v>23</v>
      </c>
      <c r="BE8" s="78">
        <v>23</v>
      </c>
      <c r="BF8" s="78">
        <v>23</v>
      </c>
      <c r="BG8" s="78">
        <v>23</v>
      </c>
      <c r="BH8" s="78">
        <v>23</v>
      </c>
      <c r="BI8" s="78">
        <v>23</v>
      </c>
      <c r="BJ8" s="78">
        <v>25</v>
      </c>
      <c r="BK8" s="78">
        <v>25</v>
      </c>
      <c r="BL8" s="78">
        <v>20</v>
      </c>
      <c r="BM8" s="84">
        <v>23</v>
      </c>
      <c r="BN8" s="78">
        <v>21.75</v>
      </c>
      <c r="BO8" s="7"/>
      <c r="BP8" s="85">
        <v>23</v>
      </c>
      <c r="BQ8" s="78">
        <v>22</v>
      </c>
      <c r="BR8" s="81">
        <v>17.62</v>
      </c>
      <c r="BS8" s="85">
        <v>17.68</v>
      </c>
      <c r="BT8" s="78">
        <v>20</v>
      </c>
      <c r="BU8" s="78">
        <v>17.62</v>
      </c>
      <c r="BV8" s="78">
        <v>24</v>
      </c>
      <c r="BW8" s="78">
        <v>15</v>
      </c>
      <c r="BX8" s="78">
        <v>15</v>
      </c>
      <c r="BY8" s="78">
        <v>21</v>
      </c>
      <c r="BZ8" s="78">
        <v>24</v>
      </c>
      <c r="CA8" s="86">
        <v>17.5</v>
      </c>
    </row>
    <row r="9" spans="1:79" x14ac:dyDescent="0.35">
      <c r="A9" s="87" t="s">
        <v>222</v>
      </c>
      <c r="B9" s="88"/>
      <c r="C9" s="88"/>
      <c r="D9" s="88"/>
      <c r="E9" s="88"/>
      <c r="F9" s="88"/>
      <c r="G9" s="88"/>
      <c r="H9" s="88"/>
      <c r="I9" s="88"/>
      <c r="J9" s="88"/>
      <c r="K9" s="89">
        <v>8</v>
      </c>
      <c r="L9" s="88"/>
      <c r="M9" s="88"/>
      <c r="N9" s="88"/>
      <c r="O9" s="88"/>
      <c r="P9" s="88"/>
      <c r="Q9" s="89">
        <v>0.4</v>
      </c>
      <c r="R9" s="89">
        <v>1.28</v>
      </c>
      <c r="S9" s="89"/>
      <c r="T9" s="88"/>
      <c r="U9" s="88"/>
      <c r="V9" s="88"/>
      <c r="W9" s="88"/>
      <c r="X9" s="88"/>
      <c r="Y9" s="89">
        <v>8</v>
      </c>
      <c r="Z9" s="88"/>
      <c r="AA9" s="88"/>
      <c r="AB9" s="88"/>
      <c r="AC9" s="89">
        <v>8</v>
      </c>
      <c r="AD9" s="88"/>
      <c r="AE9" s="88"/>
      <c r="AF9" s="88"/>
      <c r="AG9" s="88"/>
      <c r="AH9" s="88"/>
      <c r="AI9" s="88"/>
      <c r="AJ9" s="88"/>
      <c r="AK9" s="89">
        <v>8</v>
      </c>
      <c r="AL9" s="89">
        <v>8</v>
      </c>
      <c r="AM9" s="89">
        <v>8</v>
      </c>
      <c r="AN9" s="89">
        <v>8</v>
      </c>
      <c r="AO9" s="89">
        <v>8</v>
      </c>
      <c r="AP9" s="88"/>
      <c r="AQ9" s="88"/>
      <c r="AR9" s="88"/>
      <c r="AS9" s="90"/>
      <c r="AT9" s="90"/>
      <c r="AU9" s="90"/>
      <c r="AV9" s="88"/>
      <c r="AW9" s="89">
        <v>8</v>
      </c>
      <c r="AX9" s="88"/>
      <c r="AY9" s="88"/>
      <c r="AZ9" s="88"/>
      <c r="BA9" s="89">
        <v>8</v>
      </c>
      <c r="BB9" s="89">
        <v>8</v>
      </c>
      <c r="BC9" s="89">
        <v>8</v>
      </c>
      <c r="BD9" s="89">
        <v>8</v>
      </c>
      <c r="BE9" s="89">
        <v>8</v>
      </c>
      <c r="BF9" s="89">
        <v>8</v>
      </c>
      <c r="BG9" s="89">
        <v>8</v>
      </c>
      <c r="BH9" s="89">
        <v>8</v>
      </c>
      <c r="BI9" s="89">
        <v>8</v>
      </c>
      <c r="BJ9" s="88"/>
      <c r="BK9" s="88"/>
      <c r="BL9" s="88">
        <v>5</v>
      </c>
      <c r="BM9" s="91">
        <v>8</v>
      </c>
      <c r="BN9" s="88"/>
      <c r="BO9" s="90"/>
      <c r="BP9" s="90"/>
      <c r="BQ9" s="88"/>
      <c r="BR9" s="88"/>
      <c r="BS9" s="90"/>
      <c r="BT9" s="88"/>
      <c r="BU9" s="88"/>
      <c r="BV9" s="88"/>
      <c r="BW9" s="88">
        <v>8</v>
      </c>
      <c r="BX9" s="88"/>
      <c r="BY9" s="88"/>
      <c r="BZ9" s="88"/>
      <c r="CA9" s="92"/>
    </row>
    <row r="11" spans="1:79" x14ac:dyDescent="0.35">
      <c r="A11" s="6" t="s">
        <v>293</v>
      </c>
    </row>
    <row r="12" spans="1:79" x14ac:dyDescent="0.35">
      <c r="B12" s="129" t="s">
        <v>290</v>
      </c>
      <c r="C12" s="96" t="s">
        <v>291</v>
      </c>
      <c r="D12" s="97"/>
      <c r="E12" s="97"/>
      <c r="F12" s="97"/>
      <c r="G12" s="97"/>
      <c r="H12" s="97"/>
      <c r="I12" s="97"/>
      <c r="J12" s="97"/>
      <c r="K12" s="97"/>
      <c r="L12" s="97"/>
      <c r="M12" s="98"/>
    </row>
    <row r="13" spans="1:79" ht="39.5" x14ac:dyDescent="0.35">
      <c r="B13" s="130"/>
      <c r="C13" s="99" t="s">
        <v>1</v>
      </c>
      <c r="D13" s="100" t="s">
        <v>232</v>
      </c>
      <c r="E13" s="100" t="s">
        <v>233</v>
      </c>
      <c r="F13" s="100" t="s">
        <v>292</v>
      </c>
      <c r="G13" s="100" t="s">
        <v>150</v>
      </c>
      <c r="H13" s="100" t="s">
        <v>149</v>
      </c>
      <c r="I13" s="100" t="s">
        <v>225</v>
      </c>
      <c r="J13" s="100" t="s">
        <v>241</v>
      </c>
      <c r="K13" s="100" t="s">
        <v>242</v>
      </c>
      <c r="L13" s="100" t="s">
        <v>164</v>
      </c>
      <c r="M13" s="101" t="s">
        <v>89</v>
      </c>
    </row>
    <row r="14" spans="1:79" x14ac:dyDescent="0.35">
      <c r="A14" s="110" t="s">
        <v>22</v>
      </c>
      <c r="B14" s="102">
        <v>0.10415651994681022</v>
      </c>
      <c r="C14" s="103">
        <v>5.812353466897128</v>
      </c>
      <c r="D14" s="102">
        <v>6.4581705187745868</v>
      </c>
      <c r="E14" s="102">
        <v>5.812353466897128</v>
      </c>
      <c r="F14" s="102">
        <v>5.812353466897128</v>
      </c>
      <c r="G14" s="102">
        <v>8.1372948536559786</v>
      </c>
      <c r="H14" s="102">
        <v>8.1372948536559786</v>
      </c>
      <c r="I14" s="102">
        <v>5.812353466897128</v>
      </c>
      <c r="J14" s="102">
        <v>5.812353466897128</v>
      </c>
      <c r="K14" s="102">
        <v>5.812353466897128</v>
      </c>
      <c r="L14" s="102">
        <v>5.812353466897128</v>
      </c>
      <c r="M14" s="104">
        <v>0</v>
      </c>
    </row>
    <row r="15" spans="1:79" x14ac:dyDescent="0.35">
      <c r="A15" s="76" t="s">
        <v>23</v>
      </c>
      <c r="B15" s="4">
        <v>2.8990092232225142</v>
      </c>
      <c r="C15" s="105">
        <v>161.77639496566306</v>
      </c>
      <c r="D15" s="4">
        <v>1426.102965111254</v>
      </c>
      <c r="E15" s="4">
        <v>161.77639496566306</v>
      </c>
      <c r="F15" s="4">
        <v>161.77639496566306</v>
      </c>
      <c r="G15" s="4">
        <v>161.77639496566306</v>
      </c>
      <c r="H15" s="4">
        <v>161.77639496566306</v>
      </c>
      <c r="I15" s="4">
        <v>80.888197482831529</v>
      </c>
      <c r="J15" s="4">
        <v>161.77639496566306</v>
      </c>
      <c r="K15" s="4">
        <v>161.77639496566306</v>
      </c>
      <c r="L15" s="4">
        <v>161.77639496566306</v>
      </c>
      <c r="M15" s="106">
        <v>0</v>
      </c>
    </row>
    <row r="16" spans="1:79" x14ac:dyDescent="0.35">
      <c r="A16" s="76" t="s">
        <v>7</v>
      </c>
      <c r="B16" s="4">
        <v>1.8194955645718054</v>
      </c>
      <c r="C16" s="105">
        <v>101.53518337732018</v>
      </c>
      <c r="D16" s="4">
        <v>12.400895348793513</v>
      </c>
      <c r="E16" s="4">
        <v>101.53518337732018</v>
      </c>
      <c r="F16" s="4">
        <v>101.53518337732018</v>
      </c>
      <c r="G16" s="4">
        <v>101.53518337732018</v>
      </c>
      <c r="H16" s="4">
        <v>101.53518337732018</v>
      </c>
      <c r="I16" s="4">
        <v>101.53518337732018</v>
      </c>
      <c r="J16" s="4">
        <v>101.53518337732018</v>
      </c>
      <c r="K16" s="4">
        <v>101.53518337732018</v>
      </c>
      <c r="L16" s="4">
        <v>101.53518337732018</v>
      </c>
      <c r="M16" s="106">
        <v>76.151387532990128</v>
      </c>
    </row>
    <row r="17" spans="1:13" x14ac:dyDescent="0.35">
      <c r="A17" s="76" t="s">
        <v>24</v>
      </c>
      <c r="B17" s="4">
        <v>9.7501896966844193E-2</v>
      </c>
      <c r="C17" s="105">
        <v>5.4409986926760716</v>
      </c>
      <c r="D17" s="4">
        <v>6.045554102973413</v>
      </c>
      <c r="E17" s="4">
        <v>5.4409986926760716</v>
      </c>
      <c r="F17" s="4">
        <v>5.4409986926760716</v>
      </c>
      <c r="G17" s="4">
        <v>0.54409986926760723</v>
      </c>
      <c r="H17" s="4">
        <v>0.54409986926760723</v>
      </c>
      <c r="I17" s="4">
        <v>0.54409986926760723</v>
      </c>
      <c r="J17" s="4">
        <v>5.4409986926760716</v>
      </c>
      <c r="K17" s="4">
        <v>5.4409986926760716</v>
      </c>
      <c r="L17" s="4">
        <v>5.4409986926760716</v>
      </c>
      <c r="M17" s="106">
        <v>0</v>
      </c>
    </row>
    <row r="18" spans="1:13" x14ac:dyDescent="0.35">
      <c r="A18" s="76" t="s">
        <v>25</v>
      </c>
      <c r="B18" s="4">
        <v>1.6634080236808423E-2</v>
      </c>
      <c r="C18" s="105">
        <v>0.92824869708043045</v>
      </c>
      <c r="D18" s="4">
        <v>1.0313874412004784</v>
      </c>
      <c r="E18" s="4">
        <v>0.92824869708043045</v>
      </c>
      <c r="F18" s="4">
        <v>0.92824869708043045</v>
      </c>
      <c r="G18" s="4">
        <v>9.2824869708043045E-2</v>
      </c>
      <c r="H18" s="4">
        <v>9.2824869708043045E-2</v>
      </c>
      <c r="I18" s="4">
        <v>9.2824869708043045E-2</v>
      </c>
      <c r="J18" s="4">
        <v>0.92824869708043045</v>
      </c>
      <c r="K18" s="4">
        <v>0.92824869708043045</v>
      </c>
      <c r="L18" s="4">
        <v>0.92824869708043045</v>
      </c>
      <c r="M18" s="106">
        <v>0</v>
      </c>
    </row>
    <row r="19" spans="1:13" x14ac:dyDescent="0.35">
      <c r="A19" s="76" t="s">
        <v>26</v>
      </c>
      <c r="B19" s="4">
        <v>9.8398059529739117E-3</v>
      </c>
      <c r="C19" s="105">
        <v>0.54469976387990127</v>
      </c>
      <c r="D19" s="4">
        <v>0</v>
      </c>
      <c r="E19" s="4">
        <v>0</v>
      </c>
      <c r="F19" s="4">
        <v>0</v>
      </c>
      <c r="G19" s="4">
        <v>3.914581422769553E-2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106">
        <v>0</v>
      </c>
    </row>
    <row r="20" spans="1:13" x14ac:dyDescent="0.35">
      <c r="A20" s="6" t="s">
        <v>27</v>
      </c>
      <c r="B20" s="105">
        <v>5.6592351836877908E-4</v>
      </c>
      <c r="C20" s="105">
        <v>3.1580812470205132E-2</v>
      </c>
      <c r="D20" s="4">
        <v>3.5089791633561261E-2</v>
      </c>
      <c r="E20" s="4">
        <v>3.1580812470205132E-2</v>
      </c>
      <c r="F20" s="4">
        <v>3.1580812470205132E-2</v>
      </c>
      <c r="G20" s="4">
        <v>3.1580812470205135E-3</v>
      </c>
      <c r="H20" s="4">
        <v>3.1580812470205135E-3</v>
      </c>
      <c r="I20" s="4">
        <v>3.1580812470205135E-3</v>
      </c>
      <c r="J20" s="4">
        <v>3.1580812470205132E-2</v>
      </c>
      <c r="K20" s="4">
        <v>3.1580812470205132E-2</v>
      </c>
      <c r="L20" s="4">
        <v>3.1580812470205132E-2</v>
      </c>
      <c r="M20" s="4">
        <v>0</v>
      </c>
    </row>
    <row r="21" spans="1:13" x14ac:dyDescent="0.35">
      <c r="A21" s="6" t="s">
        <v>28</v>
      </c>
      <c r="B21" s="105">
        <v>1.0515579085185259E-3</v>
      </c>
      <c r="C21" s="105">
        <v>5.8681168095304902E-2</v>
      </c>
      <c r="D21" s="4">
        <v>6.5201297883672113E-2</v>
      </c>
      <c r="E21" s="4">
        <v>5.8681168095304902E-2</v>
      </c>
      <c r="F21" s="4">
        <v>5.8681168095304902E-2</v>
      </c>
      <c r="G21" s="4">
        <v>5.8681168095304909E-3</v>
      </c>
      <c r="H21" s="4">
        <v>5.8681168095304909E-3</v>
      </c>
      <c r="I21" s="4">
        <v>5.8681168095304909E-3</v>
      </c>
      <c r="J21" s="4">
        <v>5.8681168095304902E-2</v>
      </c>
      <c r="K21" s="4">
        <v>5.8681168095304902E-2</v>
      </c>
      <c r="L21" s="4">
        <v>5.8681168095304902E-2</v>
      </c>
      <c r="M21" s="4">
        <v>0</v>
      </c>
    </row>
    <row r="22" spans="1:13" x14ac:dyDescent="0.35">
      <c r="A22" s="76" t="s">
        <v>29</v>
      </c>
      <c r="B22" s="4">
        <v>1.4279963898586301E-2</v>
      </c>
      <c r="C22" s="105">
        <v>0.79687952050913158</v>
      </c>
      <c r="D22" s="4">
        <v>57.124520793904985</v>
      </c>
      <c r="E22" s="4">
        <v>0.79687952050913158</v>
      </c>
      <c r="F22" s="4">
        <v>0.79687952050913158</v>
      </c>
      <c r="G22" s="4">
        <v>0.51797168833093554</v>
      </c>
      <c r="H22" s="4">
        <v>0.51797168833093554</v>
      </c>
      <c r="I22" s="4">
        <v>0.79687952050913158</v>
      </c>
      <c r="J22" s="4">
        <v>0.79687952050913158</v>
      </c>
      <c r="K22" s="4">
        <v>0.79687952050913158</v>
      </c>
      <c r="L22" s="4">
        <v>0.79687952050913158</v>
      </c>
      <c r="M22" s="106">
        <v>0</v>
      </c>
    </row>
    <row r="23" spans="1:13" x14ac:dyDescent="0.35">
      <c r="A23" s="76" t="s">
        <v>30</v>
      </c>
      <c r="B23" s="4">
        <v>1.9166453667045131E-3</v>
      </c>
      <c r="C23" s="105">
        <v>0.10695653375963685</v>
      </c>
      <c r="D23" s="4">
        <v>2.9710148266565792E-2</v>
      </c>
      <c r="E23" s="4">
        <v>0.10695653375963685</v>
      </c>
      <c r="F23" s="4">
        <v>0.10695653375963685</v>
      </c>
      <c r="G23" s="4">
        <v>0.10695653375963685</v>
      </c>
      <c r="H23" s="4">
        <v>0.10695653375963685</v>
      </c>
      <c r="I23" s="4">
        <v>0.10695653375963685</v>
      </c>
      <c r="J23" s="4">
        <v>0.10695653375963685</v>
      </c>
      <c r="K23" s="4">
        <v>0.10695653375963685</v>
      </c>
      <c r="L23" s="4">
        <v>0.10695653375963685</v>
      </c>
      <c r="M23" s="106">
        <v>0</v>
      </c>
    </row>
    <row r="24" spans="1:13" x14ac:dyDescent="0.35">
      <c r="A24" s="87" t="s">
        <v>31</v>
      </c>
      <c r="B24" s="107">
        <v>1396.3960572769365</v>
      </c>
      <c r="C24" s="108">
        <v>77924.526172916216</v>
      </c>
      <c r="D24" s="107">
        <v>57241.155732804895</v>
      </c>
      <c r="E24" s="107">
        <v>69643.535165609646</v>
      </c>
      <c r="F24" s="107">
        <v>76026.680878403931</v>
      </c>
      <c r="G24" s="107">
        <v>74644.082724807347</v>
      </c>
      <c r="H24" s="107">
        <v>71915.500843216447</v>
      </c>
      <c r="I24" s="107">
        <v>67914.031298933172</v>
      </c>
      <c r="J24" s="107">
        <v>79056.876901151467</v>
      </c>
      <c r="K24" s="107">
        <v>76339.999988512805</v>
      </c>
      <c r="L24" s="107">
        <v>74877.866386897149</v>
      </c>
      <c r="M24" s="109">
        <v>0</v>
      </c>
    </row>
    <row r="25" spans="1:13" x14ac:dyDescent="0.35">
      <c r="A25" s="110"/>
      <c r="B25" s="129" t="s">
        <v>290</v>
      </c>
      <c r="C25" s="96" t="s">
        <v>291</v>
      </c>
      <c r="D25" s="97"/>
      <c r="E25" s="97"/>
      <c r="F25" s="97"/>
      <c r="G25" s="97"/>
      <c r="H25" s="97"/>
      <c r="I25" s="97"/>
      <c r="J25" s="97"/>
      <c r="K25" s="97"/>
      <c r="L25" s="97"/>
      <c r="M25" s="98"/>
    </row>
    <row r="26" spans="1:13" ht="39.5" x14ac:dyDescent="0.35">
      <c r="A26" s="76"/>
      <c r="B26" s="130"/>
      <c r="C26" s="99" t="s">
        <v>1</v>
      </c>
      <c r="D26" s="100" t="s">
        <v>232</v>
      </c>
      <c r="E26" s="100" t="s">
        <v>233</v>
      </c>
      <c r="F26" s="100" t="s">
        <v>292</v>
      </c>
      <c r="G26" s="100" t="s">
        <v>150</v>
      </c>
      <c r="H26" s="100" t="s">
        <v>149</v>
      </c>
      <c r="I26" s="100" t="s">
        <v>225</v>
      </c>
      <c r="J26" s="100" t="s">
        <v>241</v>
      </c>
      <c r="K26" s="100" t="s">
        <v>242</v>
      </c>
      <c r="L26" s="100" t="s">
        <v>164</v>
      </c>
      <c r="M26" s="101" t="s">
        <v>89</v>
      </c>
    </row>
    <row r="27" spans="1:13" x14ac:dyDescent="0.35">
      <c r="A27" s="110" t="s">
        <v>22</v>
      </c>
      <c r="B27" s="102">
        <v>0.10415651994681022</v>
      </c>
      <c r="C27" s="103">
        <v>7.3235653682903816</v>
      </c>
      <c r="D27" s="102">
        <v>8.1372948536559804</v>
      </c>
      <c r="E27" s="102">
        <v>7.3235653682903816</v>
      </c>
      <c r="F27" s="102">
        <v>7.3235653682903816</v>
      </c>
      <c r="G27" s="102">
        <v>10.252991515606533</v>
      </c>
      <c r="H27" s="102">
        <v>10.252991515606533</v>
      </c>
      <c r="I27" s="102">
        <v>7.3235653682903816</v>
      </c>
      <c r="J27" s="102">
        <v>7.3235653682903816</v>
      </c>
      <c r="K27" s="102">
        <v>7.3235653682903816</v>
      </c>
      <c r="L27" s="102">
        <v>7.3235653682903816</v>
      </c>
      <c r="M27" s="104">
        <v>0</v>
      </c>
    </row>
    <row r="28" spans="1:13" x14ac:dyDescent="0.35">
      <c r="A28" s="76" t="s">
        <v>23</v>
      </c>
      <c r="B28" s="4">
        <v>2.8990092232225142</v>
      </c>
      <c r="C28" s="105">
        <v>203.83825765673546</v>
      </c>
      <c r="D28" s="4">
        <v>1796.88973604018</v>
      </c>
      <c r="E28" s="4">
        <v>203.83825765673546</v>
      </c>
      <c r="F28" s="4">
        <v>203.83825765673546</v>
      </c>
      <c r="G28" s="4">
        <v>203.83825765673546</v>
      </c>
      <c r="H28" s="4">
        <v>203.83825765673546</v>
      </c>
      <c r="I28" s="4">
        <v>101.91912882836773</v>
      </c>
      <c r="J28" s="4">
        <v>203.83825765673546</v>
      </c>
      <c r="K28" s="4">
        <v>203.83825765673546</v>
      </c>
      <c r="L28" s="4">
        <v>203.83825765673546</v>
      </c>
      <c r="M28" s="106">
        <v>0</v>
      </c>
    </row>
    <row r="29" spans="1:13" x14ac:dyDescent="0.35">
      <c r="A29" s="76" t="s">
        <v>7</v>
      </c>
      <c r="B29" s="4">
        <v>1.8194955645718054</v>
      </c>
      <c r="C29" s="105">
        <v>127.93433105542343</v>
      </c>
      <c r="D29" s="4">
        <v>15.625128139479827</v>
      </c>
      <c r="E29" s="4">
        <v>127.93433105542343</v>
      </c>
      <c r="F29" s="4">
        <v>127.93433105542343</v>
      </c>
      <c r="G29" s="4">
        <v>127.93433105542343</v>
      </c>
      <c r="H29" s="4">
        <v>127.93433105542343</v>
      </c>
      <c r="I29" s="4">
        <v>127.93433105542343</v>
      </c>
      <c r="J29" s="4">
        <v>127.93433105542343</v>
      </c>
      <c r="K29" s="4">
        <v>127.93433105542343</v>
      </c>
      <c r="L29" s="4">
        <v>127.93433105542343</v>
      </c>
      <c r="M29" s="106">
        <v>95.950748291567578</v>
      </c>
    </row>
    <row r="30" spans="1:13" x14ac:dyDescent="0.35">
      <c r="A30" s="76" t="s">
        <v>24</v>
      </c>
      <c r="B30" s="4">
        <v>9.7501896966844193E-2</v>
      </c>
      <c r="C30" s="105">
        <v>6.8556583527718491</v>
      </c>
      <c r="D30" s="4">
        <v>7.6173981697464992</v>
      </c>
      <c r="E30" s="4">
        <v>6.8556583527718491</v>
      </c>
      <c r="F30" s="4">
        <v>6.8556583527718491</v>
      </c>
      <c r="G30" s="4">
        <v>0.68556583527718495</v>
      </c>
      <c r="H30" s="4">
        <v>0.68556583527718495</v>
      </c>
      <c r="I30" s="4">
        <v>0.68556583527718495</v>
      </c>
      <c r="J30" s="4">
        <v>6.8556583527718491</v>
      </c>
      <c r="K30" s="4">
        <v>6.8556583527718491</v>
      </c>
      <c r="L30" s="4">
        <v>6.8556583527718491</v>
      </c>
      <c r="M30" s="106">
        <v>0</v>
      </c>
    </row>
    <row r="31" spans="1:13" x14ac:dyDescent="0.35">
      <c r="A31" s="76" t="s">
        <v>25</v>
      </c>
      <c r="B31" s="4">
        <v>1.6634080236808423E-2</v>
      </c>
      <c r="C31" s="105">
        <v>1.1695933583213423</v>
      </c>
      <c r="D31" s="4">
        <v>1.2995481759126026</v>
      </c>
      <c r="E31" s="4">
        <v>1.1695933583213423</v>
      </c>
      <c r="F31" s="4">
        <v>1.1695933583213423</v>
      </c>
      <c r="G31" s="4">
        <v>0.11695933583213423</v>
      </c>
      <c r="H31" s="4">
        <v>0.11695933583213423</v>
      </c>
      <c r="I31" s="4">
        <v>0.11695933583213423</v>
      </c>
      <c r="J31" s="4">
        <v>1.1695933583213423</v>
      </c>
      <c r="K31" s="4">
        <v>1.1695933583213423</v>
      </c>
      <c r="L31" s="4">
        <v>1.1695933583213423</v>
      </c>
      <c r="M31" s="106">
        <v>0</v>
      </c>
    </row>
    <row r="32" spans="1:13" x14ac:dyDescent="0.35">
      <c r="A32" s="76" t="s">
        <v>26</v>
      </c>
      <c r="B32" s="4">
        <v>7.8093698039475501E-3</v>
      </c>
      <c r="C32" s="105">
        <v>0.54469976387990127</v>
      </c>
      <c r="D32" s="4">
        <v>0</v>
      </c>
      <c r="E32" s="4">
        <v>0</v>
      </c>
      <c r="F32" s="4">
        <v>0</v>
      </c>
      <c r="G32" s="4">
        <v>3.914581422769553E-2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106">
        <v>0</v>
      </c>
    </row>
    <row r="33" spans="1:13" x14ac:dyDescent="0.35">
      <c r="A33" s="6" t="s">
        <v>27</v>
      </c>
      <c r="B33" s="105">
        <v>5.6592351836877908E-4</v>
      </c>
      <c r="C33" s="105">
        <v>3.9791823712458464E-2</v>
      </c>
      <c r="D33" s="4">
        <v>4.4213137458287186E-2</v>
      </c>
      <c r="E33" s="4">
        <v>3.9791823712458464E-2</v>
      </c>
      <c r="F33" s="4">
        <v>3.9791823712458464E-2</v>
      </c>
      <c r="G33" s="4">
        <v>3.9791823712458469E-3</v>
      </c>
      <c r="H33" s="4">
        <v>3.9791823712458469E-3</v>
      </c>
      <c r="I33" s="4">
        <v>3.9791823712458469E-3</v>
      </c>
      <c r="J33" s="4">
        <v>3.9791823712458464E-2</v>
      </c>
      <c r="K33" s="4">
        <v>3.9791823712458464E-2</v>
      </c>
      <c r="L33" s="4">
        <v>3.9791823712458464E-2</v>
      </c>
      <c r="M33" s="4">
        <v>0</v>
      </c>
    </row>
    <row r="34" spans="1:13" x14ac:dyDescent="0.35">
      <c r="A34" s="6" t="s">
        <v>28</v>
      </c>
      <c r="B34" s="105">
        <v>1.0515579085185259E-3</v>
      </c>
      <c r="C34" s="105">
        <v>7.3938271800084179E-2</v>
      </c>
      <c r="D34" s="4">
        <v>8.2153635333426872E-2</v>
      </c>
      <c r="E34" s="4">
        <v>7.3938271800084179E-2</v>
      </c>
      <c r="F34" s="4">
        <v>7.3938271800084179E-2</v>
      </c>
      <c r="G34" s="4">
        <v>7.3938271800084183E-3</v>
      </c>
      <c r="H34" s="4">
        <v>7.3938271800084183E-3</v>
      </c>
      <c r="I34" s="4">
        <v>7.3938271800084183E-3</v>
      </c>
      <c r="J34" s="4">
        <v>7.3938271800084179E-2</v>
      </c>
      <c r="K34" s="4">
        <v>7.3938271800084179E-2</v>
      </c>
      <c r="L34" s="4">
        <v>7.3938271800084179E-2</v>
      </c>
      <c r="M34" s="4">
        <v>0</v>
      </c>
    </row>
    <row r="35" spans="1:13" x14ac:dyDescent="0.35">
      <c r="A35" s="76" t="s">
        <v>29</v>
      </c>
      <c r="B35" s="4">
        <v>1.4279963898586301E-2</v>
      </c>
      <c r="C35" s="105">
        <v>1.0040681958415056</v>
      </c>
      <c r="D35" s="4">
        <v>71.976896200320269</v>
      </c>
      <c r="E35" s="4">
        <v>1.0040681958415056</v>
      </c>
      <c r="F35" s="4">
        <v>1.0040681958415056</v>
      </c>
      <c r="G35" s="4">
        <v>0.65264432729697874</v>
      </c>
      <c r="H35" s="4">
        <v>0.65264432729697874</v>
      </c>
      <c r="I35" s="4">
        <v>1.0040681958415056</v>
      </c>
      <c r="J35" s="4">
        <v>1.0040681958415056</v>
      </c>
      <c r="K35" s="4">
        <v>1.0040681958415056</v>
      </c>
      <c r="L35" s="4">
        <v>1.0040681958415056</v>
      </c>
      <c r="M35" s="106">
        <v>0</v>
      </c>
    </row>
    <row r="36" spans="1:13" x14ac:dyDescent="0.35">
      <c r="A36" s="76" t="s">
        <v>30</v>
      </c>
      <c r="B36" s="4">
        <v>1.9166453667045131E-3</v>
      </c>
      <c r="C36" s="105">
        <v>0.13476523253714243</v>
      </c>
      <c r="D36" s="4">
        <v>3.7434786815872895E-2</v>
      </c>
      <c r="E36" s="4">
        <v>0.13476523253714243</v>
      </c>
      <c r="F36" s="4">
        <v>0.13476523253714243</v>
      </c>
      <c r="G36" s="4">
        <v>0.13476523253714243</v>
      </c>
      <c r="H36" s="4">
        <v>0.13476523253714243</v>
      </c>
      <c r="I36" s="4">
        <v>0.13476523253714243</v>
      </c>
      <c r="J36" s="4">
        <v>0.13476523253714243</v>
      </c>
      <c r="K36" s="4">
        <v>0.13476523253714243</v>
      </c>
      <c r="L36" s="4">
        <v>0.13476523253714243</v>
      </c>
      <c r="M36" s="106">
        <v>0</v>
      </c>
    </row>
    <row r="37" spans="1:13" x14ac:dyDescent="0.35">
      <c r="A37" s="87" t="s">
        <v>31</v>
      </c>
      <c r="B37" s="107">
        <v>1396.3960572769365</v>
      </c>
      <c r="C37" s="108">
        <v>77853.149247499474</v>
      </c>
      <c r="D37" s="107">
        <v>56612.413503848089</v>
      </c>
      <c r="E37" s="107">
        <v>69572.158240192875</v>
      </c>
      <c r="F37" s="107">
        <v>75955.30395298716</v>
      </c>
      <c r="G37" s="107">
        <v>74571.021240986869</v>
      </c>
      <c r="H37" s="107">
        <v>71842.439359395968</v>
      </c>
      <c r="I37" s="107">
        <v>67875.702979916532</v>
      </c>
      <c r="J37" s="107">
        <v>78985.499975734696</v>
      </c>
      <c r="K37" s="107">
        <v>76268.623063096049</v>
      </c>
      <c r="L37" s="107">
        <v>74806.489461480378</v>
      </c>
      <c r="M37" s="109">
        <v>0</v>
      </c>
    </row>
  </sheetData>
  <mergeCells count="2">
    <mergeCell ref="B12:B13"/>
    <mergeCell ref="B25:B2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61039-7356-4024-8E14-826D73D1CFCD}">
  <dimension ref="A1:C7"/>
  <sheetViews>
    <sheetView workbookViewId="0">
      <selection activeCell="I12" sqref="I12"/>
    </sheetView>
  </sheetViews>
  <sheetFormatPr defaultRowHeight="14.5" x14ac:dyDescent="0.35"/>
  <sheetData>
    <row r="1" spans="1:3" x14ac:dyDescent="0.35">
      <c r="B1" s="6" t="s">
        <v>1</v>
      </c>
      <c r="C1" s="6" t="s">
        <v>14</v>
      </c>
    </row>
    <row r="2" spans="1:3" x14ac:dyDescent="0.35">
      <c r="A2" s="112" t="s">
        <v>8</v>
      </c>
      <c r="B2" s="113">
        <v>1000000</v>
      </c>
      <c r="C2" s="113">
        <v>1000000</v>
      </c>
    </row>
    <row r="3" spans="1:3" x14ac:dyDescent="0.35">
      <c r="A3" s="112" t="s">
        <v>9</v>
      </c>
      <c r="B3" s="113">
        <v>1000000</v>
      </c>
      <c r="C3" s="113">
        <v>1000000</v>
      </c>
    </row>
    <row r="4" spans="1:3" x14ac:dyDescent="0.35">
      <c r="A4" s="112" t="s">
        <v>10</v>
      </c>
      <c r="B4" s="113">
        <v>0</v>
      </c>
      <c r="C4" s="113">
        <v>0</v>
      </c>
    </row>
    <row r="5" spans="1:3" x14ac:dyDescent="0.35">
      <c r="A5" s="112" t="s">
        <v>11</v>
      </c>
      <c r="B5" s="113">
        <v>0</v>
      </c>
      <c r="C5" s="113">
        <v>1000000</v>
      </c>
    </row>
    <row r="6" spans="1:3" x14ac:dyDescent="0.35">
      <c r="A6" s="112" t="s">
        <v>12</v>
      </c>
      <c r="B6" s="113">
        <v>1000000</v>
      </c>
      <c r="C6" s="113">
        <v>0</v>
      </c>
    </row>
    <row r="7" spans="1:3" x14ac:dyDescent="0.35">
      <c r="A7" s="112" t="s">
        <v>13</v>
      </c>
      <c r="B7" s="113">
        <v>0</v>
      </c>
      <c r="C7" s="113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9335-EDD4-4E11-9D7B-87695AF2F6A8}">
  <dimension ref="A1:C7"/>
  <sheetViews>
    <sheetView workbookViewId="0">
      <selection activeCell="C16" sqref="C16"/>
    </sheetView>
  </sheetViews>
  <sheetFormatPr defaultRowHeight="14.5" x14ac:dyDescent="0.35"/>
  <cols>
    <col min="1" max="1" width="19.7265625" bestFit="1" customWidth="1"/>
  </cols>
  <sheetData>
    <row r="1" spans="1:3" x14ac:dyDescent="0.35">
      <c r="B1" t="s">
        <v>7</v>
      </c>
      <c r="C1" t="s">
        <v>6</v>
      </c>
    </row>
    <row r="2" spans="1:3" x14ac:dyDescent="0.35">
      <c r="A2" s="1" t="s">
        <v>0</v>
      </c>
      <c r="B2">
        <v>0.2</v>
      </c>
      <c r="C2">
        <v>2</v>
      </c>
    </row>
    <row r="3" spans="1:3" x14ac:dyDescent="0.35">
      <c r="A3" s="1" t="s">
        <v>1</v>
      </c>
      <c r="B3">
        <v>0.06</v>
      </c>
      <c r="C3">
        <v>3</v>
      </c>
    </row>
    <row r="4" spans="1:3" x14ac:dyDescent="0.35">
      <c r="A4" s="1" t="s">
        <v>2</v>
      </c>
      <c r="B4">
        <v>1</v>
      </c>
      <c r="C4">
        <v>1.5</v>
      </c>
    </row>
    <row r="5" spans="1:3" x14ac:dyDescent="0.35">
      <c r="A5" s="1" t="s">
        <v>3</v>
      </c>
      <c r="B5">
        <v>0.1</v>
      </c>
      <c r="C5">
        <v>1.2</v>
      </c>
    </row>
    <row r="6" spans="1:3" x14ac:dyDescent="0.35">
      <c r="A6" s="1" t="s">
        <v>4</v>
      </c>
      <c r="B6">
        <v>0.5</v>
      </c>
      <c r="C6">
        <v>0.5</v>
      </c>
    </row>
    <row r="7" spans="1:3" x14ac:dyDescent="0.35">
      <c r="A7" s="1" t="s">
        <v>5</v>
      </c>
      <c r="B7">
        <v>0.25</v>
      </c>
      <c r="C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3631-DDD5-4A77-BD33-C58835457A60}">
  <dimension ref="A1:X36"/>
  <sheetViews>
    <sheetView workbookViewId="0">
      <selection activeCell="C1" sqref="C1"/>
    </sheetView>
  </sheetViews>
  <sheetFormatPr defaultRowHeight="14.5" x14ac:dyDescent="0.35"/>
  <cols>
    <col min="1" max="1" width="24.453125" bestFit="1" customWidth="1"/>
    <col min="3" max="3" width="17.26953125" bestFit="1" customWidth="1"/>
    <col min="4" max="4" width="17.26953125" customWidth="1"/>
    <col min="5" max="5" width="20" bestFit="1" customWidth="1"/>
    <col min="9" max="9" width="30.08984375" bestFit="1" customWidth="1"/>
    <col min="10" max="10" width="32" bestFit="1" customWidth="1"/>
  </cols>
  <sheetData>
    <row r="1" spans="1:24" x14ac:dyDescent="0.35">
      <c r="B1" t="s">
        <v>1</v>
      </c>
      <c r="C1" t="s">
        <v>88</v>
      </c>
      <c r="D1" t="s">
        <v>341</v>
      </c>
      <c r="E1" t="s">
        <v>333</v>
      </c>
      <c r="F1" t="s">
        <v>14</v>
      </c>
      <c r="G1" t="s">
        <v>334</v>
      </c>
      <c r="H1" t="s">
        <v>242</v>
      </c>
      <c r="I1" t="s">
        <v>339</v>
      </c>
      <c r="J1" t="s">
        <v>340</v>
      </c>
      <c r="K1" t="s">
        <v>319</v>
      </c>
      <c r="L1" t="s">
        <v>332</v>
      </c>
      <c r="M1" t="s">
        <v>22</v>
      </c>
      <c r="N1" t="s">
        <v>23</v>
      </c>
      <c r="O1" t="s">
        <v>7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318</v>
      </c>
    </row>
    <row r="2" spans="1:24" x14ac:dyDescent="0.35">
      <c r="A2" s="118" t="s">
        <v>122</v>
      </c>
      <c r="B2" t="s">
        <v>184</v>
      </c>
      <c r="C2" t="s">
        <v>184</v>
      </c>
      <c r="D2" t="s">
        <v>184</v>
      </c>
      <c r="E2" t="s">
        <v>184</v>
      </c>
      <c r="F2" t="s">
        <v>184</v>
      </c>
      <c r="G2" t="s">
        <v>184</v>
      </c>
      <c r="H2" t="s">
        <v>184</v>
      </c>
      <c r="I2" t="s">
        <v>184</v>
      </c>
      <c r="J2" t="s">
        <v>184</v>
      </c>
      <c r="K2" t="s">
        <v>320</v>
      </c>
      <c r="L2" t="s">
        <v>317</v>
      </c>
      <c r="M2" t="s">
        <v>317</v>
      </c>
      <c r="N2" t="s">
        <v>317</v>
      </c>
      <c r="O2" t="s">
        <v>317</v>
      </c>
      <c r="P2" t="s">
        <v>317</v>
      </c>
      <c r="Q2" t="s">
        <v>317</v>
      </c>
      <c r="R2" t="s">
        <v>317</v>
      </c>
      <c r="S2" t="s">
        <v>317</v>
      </c>
      <c r="T2" t="s">
        <v>317</v>
      </c>
      <c r="U2" t="s">
        <v>317</v>
      </c>
      <c r="V2" t="s">
        <v>317</v>
      </c>
      <c r="W2" t="s">
        <v>317</v>
      </c>
      <c r="X2" t="s">
        <v>317</v>
      </c>
    </row>
    <row r="3" spans="1:24" x14ac:dyDescent="0.35">
      <c r="A3" s="19" t="s">
        <v>125</v>
      </c>
      <c r="B3" t="s">
        <v>124</v>
      </c>
      <c r="C3" t="s">
        <v>124</v>
      </c>
      <c r="D3" t="s">
        <v>124</v>
      </c>
      <c r="E3" t="s">
        <v>124</v>
      </c>
      <c r="F3" t="s">
        <v>124</v>
      </c>
      <c r="G3" t="s">
        <v>124</v>
      </c>
      <c r="H3" t="s">
        <v>124</v>
      </c>
      <c r="I3" t="s">
        <v>124</v>
      </c>
      <c r="J3" t="s">
        <v>124</v>
      </c>
      <c r="K3" t="s">
        <v>93</v>
      </c>
      <c r="L3" t="s">
        <v>93</v>
      </c>
      <c r="M3" t="s">
        <v>93</v>
      </c>
      <c r="N3" t="s">
        <v>93</v>
      </c>
      <c r="O3" t="s">
        <v>93</v>
      </c>
      <c r="P3" t="s">
        <v>93</v>
      </c>
      <c r="Q3" t="s">
        <v>93</v>
      </c>
      <c r="R3" t="s">
        <v>93</v>
      </c>
      <c r="S3" t="s">
        <v>93</v>
      </c>
      <c r="T3" t="s">
        <v>93</v>
      </c>
      <c r="U3" t="s">
        <v>93</v>
      </c>
      <c r="V3" t="s">
        <v>93</v>
      </c>
      <c r="W3" t="s">
        <v>93</v>
      </c>
      <c r="X3" t="s">
        <v>93</v>
      </c>
    </row>
    <row r="4" spans="1:24" x14ac:dyDescent="0.35">
      <c r="A4" t="s">
        <v>8</v>
      </c>
      <c r="B4" s="63">
        <v>182676.7825370137</v>
      </c>
      <c r="C4" s="63">
        <v>2030788.9805523627</v>
      </c>
      <c r="D4" s="63">
        <v>3107750.3274540179</v>
      </c>
      <c r="E4" s="69">
        <v>0</v>
      </c>
      <c r="F4" s="63">
        <v>104261.00625785353</v>
      </c>
      <c r="G4" s="63">
        <v>0</v>
      </c>
      <c r="H4" s="69">
        <v>0</v>
      </c>
      <c r="I4" s="69">
        <v>0</v>
      </c>
      <c r="J4" s="69">
        <v>0</v>
      </c>
      <c r="K4" s="69">
        <v>0</v>
      </c>
      <c r="L4" s="69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35">
      <c r="A5" t="s">
        <v>9</v>
      </c>
      <c r="B5" s="63">
        <v>176795.22293214005</v>
      </c>
      <c r="C5" s="63">
        <v>1595100.2772139744</v>
      </c>
      <c r="D5" s="63">
        <v>3105245.0785159743</v>
      </c>
      <c r="E5" s="69">
        <v>0</v>
      </c>
      <c r="F5" s="63">
        <v>103489.85649124274</v>
      </c>
      <c r="G5" s="63">
        <v>0</v>
      </c>
      <c r="H5" s="69">
        <v>0</v>
      </c>
      <c r="I5" s="69">
        <v>0</v>
      </c>
      <c r="J5" s="69">
        <v>0</v>
      </c>
      <c r="K5" s="69">
        <v>0</v>
      </c>
      <c r="L5" s="69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35">
      <c r="A6" t="s">
        <v>10</v>
      </c>
      <c r="B6" s="63">
        <v>7940.2739872462826</v>
      </c>
      <c r="C6" s="63">
        <v>610146.06903376419</v>
      </c>
      <c r="D6" s="63">
        <v>3047948.5114050838</v>
      </c>
      <c r="E6" s="69">
        <v>0</v>
      </c>
      <c r="F6" s="63">
        <v>1078.8033372105469</v>
      </c>
      <c r="G6" s="63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5">
      <c r="A7" t="s">
        <v>11</v>
      </c>
      <c r="B7" s="63">
        <v>122277.32447494021</v>
      </c>
      <c r="C7" s="63">
        <v>958187.72206407064</v>
      </c>
      <c r="D7" s="63">
        <v>10559.330991551702</v>
      </c>
      <c r="E7" s="69">
        <v>0</v>
      </c>
      <c r="F7" s="63">
        <v>98380.297877359611</v>
      </c>
      <c r="G7" s="63">
        <v>0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35">
      <c r="A8" t="s">
        <v>12</v>
      </c>
      <c r="B8" s="63">
        <v>46577.624469953575</v>
      </c>
      <c r="C8" s="63">
        <v>26766.486116139466</v>
      </c>
      <c r="D8" s="63">
        <v>46737.236119338551</v>
      </c>
      <c r="E8" s="69">
        <v>0</v>
      </c>
      <c r="F8" s="63">
        <v>4030.7552766725985</v>
      </c>
      <c r="G8" s="63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35">
      <c r="A9" t="s">
        <v>13</v>
      </c>
      <c r="B9" s="63">
        <v>22.784345691485484</v>
      </c>
      <c r="C9" s="63">
        <v>181.94958337414994</v>
      </c>
      <c r="D9" s="63">
        <v>135.69030611771774</v>
      </c>
      <c r="E9" s="69">
        <v>0</v>
      </c>
      <c r="F9" s="63">
        <v>3.211633491944839</v>
      </c>
      <c r="G9" s="63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35">
      <c r="A10" t="s">
        <v>22</v>
      </c>
      <c r="B10">
        <v>7.3672454461859909</v>
      </c>
      <c r="C10">
        <v>14.163040112750402</v>
      </c>
      <c r="D10">
        <v>26.537586676700052</v>
      </c>
      <c r="E10" s="69">
        <v>0</v>
      </c>
      <c r="F10">
        <v>10.287405417696785</v>
      </c>
      <c r="G10">
        <v>-28.216209696614314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5">
      <c r="A11" t="s">
        <v>23</v>
      </c>
      <c r="B11">
        <v>11.751091372191308</v>
      </c>
      <c r="C11">
        <v>49.808169492725952</v>
      </c>
      <c r="D11">
        <v>97.058492303605846</v>
      </c>
      <c r="E11" s="69">
        <v>0</v>
      </c>
      <c r="F11">
        <v>31.26772994989345</v>
      </c>
      <c r="G11">
        <v>-42.331377382329954</v>
      </c>
      <c r="H11" s="69">
        <v>0</v>
      </c>
      <c r="I11" s="69">
        <v>0</v>
      </c>
      <c r="J11" s="69">
        <v>0</v>
      </c>
      <c r="K11" s="69">
        <v>0</v>
      </c>
      <c r="L11" s="69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5">
      <c r="A12" t="s">
        <v>7</v>
      </c>
      <c r="B12">
        <v>17.859392726186005</v>
      </c>
      <c r="C12">
        <v>89.209957975971022</v>
      </c>
      <c r="D12">
        <v>234.8432308494445</v>
      </c>
      <c r="E12" s="69">
        <v>0</v>
      </c>
      <c r="F12">
        <v>36.291301237350226</v>
      </c>
      <c r="G12">
        <v>-13.685436653377941</v>
      </c>
      <c r="H12" s="69">
        <v>0</v>
      </c>
      <c r="I12" s="69">
        <v>0</v>
      </c>
      <c r="J12" s="69">
        <v>0</v>
      </c>
      <c r="K12" s="69">
        <v>0</v>
      </c>
      <c r="L12" s="69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5">
      <c r="A13" t="s">
        <v>24</v>
      </c>
      <c r="B13">
        <v>1.3044910329962378</v>
      </c>
      <c r="C13">
        <v>13.192309126038818</v>
      </c>
      <c r="D13">
        <v>49.48013219307218</v>
      </c>
      <c r="E13" s="69">
        <v>0</v>
      </c>
      <c r="F13">
        <v>0.42153625660303229</v>
      </c>
      <c r="G13">
        <v>-5.4061596857689773</v>
      </c>
      <c r="H13" s="69">
        <v>0</v>
      </c>
      <c r="I13" s="69">
        <v>0</v>
      </c>
      <c r="J13" s="69">
        <v>0</v>
      </c>
      <c r="K13" s="69">
        <v>0</v>
      </c>
      <c r="L13" s="69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5">
      <c r="A14" t="s">
        <v>25</v>
      </c>
      <c r="B14">
        <v>1.1052585631390863</v>
      </c>
      <c r="C14">
        <v>7.5508397631511279</v>
      </c>
      <c r="D14">
        <v>21.970511057982446</v>
      </c>
      <c r="E14" s="69">
        <v>0</v>
      </c>
      <c r="F14">
        <v>0.37894052180007021</v>
      </c>
      <c r="G14">
        <v>-5.4061596857689773</v>
      </c>
      <c r="H14" s="69">
        <v>0</v>
      </c>
      <c r="I14" s="69">
        <v>0</v>
      </c>
      <c r="J14" s="69">
        <v>0</v>
      </c>
      <c r="K14" s="69">
        <v>0</v>
      </c>
      <c r="L14" s="69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35">
      <c r="A15" t="s">
        <v>26</v>
      </c>
      <c r="B15">
        <v>4.753298168477305</v>
      </c>
      <c r="C15">
        <v>76.085922807953608</v>
      </c>
      <c r="D15">
        <v>310.84744060929387</v>
      </c>
      <c r="E15" s="69">
        <v>0</v>
      </c>
      <c r="F15">
        <v>11.120378048826899</v>
      </c>
      <c r="G15">
        <v>-0.27393692777212614</v>
      </c>
      <c r="H15" s="69">
        <v>0</v>
      </c>
      <c r="I15" s="69">
        <v>0</v>
      </c>
      <c r="J15" s="69">
        <v>0</v>
      </c>
      <c r="K15" s="69">
        <v>0</v>
      </c>
      <c r="L15" s="69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35">
      <c r="A16" t="s">
        <v>27</v>
      </c>
      <c r="B16">
        <v>0.17046664413796253</v>
      </c>
      <c r="C16">
        <v>0.4314302688983046</v>
      </c>
      <c r="D16">
        <v>0.89770869083245608</v>
      </c>
      <c r="E16" s="69">
        <v>0</v>
      </c>
      <c r="F16">
        <v>9.919204253941645E-2</v>
      </c>
      <c r="G16">
        <v>-5.72954763659021</v>
      </c>
      <c r="H16" s="69">
        <v>0</v>
      </c>
      <c r="I16" s="69">
        <v>0</v>
      </c>
      <c r="J16" s="69">
        <v>0</v>
      </c>
      <c r="K16" s="69">
        <v>0</v>
      </c>
      <c r="L16" s="69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35">
      <c r="A17" t="s">
        <v>28</v>
      </c>
      <c r="B17">
        <v>0.29978364356114939</v>
      </c>
      <c r="C17">
        <v>2.13733672790991</v>
      </c>
      <c r="D17">
        <v>1.7264613815924408</v>
      </c>
      <c r="E17" s="69">
        <v>0</v>
      </c>
      <c r="F17">
        <v>0.14325167839344721</v>
      </c>
      <c r="G17">
        <v>0.13580324168234237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</row>
    <row r="18" spans="1:24" x14ac:dyDescent="0.35">
      <c r="A18" t="s">
        <v>29</v>
      </c>
      <c r="B18">
        <v>109.49990635633343</v>
      </c>
      <c r="C18">
        <v>264.62635507778742</v>
      </c>
      <c r="D18">
        <v>498.26018922700121</v>
      </c>
      <c r="E18" s="69">
        <v>0</v>
      </c>
      <c r="F18">
        <v>216.35815892748519</v>
      </c>
      <c r="G18">
        <v>384.29844655783586</v>
      </c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</row>
    <row r="19" spans="1:24" x14ac:dyDescent="0.35">
      <c r="A19" t="s">
        <v>30</v>
      </c>
      <c r="B19">
        <v>0.22203045930500803</v>
      </c>
      <c r="C19">
        <v>2.3934466638424041</v>
      </c>
      <c r="D19">
        <v>7.1636785788956425</v>
      </c>
      <c r="E19" s="69">
        <v>0</v>
      </c>
      <c r="F19">
        <v>1.4196658578962942</v>
      </c>
      <c r="G19">
        <v>-1.3019529375153069</v>
      </c>
      <c r="H19" s="69">
        <v>0</v>
      </c>
      <c r="I19" s="69">
        <v>0</v>
      </c>
      <c r="J19" s="69">
        <v>0</v>
      </c>
      <c r="K19" s="69">
        <v>0</v>
      </c>
      <c r="L19" s="6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</row>
    <row r="20" spans="1:24" x14ac:dyDescent="0.35">
      <c r="A20" t="s">
        <v>31</v>
      </c>
      <c r="B20">
        <v>12944.332260403211</v>
      </c>
      <c r="C20">
        <v>120183.90410917185</v>
      </c>
      <c r="D20">
        <v>308975.11261493299</v>
      </c>
      <c r="E20" s="69">
        <v>0</v>
      </c>
      <c r="F20">
        <v>6135.9109157721377</v>
      </c>
      <c r="G20">
        <v>258.20196307358003</v>
      </c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-1</v>
      </c>
    </row>
    <row r="22" spans="1:24" x14ac:dyDescent="0.35">
      <c r="A22" t="s">
        <v>15</v>
      </c>
      <c r="B22" s="128" t="s">
        <v>123</v>
      </c>
      <c r="C22" s="128"/>
      <c r="D22" s="128"/>
      <c r="E22" s="128"/>
      <c r="F22" s="128"/>
      <c r="G22" s="35" t="s">
        <v>335</v>
      </c>
      <c r="H22" s="35"/>
    </row>
    <row r="24" spans="1:24" x14ac:dyDescent="0.3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24" x14ac:dyDescent="0.3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24" x14ac:dyDescent="0.3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24" x14ac:dyDescent="0.3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24" x14ac:dyDescent="0.3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24" x14ac:dyDescent="0.3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24" x14ac:dyDescent="0.3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24" x14ac:dyDescent="0.3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24" x14ac:dyDescent="0.3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2:13" x14ac:dyDescent="0.3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3" x14ac:dyDescent="0.3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2:13" x14ac:dyDescent="0.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 x14ac:dyDescent="0.3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5"/>
    </row>
  </sheetData>
  <mergeCells count="1">
    <mergeCell ref="B22:F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5EF5-F382-4C03-BE02-9E2A728DFED9}">
  <dimension ref="A1:BL27"/>
  <sheetViews>
    <sheetView tabSelected="1" workbookViewId="0">
      <pane xSplit="1" topLeftCell="AF1" activePane="topRight" state="frozen"/>
      <selection pane="topRight" activeCell="BI27" sqref="BI27"/>
    </sheetView>
  </sheetViews>
  <sheetFormatPr defaultRowHeight="14.5" x14ac:dyDescent="0.35"/>
  <cols>
    <col min="1" max="1" width="26.7265625" customWidth="1"/>
    <col min="22" max="22" width="10.81640625" bestFit="1" customWidth="1"/>
    <col min="23" max="27" width="9.1796875" bestFit="1" customWidth="1"/>
    <col min="28" max="29" width="13.1796875" bestFit="1" customWidth="1"/>
    <col min="30" max="30" width="15.1796875" bestFit="1" customWidth="1"/>
    <col min="31" max="31" width="22.453125" bestFit="1" customWidth="1"/>
  </cols>
  <sheetData>
    <row r="1" spans="1:64" ht="65.5" x14ac:dyDescent="0.35">
      <c r="A1" s="16"/>
      <c r="B1" s="17" t="s">
        <v>310</v>
      </c>
      <c r="C1" s="17" t="s">
        <v>71</v>
      </c>
      <c r="D1" s="17" t="s">
        <v>38</v>
      </c>
      <c r="E1" s="17" t="s">
        <v>39</v>
      </c>
      <c r="F1" s="131" t="s">
        <v>40</v>
      </c>
      <c r="G1" s="17" t="s">
        <v>41</v>
      </c>
      <c r="H1" s="17" t="s">
        <v>42</v>
      </c>
      <c r="I1" s="17" t="s">
        <v>43</v>
      </c>
      <c r="J1" s="17" t="s">
        <v>44</v>
      </c>
      <c r="K1" s="17" t="s">
        <v>45</v>
      </c>
      <c r="L1" s="17" t="s">
        <v>302</v>
      </c>
      <c r="M1" s="17" t="s">
        <v>46</v>
      </c>
      <c r="N1" s="17" t="s">
        <v>47</v>
      </c>
      <c r="O1" s="17" t="s">
        <v>48</v>
      </c>
      <c r="P1" s="17" t="s">
        <v>300</v>
      </c>
      <c r="Q1" s="17" t="s">
        <v>49</v>
      </c>
      <c r="R1" s="17" t="s">
        <v>50</v>
      </c>
      <c r="S1" s="17" t="s">
        <v>51</v>
      </c>
      <c r="T1" s="17" t="s">
        <v>52</v>
      </c>
      <c r="U1" s="17" t="s">
        <v>53</v>
      </c>
      <c r="V1" s="17" t="s">
        <v>54</v>
      </c>
      <c r="W1" s="17" t="s">
        <v>55</v>
      </c>
      <c r="X1" s="17" t="s">
        <v>56</v>
      </c>
      <c r="Y1" s="17" t="s">
        <v>305</v>
      </c>
      <c r="Z1" s="17" t="s">
        <v>57</v>
      </c>
      <c r="AA1" s="18" t="s">
        <v>58</v>
      </c>
      <c r="AB1" t="s">
        <v>72</v>
      </c>
      <c r="AC1" t="s">
        <v>73</v>
      </c>
      <c r="AD1" t="s">
        <v>301</v>
      </c>
      <c r="AE1" t="s">
        <v>74</v>
      </c>
      <c r="AF1" t="s">
        <v>219</v>
      </c>
      <c r="AG1" t="s">
        <v>89</v>
      </c>
      <c r="AH1" s="117" t="s">
        <v>303</v>
      </c>
      <c r="AI1" s="117" t="s">
        <v>150</v>
      </c>
      <c r="AJ1" t="s">
        <v>321</v>
      </c>
      <c r="AK1" t="s">
        <v>323</v>
      </c>
      <c r="AL1" s="124" t="s">
        <v>326</v>
      </c>
      <c r="AM1" s="124" t="s">
        <v>327</v>
      </c>
      <c r="AN1" s="124" t="s">
        <v>328</v>
      </c>
      <c r="AO1" s="124" t="s">
        <v>325</v>
      </c>
      <c r="AP1" t="s">
        <v>342</v>
      </c>
      <c r="AQ1" t="s">
        <v>344</v>
      </c>
      <c r="AR1" t="s">
        <v>345</v>
      </c>
      <c r="AS1" t="s">
        <v>346</v>
      </c>
      <c r="AT1" t="s">
        <v>347</v>
      </c>
      <c r="AU1" s="137" t="s">
        <v>350</v>
      </c>
      <c r="AV1" s="137" t="s">
        <v>351</v>
      </c>
      <c r="AW1" s="137" t="s">
        <v>352</v>
      </c>
      <c r="AX1" s="138" t="s">
        <v>353</v>
      </c>
      <c r="AY1" s="138" t="s">
        <v>354</v>
      </c>
      <c r="AZ1" s="138" t="s">
        <v>355</v>
      </c>
      <c r="BA1" s="138" t="s">
        <v>356</v>
      </c>
      <c r="BB1" s="138" t="s">
        <v>357</v>
      </c>
      <c r="BC1" s="138" t="s">
        <v>358</v>
      </c>
      <c r="BD1" s="138" t="s">
        <v>359</v>
      </c>
      <c r="BE1" s="138" t="s">
        <v>360</v>
      </c>
      <c r="BF1" s="138" t="s">
        <v>361</v>
      </c>
      <c r="BG1" s="138" t="s">
        <v>362</v>
      </c>
      <c r="BH1" s="138" t="s">
        <v>363</v>
      </c>
      <c r="BI1" s="138" t="s">
        <v>49</v>
      </c>
      <c r="BJ1" s="138" t="s">
        <v>364</v>
      </c>
      <c r="BK1" s="138" t="s">
        <v>365</v>
      </c>
      <c r="BL1" s="138" t="s">
        <v>366</v>
      </c>
    </row>
    <row r="2" spans="1:64" x14ac:dyDescent="0.35">
      <c r="A2" s="19" t="s">
        <v>122</v>
      </c>
      <c r="B2" s="65" t="s">
        <v>307</v>
      </c>
      <c r="C2" s="65" t="s">
        <v>307</v>
      </c>
      <c r="D2" s="65" t="s">
        <v>307</v>
      </c>
      <c r="E2" s="65" t="s">
        <v>307</v>
      </c>
      <c r="F2" s="132" t="s">
        <v>307</v>
      </c>
      <c r="G2" s="65" t="s">
        <v>307</v>
      </c>
      <c r="H2" s="65" t="s">
        <v>307</v>
      </c>
      <c r="I2" s="65" t="s">
        <v>307</v>
      </c>
      <c r="J2" s="65" t="s">
        <v>307</v>
      </c>
      <c r="K2" s="65" t="s">
        <v>307</v>
      </c>
      <c r="L2" s="65" t="s">
        <v>307</v>
      </c>
      <c r="M2" s="65" t="s">
        <v>307</v>
      </c>
      <c r="N2" s="65" t="s">
        <v>307</v>
      </c>
      <c r="O2" s="65" t="s">
        <v>307</v>
      </c>
      <c r="P2" s="65" t="s">
        <v>307</v>
      </c>
      <c r="Q2" s="65" t="s">
        <v>2</v>
      </c>
      <c r="R2" s="65" t="s">
        <v>2</v>
      </c>
      <c r="S2" s="65" t="s">
        <v>2</v>
      </c>
      <c r="T2" s="65" t="s">
        <v>2</v>
      </c>
      <c r="U2" s="65" t="s">
        <v>2</v>
      </c>
      <c r="V2" s="119" t="s">
        <v>307</v>
      </c>
      <c r="W2" s="119" t="s">
        <v>307</v>
      </c>
      <c r="X2" s="119" t="s">
        <v>307</v>
      </c>
      <c r="Y2" s="119" t="s">
        <v>307</v>
      </c>
      <c r="Z2" s="119" t="s">
        <v>307</v>
      </c>
      <c r="AA2" s="119" t="s">
        <v>307</v>
      </c>
      <c r="AB2" s="119" t="s">
        <v>307</v>
      </c>
      <c r="AC2" s="119" t="s">
        <v>307</v>
      </c>
      <c r="AD2" s="119" t="s">
        <v>307</v>
      </c>
      <c r="AE2" s="119" t="s">
        <v>307</v>
      </c>
      <c r="AF2" s="119" t="s">
        <v>219</v>
      </c>
      <c r="AG2" s="119" t="s">
        <v>184</v>
      </c>
      <c r="AH2" s="117" t="s">
        <v>307</v>
      </c>
      <c r="AI2" s="117" t="s">
        <v>307</v>
      </c>
      <c r="AJ2" s="117" t="s">
        <v>307</v>
      </c>
      <c r="AK2" s="117" t="s">
        <v>307</v>
      </c>
      <c r="AL2" s="117" t="s">
        <v>307</v>
      </c>
      <c r="AM2" s="117" t="s">
        <v>307</v>
      </c>
      <c r="AN2" s="117" t="s">
        <v>307</v>
      </c>
      <c r="AO2" s="117" t="s">
        <v>307</v>
      </c>
      <c r="AP2" s="117" t="s">
        <v>307</v>
      </c>
      <c r="AQ2" s="117" t="s">
        <v>343</v>
      </c>
      <c r="AR2" s="117" t="s">
        <v>343</v>
      </c>
      <c r="AS2" s="117" t="s">
        <v>343</v>
      </c>
      <c r="AT2" s="117" t="s">
        <v>343</v>
      </c>
      <c r="AU2" s="119" t="s">
        <v>307</v>
      </c>
      <c r="AV2" s="119" t="s">
        <v>307</v>
      </c>
      <c r="AW2" s="119" t="s">
        <v>307</v>
      </c>
      <c r="AX2" s="119" t="s">
        <v>307</v>
      </c>
      <c r="AY2" s="119" t="s">
        <v>307</v>
      </c>
      <c r="AZ2" s="119" t="s">
        <v>307</v>
      </c>
      <c r="BA2" s="119" t="s">
        <v>307</v>
      </c>
      <c r="BB2" s="119" t="s">
        <v>307</v>
      </c>
      <c r="BC2" s="119" t="s">
        <v>307</v>
      </c>
      <c r="BD2" s="119" t="s">
        <v>307</v>
      </c>
      <c r="BE2" s="119" t="s">
        <v>307</v>
      </c>
      <c r="BF2" s="119" t="s">
        <v>307</v>
      </c>
      <c r="BG2" s="119" t="s">
        <v>307</v>
      </c>
      <c r="BH2" s="119" t="s">
        <v>307</v>
      </c>
      <c r="BI2" s="119" t="s">
        <v>307</v>
      </c>
      <c r="BJ2" s="119" t="s">
        <v>307</v>
      </c>
      <c r="BK2" s="119" t="s">
        <v>307</v>
      </c>
      <c r="BL2" s="119" t="s">
        <v>307</v>
      </c>
    </row>
    <row r="3" spans="1:64" x14ac:dyDescent="0.35">
      <c r="A3" s="19" t="s">
        <v>125</v>
      </c>
      <c r="B3" s="20" t="s">
        <v>93</v>
      </c>
      <c r="C3" s="20" t="s">
        <v>93</v>
      </c>
      <c r="D3" s="20" t="s">
        <v>93</v>
      </c>
      <c r="E3" s="20" t="s">
        <v>93</v>
      </c>
      <c r="F3" s="133" t="s">
        <v>93</v>
      </c>
      <c r="G3" s="20" t="s">
        <v>93</v>
      </c>
      <c r="H3" s="20" t="s">
        <v>93</v>
      </c>
      <c r="I3" s="20" t="s">
        <v>93</v>
      </c>
      <c r="J3" s="20" t="s">
        <v>93</v>
      </c>
      <c r="K3" s="20" t="s">
        <v>93</v>
      </c>
      <c r="L3" s="20" t="s">
        <v>93</v>
      </c>
      <c r="M3" s="20" t="s">
        <v>93</v>
      </c>
      <c r="N3" s="20" t="s">
        <v>93</v>
      </c>
      <c r="O3" s="20" t="s">
        <v>93</v>
      </c>
      <c r="P3" s="20" t="s">
        <v>93</v>
      </c>
      <c r="Q3" s="20" t="s">
        <v>93</v>
      </c>
      <c r="R3" s="20" t="s">
        <v>93</v>
      </c>
      <c r="S3" s="20" t="s">
        <v>93</v>
      </c>
      <c r="T3" s="20" t="s">
        <v>93</v>
      </c>
      <c r="U3" s="20" t="s">
        <v>93</v>
      </c>
      <c r="V3" s="20" t="s">
        <v>93</v>
      </c>
      <c r="W3" s="20" t="s">
        <v>93</v>
      </c>
      <c r="X3" s="20" t="s">
        <v>93</v>
      </c>
      <c r="Y3" s="20" t="s">
        <v>93</v>
      </c>
      <c r="Z3" s="20" t="s">
        <v>93</v>
      </c>
      <c r="AA3" s="20" t="s">
        <v>93</v>
      </c>
      <c r="AB3" s="20" t="s">
        <v>93</v>
      </c>
      <c r="AC3" s="20" t="s">
        <v>93</v>
      </c>
      <c r="AD3" s="20" t="s">
        <v>93</v>
      </c>
      <c r="AE3" s="20" t="s">
        <v>93</v>
      </c>
      <c r="AF3" t="s">
        <v>100</v>
      </c>
      <c r="AG3" s="20" t="s">
        <v>109</v>
      </c>
      <c r="AH3" s="20" t="s">
        <v>93</v>
      </c>
      <c r="AI3" s="20" t="s">
        <v>93</v>
      </c>
      <c r="AJ3" s="20" t="s">
        <v>93</v>
      </c>
      <c r="AK3" s="20" t="s">
        <v>93</v>
      </c>
      <c r="AL3" s="20" t="s">
        <v>93</v>
      </c>
      <c r="AM3" s="20" t="s">
        <v>93</v>
      </c>
      <c r="AN3" s="20" t="s">
        <v>93</v>
      </c>
      <c r="AO3" s="20" t="s">
        <v>93</v>
      </c>
      <c r="AP3" s="20" t="s">
        <v>93</v>
      </c>
      <c r="AQ3" s="20" t="s">
        <v>93</v>
      </c>
      <c r="AR3" s="20" t="s">
        <v>93</v>
      </c>
      <c r="AS3" s="20" t="s">
        <v>93</v>
      </c>
      <c r="AT3" s="20" t="s">
        <v>93</v>
      </c>
      <c r="AU3" s="20" t="s">
        <v>93</v>
      </c>
      <c r="AV3" s="20" t="s">
        <v>93</v>
      </c>
      <c r="AW3" s="20" t="s">
        <v>93</v>
      </c>
      <c r="AX3" s="20" t="s">
        <v>93</v>
      </c>
      <c r="AY3" s="20" t="s">
        <v>93</v>
      </c>
      <c r="AZ3" s="20" t="s">
        <v>93</v>
      </c>
      <c r="BA3" s="20" t="s">
        <v>93</v>
      </c>
      <c r="BB3" s="20" t="s">
        <v>93</v>
      </c>
      <c r="BC3" s="20" t="s">
        <v>93</v>
      </c>
      <c r="BD3" s="20" t="s">
        <v>93</v>
      </c>
      <c r="BE3" s="20" t="s">
        <v>93</v>
      </c>
      <c r="BF3" s="20" t="s">
        <v>93</v>
      </c>
      <c r="BG3" s="20" t="s">
        <v>93</v>
      </c>
      <c r="BH3" s="20" t="s">
        <v>93</v>
      </c>
      <c r="BI3" s="20" t="s">
        <v>93</v>
      </c>
      <c r="BJ3" s="20" t="s">
        <v>93</v>
      </c>
      <c r="BK3" s="20" t="s">
        <v>93</v>
      </c>
      <c r="BL3" s="20" t="s">
        <v>93</v>
      </c>
    </row>
    <row r="4" spans="1:64" x14ac:dyDescent="0.35">
      <c r="A4" t="s">
        <v>8</v>
      </c>
      <c r="B4" s="22">
        <v>0.566623382172317</v>
      </c>
      <c r="C4" s="22">
        <v>30.425024737146238</v>
      </c>
      <c r="D4" s="22">
        <v>40.050746721747842</v>
      </c>
      <c r="E4" s="22">
        <v>96.173077193221943</v>
      </c>
      <c r="F4" s="134">
        <v>24.292168425500595</v>
      </c>
      <c r="G4" s="22">
        <v>36.240144406377517</v>
      </c>
      <c r="H4" s="22">
        <v>32.662947318122526</v>
      </c>
      <c r="I4" s="22">
        <v>50.842457010177064</v>
      </c>
      <c r="J4" s="22">
        <v>4.713895066511232</v>
      </c>
      <c r="K4" s="22">
        <v>6.0187748557685238E-2</v>
      </c>
      <c r="L4" s="22">
        <v>19.71853497029684</v>
      </c>
      <c r="M4" s="22">
        <v>117.63583977568672</v>
      </c>
      <c r="N4" s="22">
        <v>19.71853497029684</v>
      </c>
      <c r="O4" s="22">
        <v>57.557105769479037</v>
      </c>
      <c r="P4" s="22">
        <v>5.5982973029616021</v>
      </c>
      <c r="Q4" s="22">
        <v>59.919744089702981</v>
      </c>
      <c r="R4" s="22">
        <v>29.226475858183772</v>
      </c>
      <c r="S4" s="22">
        <v>7.7156048360554159</v>
      </c>
      <c r="T4" s="22">
        <v>248.09442784200718</v>
      </c>
      <c r="U4" s="22">
        <v>292.91247646304822</v>
      </c>
      <c r="V4" s="23">
        <v>1158.9968121918412</v>
      </c>
      <c r="W4" s="22">
        <v>2.5654401878251107</v>
      </c>
      <c r="X4" s="22">
        <v>53.445759205020934</v>
      </c>
      <c r="Y4" s="22">
        <v>99.15771301835683</v>
      </c>
      <c r="Z4" s="22">
        <v>102.71377752259633</v>
      </c>
      <c r="AA4" s="24">
        <v>50.352532698162889</v>
      </c>
      <c r="AB4" s="33">
        <v>0</v>
      </c>
      <c r="AC4" s="33">
        <v>0</v>
      </c>
      <c r="AD4" s="33">
        <v>0</v>
      </c>
      <c r="AE4" s="33">
        <v>0</v>
      </c>
      <c r="AF4" s="22">
        <v>0</v>
      </c>
      <c r="AG4">
        <v>1315314.5481741754</v>
      </c>
      <c r="AH4" s="22">
        <v>99.15771301835683</v>
      </c>
      <c r="AI4">
        <v>22.768308419908244</v>
      </c>
      <c r="AJ4">
        <v>19.71853497029684</v>
      </c>
      <c r="AK4">
        <v>4.713895066511232</v>
      </c>
      <c r="AL4">
        <v>127.71897395630178</v>
      </c>
      <c r="AM4">
        <v>39.483586132842056</v>
      </c>
      <c r="AN4">
        <v>89.569325488930929</v>
      </c>
      <c r="AO4">
        <v>145.64724186833132</v>
      </c>
      <c r="AP4">
        <v>24.292168425500595</v>
      </c>
      <c r="AQ4">
        <v>0.50297207180397385</v>
      </c>
      <c r="AR4">
        <v>26.757444950472731</v>
      </c>
      <c r="AS4">
        <v>72.594892899575541</v>
      </c>
      <c r="AT4">
        <v>30.295317337266482</v>
      </c>
      <c r="AU4">
        <v>15.019429554309164</v>
      </c>
      <c r="AV4">
        <v>39.483586132842049</v>
      </c>
      <c r="AW4">
        <v>39.483586132842049</v>
      </c>
      <c r="AX4">
        <v>0.3581698661381561</v>
      </c>
      <c r="AY4">
        <v>4.3833672938355273E-2</v>
      </c>
      <c r="AZ4">
        <v>196.70295779410594</v>
      </c>
      <c r="BA4">
        <v>196.70295779410594</v>
      </c>
      <c r="BB4">
        <v>196.70295779410594</v>
      </c>
      <c r="BC4">
        <v>196.70295779410594</v>
      </c>
      <c r="BD4">
        <v>196.70295779410594</v>
      </c>
      <c r="BE4">
        <v>196.70295779410594</v>
      </c>
      <c r="BF4">
        <v>39.70337997545861</v>
      </c>
      <c r="BG4">
        <v>16.573687577719323</v>
      </c>
      <c r="BH4">
        <v>196.70295779410594</v>
      </c>
      <c r="BI4">
        <v>2.9101301623725186</v>
      </c>
      <c r="BJ4">
        <v>35.607860000000002</v>
      </c>
      <c r="BK4">
        <v>62.504452652498195</v>
      </c>
      <c r="BL4">
        <v>1708.6819416186172</v>
      </c>
    </row>
    <row r="5" spans="1:64" x14ac:dyDescent="0.35">
      <c r="A5" t="s">
        <v>9</v>
      </c>
      <c r="B5" s="22">
        <v>0.53335940438145046</v>
      </c>
      <c r="C5" s="22">
        <v>27.052070112850476</v>
      </c>
      <c r="D5" s="22">
        <v>39.825918770110924</v>
      </c>
      <c r="E5" s="22">
        <v>12.434256086332805</v>
      </c>
      <c r="F5" s="134">
        <v>23.112834811006994</v>
      </c>
      <c r="G5" s="22">
        <v>0.80487530066457458</v>
      </c>
      <c r="H5" s="22">
        <v>7.7411501539853127</v>
      </c>
      <c r="I5" s="22">
        <v>50.554942180854674</v>
      </c>
      <c r="J5" s="22">
        <v>4.6160147561533957</v>
      </c>
      <c r="K5" s="22">
        <v>3.195371177530669E-2</v>
      </c>
      <c r="L5" s="22">
        <v>17.330570910222324</v>
      </c>
      <c r="M5" s="22">
        <v>114.0957322128808</v>
      </c>
      <c r="N5" s="22">
        <v>17.330570910222324</v>
      </c>
      <c r="O5" s="22">
        <v>57.408610650956284</v>
      </c>
      <c r="P5" s="22">
        <v>5.590570844501829</v>
      </c>
      <c r="Q5" s="22">
        <v>58.983602931838938</v>
      </c>
      <c r="R5" s="22">
        <v>27.68007234257048</v>
      </c>
      <c r="S5" s="22">
        <v>6.9144396759556441</v>
      </c>
      <c r="T5" s="22">
        <v>233.29373259112757</v>
      </c>
      <c r="U5" s="22">
        <v>274.79849135150715</v>
      </c>
      <c r="V5" s="23">
        <v>1109.9154287630106</v>
      </c>
      <c r="W5" s="22">
        <v>2.4131019759895671</v>
      </c>
      <c r="X5" s="22">
        <v>38.595443751487629</v>
      </c>
      <c r="Y5" s="22">
        <v>99.10102802045931</v>
      </c>
      <c r="Z5" s="22">
        <v>46.560663081095086</v>
      </c>
      <c r="AA5" s="24">
        <v>47.81969505481748</v>
      </c>
      <c r="AB5" s="33">
        <v>0</v>
      </c>
      <c r="AC5" s="33">
        <v>0</v>
      </c>
      <c r="AD5" s="33">
        <v>0</v>
      </c>
      <c r="AE5" s="33">
        <v>0</v>
      </c>
      <c r="AF5" s="22">
        <v>0</v>
      </c>
      <c r="AG5">
        <v>1311743.8531964528</v>
      </c>
      <c r="AH5" s="22">
        <v>99.10102802045931</v>
      </c>
      <c r="AI5">
        <v>14.313720661890066</v>
      </c>
      <c r="AJ5">
        <v>17.330570910222324</v>
      </c>
      <c r="AK5">
        <v>4.6160147561533957</v>
      </c>
      <c r="AL5">
        <v>121.57941481743229</v>
      </c>
      <c r="AM5">
        <v>34.523904822559238</v>
      </c>
      <c r="AN5">
        <v>84.799946333148981</v>
      </c>
      <c r="AO5">
        <v>123.61276677668523</v>
      </c>
      <c r="AP5">
        <v>23.112834811006994</v>
      </c>
      <c r="AQ5">
        <v>0.44760730126075743</v>
      </c>
      <c r="AR5">
        <v>24.942073667191227</v>
      </c>
      <c r="AS5">
        <v>69.694323608710306</v>
      </c>
      <c r="AT5">
        <v>29.831066400462845</v>
      </c>
      <c r="AU5">
        <v>13.93301632154248</v>
      </c>
      <c r="AV5">
        <v>34.523904822559238</v>
      </c>
      <c r="AW5">
        <v>34.523904822559238</v>
      </c>
      <c r="AX5">
        <v>0.28132753242105452</v>
      </c>
      <c r="AY5">
        <v>3.9756448338327942E-2</v>
      </c>
      <c r="AZ5">
        <v>190.79583917725958</v>
      </c>
      <c r="BA5">
        <v>190.79583917725958</v>
      </c>
      <c r="BB5">
        <v>190.79583917725958</v>
      </c>
      <c r="BC5">
        <v>190.79583917725958</v>
      </c>
      <c r="BD5">
        <v>190.79583917725958</v>
      </c>
      <c r="BE5">
        <v>190.79583917725958</v>
      </c>
      <c r="BF5">
        <v>39.17718902955842</v>
      </c>
      <c r="BG5">
        <v>15.711261044001366</v>
      </c>
      <c r="BH5">
        <v>190.79583917725958</v>
      </c>
      <c r="BI5">
        <v>2.2857862009210681</v>
      </c>
      <c r="BJ5">
        <v>34.146839999999997</v>
      </c>
      <c r="BK5">
        <v>60.353903810734323</v>
      </c>
      <c r="BL5">
        <v>593.4443720738916</v>
      </c>
    </row>
    <row r="6" spans="1:64" x14ac:dyDescent="0.35">
      <c r="A6" t="s">
        <v>10</v>
      </c>
      <c r="B6" s="22">
        <v>4.6485608443227633E-2</v>
      </c>
      <c r="C6" s="22">
        <v>5.3520050097609966</v>
      </c>
      <c r="D6" s="22">
        <v>0.31453031563360034</v>
      </c>
      <c r="E6" s="22">
        <v>0.46325014313213203</v>
      </c>
      <c r="F6" s="134">
        <v>1.6501694729418555</v>
      </c>
      <c r="G6" s="22">
        <v>0.24709393436588914</v>
      </c>
      <c r="H6" s="22">
        <v>0.31460711564646721</v>
      </c>
      <c r="I6" s="22">
        <v>0.38984020425341281</v>
      </c>
      <c r="J6" s="22">
        <v>3.8723908230081485</v>
      </c>
      <c r="K6" s="22">
        <v>1.2222699669260942E-2</v>
      </c>
      <c r="L6" s="22">
        <v>3.3441377698756791</v>
      </c>
      <c r="M6" s="22">
        <v>4.9474505317494666</v>
      </c>
      <c r="N6" s="22">
        <v>3.3441377698756791</v>
      </c>
      <c r="O6" s="22">
        <v>0.20120485045038092</v>
      </c>
      <c r="P6" s="22">
        <v>4.6728471949941426</v>
      </c>
      <c r="Q6" s="22">
        <v>1.3094902516073141</v>
      </c>
      <c r="R6" s="22">
        <v>2.1637867344060759</v>
      </c>
      <c r="S6" s="22">
        <v>1.1212680211970887</v>
      </c>
      <c r="T6" s="22">
        <v>20.689770798318644</v>
      </c>
      <c r="U6" s="22">
        <v>25.327825853698489</v>
      </c>
      <c r="V6" s="23">
        <v>1019.9545387231723</v>
      </c>
      <c r="W6" s="22">
        <v>0.49999348931002119</v>
      </c>
      <c r="X6" s="22">
        <v>5.6582136774094129</v>
      </c>
      <c r="Y6" s="22">
        <v>7.6154275905965907E-2</v>
      </c>
      <c r="Z6" s="22">
        <v>8.750063317285024</v>
      </c>
      <c r="AA6" s="24">
        <v>3.5439491768558877</v>
      </c>
      <c r="AB6" s="33">
        <v>0</v>
      </c>
      <c r="AC6" s="33">
        <v>0</v>
      </c>
      <c r="AD6" s="33">
        <v>0</v>
      </c>
      <c r="AE6" s="33">
        <v>0</v>
      </c>
      <c r="AF6" s="22">
        <v>0</v>
      </c>
      <c r="AG6">
        <v>4999.13237353164</v>
      </c>
      <c r="AH6" s="22">
        <v>7.6154275905965907E-2</v>
      </c>
      <c r="AI6">
        <v>1.01369654150063</v>
      </c>
      <c r="AJ6">
        <v>3.3441377698756791</v>
      </c>
      <c r="AK6">
        <v>3.8723908230081485</v>
      </c>
      <c r="AL6">
        <v>10.261050836516857</v>
      </c>
      <c r="AM6">
        <v>8.2835881755944225</v>
      </c>
      <c r="AN6">
        <v>29.197535715325103</v>
      </c>
      <c r="AO6">
        <v>39.708186457607347</v>
      </c>
      <c r="AP6">
        <v>1.6501694729418555</v>
      </c>
      <c r="AQ6">
        <v>0.17818913929090893</v>
      </c>
      <c r="AR6">
        <v>17.543672338399276</v>
      </c>
      <c r="AS6">
        <v>4.0571849924479393</v>
      </c>
      <c r="AT6">
        <v>20.605899142323508</v>
      </c>
      <c r="AU6">
        <v>1.5201149893010175</v>
      </c>
      <c r="AV6">
        <v>8.2835881755944225</v>
      </c>
      <c r="AW6">
        <v>8.2835881755944225</v>
      </c>
      <c r="AX6">
        <v>0.1076113461139153</v>
      </c>
      <c r="AY6">
        <v>5.6827199192912457E-3</v>
      </c>
      <c r="AZ6">
        <v>16.802194749958446</v>
      </c>
      <c r="BA6">
        <v>16.802194749958446</v>
      </c>
      <c r="BB6">
        <v>16.802194749958446</v>
      </c>
      <c r="BC6">
        <v>16.802194749958446</v>
      </c>
      <c r="BD6">
        <v>16.802194749958446</v>
      </c>
      <c r="BE6">
        <v>16.802194749958446</v>
      </c>
      <c r="BF6">
        <v>3.8579793740200041</v>
      </c>
      <c r="BG6">
        <v>1.2076769380332584</v>
      </c>
      <c r="BH6">
        <v>16.802194749958446</v>
      </c>
      <c r="BI6">
        <v>0.87434218717556189</v>
      </c>
      <c r="BJ6">
        <v>2.8897429999999997</v>
      </c>
      <c r="BK6">
        <v>3.0069126161037167</v>
      </c>
      <c r="BL6">
        <v>21.022320614309901</v>
      </c>
    </row>
    <row r="7" spans="1:64" x14ac:dyDescent="0.35">
      <c r="A7" t="s">
        <v>11</v>
      </c>
      <c r="B7" s="22">
        <v>0.1394143536356168</v>
      </c>
      <c r="C7" s="22">
        <v>20.589536760865673</v>
      </c>
      <c r="D7" s="22">
        <v>38.358468601128578</v>
      </c>
      <c r="E7" s="22">
        <v>8.61916794675669</v>
      </c>
      <c r="F7" s="134">
        <v>16.483574246246874</v>
      </c>
      <c r="G7" s="22">
        <v>0.38632815070230386</v>
      </c>
      <c r="H7" s="22">
        <v>6.2813236607134035</v>
      </c>
      <c r="I7" s="22">
        <v>4.9592805391917283</v>
      </c>
      <c r="J7" s="22">
        <v>0.49785115624678716</v>
      </c>
      <c r="K7" s="22">
        <v>1.9194814730363052E-2</v>
      </c>
      <c r="L7" s="22">
        <v>13.808648364234854</v>
      </c>
      <c r="M7" s="22">
        <v>73.00103359566765</v>
      </c>
      <c r="N7" s="22">
        <v>13.808648364234854</v>
      </c>
      <c r="O7" s="22">
        <v>33.368665755058309</v>
      </c>
      <c r="P7" s="22">
        <v>8.5651947618280336E-2</v>
      </c>
      <c r="Q7" s="22">
        <v>52.327779685941039</v>
      </c>
      <c r="R7" s="22">
        <v>18.983121758092206</v>
      </c>
      <c r="S7" s="22">
        <v>3.281095551682383</v>
      </c>
      <c r="T7" s="22">
        <v>90.917122442646772</v>
      </c>
      <c r="U7" s="22">
        <v>109.56857700428986</v>
      </c>
      <c r="V7" s="23">
        <v>15.92748782037792</v>
      </c>
      <c r="W7" s="22">
        <v>1.4572163045814106</v>
      </c>
      <c r="X7" s="22">
        <v>14.280830239320787</v>
      </c>
      <c r="Y7" s="22">
        <v>87.624663165139467</v>
      </c>
      <c r="Z7" s="22">
        <v>35.163470904314295</v>
      </c>
      <c r="AA7" s="24">
        <v>33.244079106460269</v>
      </c>
      <c r="AB7" s="33">
        <v>0</v>
      </c>
      <c r="AC7" s="33">
        <v>0</v>
      </c>
      <c r="AD7" s="33">
        <v>0</v>
      </c>
      <c r="AE7" s="33">
        <v>0</v>
      </c>
      <c r="AF7" s="22">
        <v>0</v>
      </c>
      <c r="AG7">
        <v>1301825.3866966912</v>
      </c>
      <c r="AH7" s="22">
        <v>87.624663165139467</v>
      </c>
      <c r="AI7">
        <v>11.762225607448672</v>
      </c>
      <c r="AJ7">
        <v>13.808648364234854</v>
      </c>
      <c r="AK7">
        <v>0.49785115624678716</v>
      </c>
      <c r="AL7">
        <v>65.13770328951459</v>
      </c>
      <c r="AM7">
        <v>25.563238243896709</v>
      </c>
      <c r="AN7">
        <v>50.092954028495811</v>
      </c>
      <c r="AO7">
        <v>66.003611385435917</v>
      </c>
      <c r="AP7">
        <v>16.483574246246874</v>
      </c>
      <c r="AQ7">
        <v>0.13435262332578293</v>
      </c>
      <c r="AR7">
        <v>7.5034587428535566</v>
      </c>
      <c r="AS7">
        <v>42.044691025692117</v>
      </c>
      <c r="AT7">
        <v>7.4744027922844962</v>
      </c>
      <c r="AU7">
        <v>7.6966652243150877</v>
      </c>
      <c r="AV7">
        <v>25.563238243896706</v>
      </c>
      <c r="AW7">
        <v>25.563238243896706</v>
      </c>
      <c r="AX7">
        <v>0.16899538624321581</v>
      </c>
      <c r="AY7">
        <v>1.2713625725546759E-2</v>
      </c>
      <c r="AZ7">
        <v>156.84426028499615</v>
      </c>
      <c r="BA7">
        <v>156.84426028499615</v>
      </c>
      <c r="BB7">
        <v>156.84426028499615</v>
      </c>
      <c r="BC7">
        <v>156.84426028499615</v>
      </c>
      <c r="BD7">
        <v>156.84426028499615</v>
      </c>
      <c r="BE7">
        <v>156.84426028499615</v>
      </c>
      <c r="BF7">
        <v>18.505024260697184</v>
      </c>
      <c r="BG7">
        <v>14.167331612171793</v>
      </c>
      <c r="BH7">
        <v>156.84426028499615</v>
      </c>
      <c r="BI7">
        <v>1.3730875132261284</v>
      </c>
      <c r="BJ7">
        <v>22.8813</v>
      </c>
      <c r="BK7">
        <v>40.434145515554434</v>
      </c>
      <c r="BL7">
        <v>429.0227371553645</v>
      </c>
    </row>
    <row r="8" spans="1:64" x14ac:dyDescent="0.35">
      <c r="A8" t="s">
        <v>12</v>
      </c>
      <c r="B8" s="22">
        <v>0.34745944230260606</v>
      </c>
      <c r="C8" s="22">
        <v>1.1105283422238126</v>
      </c>
      <c r="D8" s="22">
        <v>1.1529198533487424</v>
      </c>
      <c r="E8" s="22">
        <v>3.3518379964439835</v>
      </c>
      <c r="F8" s="134">
        <v>4.9790910918182654</v>
      </c>
      <c r="G8" s="22">
        <v>0.15464596482537446</v>
      </c>
      <c r="H8" s="22">
        <v>1.1452193776254393</v>
      </c>
      <c r="I8" s="22">
        <v>45.205821437409533</v>
      </c>
      <c r="J8" s="22">
        <v>0.24577277689845986</v>
      </c>
      <c r="K8" s="22">
        <v>5.3619737568269272E-4</v>
      </c>
      <c r="L8" s="22">
        <v>0.17778477611178914</v>
      </c>
      <c r="M8" s="22">
        <v>36.147248085463673</v>
      </c>
      <c r="N8" s="22">
        <v>0.17778477611178914</v>
      </c>
      <c r="O8" s="22">
        <v>23.838740045447604</v>
      </c>
      <c r="P8" s="22">
        <v>0.83207170188940671</v>
      </c>
      <c r="Q8" s="22">
        <v>5.3463329942905808</v>
      </c>
      <c r="R8" s="22">
        <v>6.5331638500721958</v>
      </c>
      <c r="S8" s="22">
        <v>2.5120761030761729</v>
      </c>
      <c r="T8" s="22">
        <v>121.68683935016215</v>
      </c>
      <c r="U8" s="22">
        <v>139.90208849351879</v>
      </c>
      <c r="V8" s="23">
        <v>74.033402219460399</v>
      </c>
      <c r="W8" s="22">
        <v>0.45589218209813503</v>
      </c>
      <c r="X8" s="22">
        <v>18.656399834757426</v>
      </c>
      <c r="Y8" s="22">
        <v>11.400210579413892</v>
      </c>
      <c r="Z8" s="22">
        <v>2.6471288594957589</v>
      </c>
      <c r="AA8" s="24">
        <v>11.031666771501328</v>
      </c>
      <c r="AB8" s="33">
        <v>0</v>
      </c>
      <c r="AC8" s="33">
        <v>0</v>
      </c>
      <c r="AD8" s="33">
        <v>0</v>
      </c>
      <c r="AE8" s="33">
        <v>0</v>
      </c>
      <c r="AF8" s="22">
        <v>0</v>
      </c>
      <c r="AG8">
        <v>4919.3341262300773</v>
      </c>
      <c r="AH8" s="22">
        <v>11.400210579413892</v>
      </c>
      <c r="AI8">
        <v>1.537798512940765</v>
      </c>
      <c r="AJ8">
        <v>0.17778477611178914</v>
      </c>
      <c r="AK8">
        <v>0.24577277689845986</v>
      </c>
      <c r="AL8">
        <v>46.180660691400824</v>
      </c>
      <c r="AM8">
        <v>0.67707840306811351</v>
      </c>
      <c r="AN8">
        <v>5.5094565893280594</v>
      </c>
      <c r="AO8">
        <v>17.900968933641973</v>
      </c>
      <c r="AP8">
        <v>4.9790910918182654</v>
      </c>
      <c r="AQ8">
        <v>0.13506553864406559</v>
      </c>
      <c r="AR8">
        <v>-0.10505741406160518</v>
      </c>
      <c r="AS8">
        <v>23.592447590570245</v>
      </c>
      <c r="AT8">
        <v>1.7507644658548416</v>
      </c>
      <c r="AU8">
        <v>4.7162361079263766</v>
      </c>
      <c r="AV8">
        <v>0.67707840306811351</v>
      </c>
      <c r="AW8">
        <v>0.67707840306811351</v>
      </c>
      <c r="AX8">
        <v>4.7208000639233794E-3</v>
      </c>
      <c r="AY8">
        <v>2.1360102693489928E-2</v>
      </c>
      <c r="AZ8">
        <v>17.149384142305021</v>
      </c>
      <c r="BA8">
        <v>17.149384142305021</v>
      </c>
      <c r="BB8">
        <v>17.149384142305021</v>
      </c>
      <c r="BC8">
        <v>17.149384142305021</v>
      </c>
      <c r="BD8">
        <v>17.149384142305021</v>
      </c>
      <c r="BE8">
        <v>17.149384142305021</v>
      </c>
      <c r="BF8">
        <v>16.814185394841235</v>
      </c>
      <c r="BG8">
        <v>0.33625249379631927</v>
      </c>
      <c r="BH8">
        <v>17.149384142305021</v>
      </c>
      <c r="BI8">
        <v>3.8356500519377459E-2</v>
      </c>
      <c r="BJ8">
        <v>8.3757970000000004</v>
      </c>
      <c r="BK8">
        <v>16.912845679076177</v>
      </c>
      <c r="BL8">
        <v>143.39931430421726</v>
      </c>
    </row>
    <row r="9" spans="1:64" x14ac:dyDescent="0.35">
      <c r="A9" t="s">
        <v>13</v>
      </c>
      <c r="B9" s="22">
        <v>8.4499090440330916E-5</v>
      </c>
      <c r="C9" s="22">
        <v>3.6676954120328678E-3</v>
      </c>
      <c r="D9" s="22">
        <v>5.0320795362192815E-4</v>
      </c>
      <c r="E9" s="22">
        <v>3.2978238816403618E-2</v>
      </c>
      <c r="F9" s="134">
        <v>9.7644290288717555E-3</v>
      </c>
      <c r="G9" s="22">
        <v>1.3236910116989668E-3</v>
      </c>
      <c r="H9" s="22">
        <v>9.8294167875958832E-3</v>
      </c>
      <c r="I9" s="22">
        <v>1.0863988775803469E-3</v>
      </c>
      <c r="J9" s="22">
        <v>1.2315095325999179E-3</v>
      </c>
      <c r="K9" s="22">
        <v>3.6448896836313495E-6</v>
      </c>
      <c r="L9" s="22">
        <v>1.0197927155796403E-3</v>
      </c>
      <c r="M9" s="22">
        <v>2.2574700637197666E-3</v>
      </c>
      <c r="N9" s="22">
        <v>1.0197927155796403E-3</v>
      </c>
      <c r="O9" s="22">
        <v>1.6709665360341464E-3</v>
      </c>
      <c r="P9" s="22">
        <v>3.3896036453742675E-5</v>
      </c>
      <c r="Q9" s="22">
        <v>5.0978275126498862E-3</v>
      </c>
      <c r="R9" s="22">
        <v>1.2931339474403905E-2</v>
      </c>
      <c r="S9" s="22">
        <v>1.0457983535600061E-3</v>
      </c>
      <c r="T9" s="22">
        <v>8.8978981738251708E-3</v>
      </c>
      <c r="U9" s="22">
        <v>1.0722374653814669E-2</v>
      </c>
      <c r="V9" s="23">
        <v>227992.390480086</v>
      </c>
      <c r="W9" s="22">
        <v>5.4884880139189132E-4</v>
      </c>
      <c r="X9" s="22">
        <v>2.0176338948256563E-3</v>
      </c>
      <c r="Y9" s="22">
        <v>2.8948575569389908E-3</v>
      </c>
      <c r="Z9" s="22">
        <v>1.7965234904311546E-2</v>
      </c>
      <c r="AA9" s="24">
        <v>1.3951763781904808E-3</v>
      </c>
      <c r="AB9" s="33">
        <v>0</v>
      </c>
      <c r="AC9" s="33">
        <v>0</v>
      </c>
      <c r="AD9" s="33">
        <v>0</v>
      </c>
      <c r="AE9" s="33">
        <v>0</v>
      </c>
      <c r="AF9" s="22">
        <v>1</v>
      </c>
      <c r="AG9">
        <v>26.022097330325355</v>
      </c>
      <c r="AH9" s="22">
        <v>2.8948575569389908E-3</v>
      </c>
      <c r="AI9">
        <v>1.0524015417807536E-2</v>
      </c>
      <c r="AJ9">
        <v>1.0197927155796403E-3</v>
      </c>
      <c r="AK9">
        <v>1.2315095325999179E-3</v>
      </c>
      <c r="AL9">
        <v>9.0227269325247952E-3</v>
      </c>
      <c r="AM9">
        <v>2.2061203805970784E-3</v>
      </c>
      <c r="AN9">
        <v>1.0946639202273211E-2</v>
      </c>
      <c r="AO9">
        <v>2.1124691750367366E-2</v>
      </c>
      <c r="AP9">
        <v>9.7644290288717555E-3</v>
      </c>
      <c r="AQ9">
        <v>1.6085915785098235E-4</v>
      </c>
      <c r="AR9">
        <v>8.6824142776733063E-4</v>
      </c>
      <c r="AS9">
        <v>2.80437679990544E-3</v>
      </c>
      <c r="AT9">
        <v>2.9906359464203377E-4</v>
      </c>
      <c r="AU9">
        <v>9.6733337110218535E-3</v>
      </c>
      <c r="AV9">
        <v>2.2061203805970779E-3</v>
      </c>
      <c r="AW9">
        <v>2.2061203805970779E-3</v>
      </c>
      <c r="AX9">
        <v>3.2090413403408869E-5</v>
      </c>
      <c r="AY9">
        <v>1.3460290252513904E-4</v>
      </c>
      <c r="AZ9">
        <v>5.9794753778413525E-3</v>
      </c>
      <c r="BA9">
        <v>5.9794753778413525E-3</v>
      </c>
      <c r="BB9">
        <v>5.9794753778413525E-3</v>
      </c>
      <c r="BC9">
        <v>5.9794753778413525E-3</v>
      </c>
      <c r="BD9">
        <v>5.9794753778413525E-3</v>
      </c>
      <c r="BE9">
        <v>5.9794753778413525E-3</v>
      </c>
      <c r="BF9">
        <v>7.4127995691551001E-4</v>
      </c>
      <c r="BG9">
        <v>5.546552434707912E-4</v>
      </c>
      <c r="BH9">
        <v>5.9794753778413525E-3</v>
      </c>
      <c r="BI9">
        <v>2.6073460890269708E-4</v>
      </c>
      <c r="BJ9">
        <v>1.8195209999999999E-3</v>
      </c>
      <c r="BK9">
        <v>2.1096712000111852E-3</v>
      </c>
      <c r="BL9">
        <v>2.2047543409058148E-2</v>
      </c>
    </row>
    <row r="10" spans="1:64" x14ac:dyDescent="0.35">
      <c r="A10" s="25" t="s">
        <v>59</v>
      </c>
      <c r="B10" s="26"/>
      <c r="C10" s="26"/>
      <c r="D10" s="26"/>
      <c r="E10" s="26"/>
      <c r="F10" s="135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7"/>
      <c r="W10" s="26"/>
      <c r="X10" s="26"/>
      <c r="Y10" s="26"/>
      <c r="Z10" s="26"/>
      <c r="AA10" s="28"/>
      <c r="AB10" s="33"/>
      <c r="AC10" s="33"/>
      <c r="AD10" s="33"/>
      <c r="AE10" s="33"/>
      <c r="AH10" s="26"/>
    </row>
    <row r="11" spans="1:64" x14ac:dyDescent="0.35">
      <c r="A11" s="21" t="s">
        <v>60</v>
      </c>
      <c r="B11" s="22">
        <v>1.8086202631540442E-5</v>
      </c>
      <c r="C11" s="22">
        <v>2.7361373804559737E-4</v>
      </c>
      <c r="D11" s="22">
        <v>5.1238568901097554E-3</v>
      </c>
      <c r="E11" s="22">
        <v>7.2867891499553102E-4</v>
      </c>
      <c r="F11" s="134">
        <v>1.4518721645225947E-3</v>
      </c>
      <c r="G11" s="22">
        <v>8.1508547644386335E-6</v>
      </c>
      <c r="H11" s="22">
        <v>2.6172887633305682E-4</v>
      </c>
      <c r="I11" s="22">
        <v>3.4308287730138267E-4</v>
      </c>
      <c r="J11" s="22">
        <v>9.9332879823585071E-5</v>
      </c>
      <c r="K11" s="22">
        <v>3.1422558957582567E-7</v>
      </c>
      <c r="L11" s="22">
        <v>1.7751686943870412E-4</v>
      </c>
      <c r="M11" s="22">
        <v>9.8763764200768766E-4</v>
      </c>
      <c r="N11" s="22">
        <v>1.7751686943870412E-4</v>
      </c>
      <c r="O11" s="22">
        <v>1.0562283055804316E-3</v>
      </c>
      <c r="P11" s="22">
        <v>8.8749497960795442E-5</v>
      </c>
      <c r="Q11" s="22">
        <v>6.2040686567382385E-3</v>
      </c>
      <c r="R11" s="22">
        <v>1.5369575444769657E-3</v>
      </c>
      <c r="S11" s="22">
        <v>9.0197971210930462E-5</v>
      </c>
      <c r="T11" s="22">
        <v>2.107475079545102E-3</v>
      </c>
      <c r="U11" s="22">
        <v>2.383690167598001E-3</v>
      </c>
      <c r="V11" s="23">
        <v>9619.0576319130741</v>
      </c>
      <c r="W11" s="22">
        <v>2.3292450626460653E-5</v>
      </c>
      <c r="X11" s="22">
        <v>5.9426737975984108E-4</v>
      </c>
      <c r="Y11" s="22">
        <v>3.2710763129870442E-3</v>
      </c>
      <c r="Z11" s="22">
        <v>2.5398173006732812E-3</v>
      </c>
      <c r="AA11" s="24">
        <v>5.6498911047740599E-4</v>
      </c>
      <c r="AB11" s="33">
        <v>0</v>
      </c>
      <c r="AC11" s="33">
        <v>0</v>
      </c>
      <c r="AD11" s="33">
        <v>0</v>
      </c>
      <c r="AE11" s="33">
        <v>0</v>
      </c>
      <c r="AF11" s="22">
        <v>0</v>
      </c>
      <c r="AG11">
        <v>10.275322226239604</v>
      </c>
      <c r="AH11" s="22">
        <v>3.2710763129870442E-3</v>
      </c>
      <c r="AI11">
        <v>1.5332925780409926E-3</v>
      </c>
      <c r="AJ11">
        <v>1.7751686943870412E-4</v>
      </c>
      <c r="AK11">
        <v>9.9332879823585071E-5</v>
      </c>
      <c r="AL11">
        <v>1.9062446610619314E-3</v>
      </c>
      <c r="AM11">
        <v>3.5843366297351313E-4</v>
      </c>
      <c r="AN11">
        <v>9.2654664357150532E-4</v>
      </c>
      <c r="AO11">
        <v>1.9786502273731847E-3</v>
      </c>
      <c r="AP11">
        <v>1.4518721645225947E-3</v>
      </c>
      <c r="AQ11" s="4">
        <v>8.0635353283643391E-5</v>
      </c>
      <c r="AR11" s="4">
        <v>2.6011583240220918E-3</v>
      </c>
      <c r="AS11" s="4">
        <v>1.8924914822510532E-3</v>
      </c>
      <c r="AT11" s="4">
        <v>1.8584796752811258E-3</v>
      </c>
      <c r="AU11">
        <v>3.2117045106031173E-4</v>
      </c>
      <c r="AV11">
        <v>3.5843366297351307E-4</v>
      </c>
      <c r="AW11">
        <v>3.5843366297351307E-4</v>
      </c>
      <c r="AX11">
        <v>2.4979326901376941E-6</v>
      </c>
      <c r="AY11">
        <v>7.3855385435426911E-7</v>
      </c>
      <c r="AZ11">
        <v>2.8625998452723907E-3</v>
      </c>
      <c r="BA11">
        <v>2.8625998452723907E-3</v>
      </c>
      <c r="BB11">
        <v>2.8625998452723907E-3</v>
      </c>
      <c r="BC11">
        <v>2.8625998452723907E-3</v>
      </c>
      <c r="BD11">
        <v>2.8625998452723907E-3</v>
      </c>
      <c r="BE11">
        <v>2.8625998452723907E-3</v>
      </c>
      <c r="BF11">
        <v>3.2948486894321757E-4</v>
      </c>
      <c r="BG11">
        <v>1.3567144751248743E-4</v>
      </c>
      <c r="BH11">
        <v>2.8625998452723907E-3</v>
      </c>
      <c r="BI11">
        <v>2.0295703107368762E-5</v>
      </c>
      <c r="BJ11">
        <v>1.2273030000000001E-3</v>
      </c>
      <c r="BK11">
        <v>1.7464233094573092E-3</v>
      </c>
      <c r="BL11">
        <v>7.1492853891357677E-2</v>
      </c>
    </row>
    <row r="12" spans="1:64" x14ac:dyDescent="0.35">
      <c r="A12" s="21" t="s">
        <v>61</v>
      </c>
      <c r="B12" s="22">
        <v>4.0837657919094823E-5</v>
      </c>
      <c r="C12" s="22">
        <v>1.105038796588916E-3</v>
      </c>
      <c r="D12" s="22">
        <v>5.3378435465915378E-3</v>
      </c>
      <c r="E12" s="22">
        <v>1.6370311183653559E-3</v>
      </c>
      <c r="F12" s="134">
        <v>2.0950301720692433E-3</v>
      </c>
      <c r="G12" s="22">
        <v>4.3339259222330748E-5</v>
      </c>
      <c r="H12" s="22">
        <v>6.9508503315730786E-4</v>
      </c>
      <c r="I12" s="22">
        <v>5.6456881156890691E-4</v>
      </c>
      <c r="J12" s="22">
        <v>4.6636829287775221E-4</v>
      </c>
      <c r="K12" s="22">
        <v>2.1904461634117157E-6</v>
      </c>
      <c r="L12" s="22">
        <v>6.8956754673592041E-4</v>
      </c>
      <c r="M12" s="22">
        <v>5.4760364584244834E-3</v>
      </c>
      <c r="N12" s="22">
        <v>6.8956754673592041E-4</v>
      </c>
      <c r="O12" s="22">
        <v>9.4199892112196916E-4</v>
      </c>
      <c r="P12" s="22">
        <v>5.4817154981934648E-4</v>
      </c>
      <c r="Q12" s="22">
        <v>7.0823725129872568E-3</v>
      </c>
      <c r="R12" s="22">
        <v>2.3767403603346744E-3</v>
      </c>
      <c r="S12" s="22">
        <v>4.5374978725039512E-4</v>
      </c>
      <c r="T12" s="22">
        <v>1.2045401708405056E-2</v>
      </c>
      <c r="U12" s="22">
        <v>1.9465528722122403E-2</v>
      </c>
      <c r="V12" s="23">
        <v>42837.196919951879</v>
      </c>
      <c r="W12" s="22">
        <v>1.2466398927878089E-4</v>
      </c>
      <c r="X12" s="22">
        <v>3.7870765460318572E-4</v>
      </c>
      <c r="Y12" s="22">
        <v>4.4788457908180607E-3</v>
      </c>
      <c r="Z12" s="22">
        <v>2.498961615227288E-3</v>
      </c>
      <c r="AA12" s="24">
        <v>1.2298617553439899E-3</v>
      </c>
      <c r="AB12" s="33">
        <v>0</v>
      </c>
      <c r="AC12" s="33">
        <v>0</v>
      </c>
      <c r="AD12" s="33">
        <v>0</v>
      </c>
      <c r="AE12" s="33">
        <v>0</v>
      </c>
      <c r="AF12" s="22">
        <v>0</v>
      </c>
      <c r="AG12">
        <v>16.062252431105641</v>
      </c>
      <c r="AH12" s="22">
        <v>4.4788457908180607E-3</v>
      </c>
      <c r="AI12">
        <v>1.0670036531779258E-3</v>
      </c>
      <c r="AJ12">
        <v>6.8956754673592041E-4</v>
      </c>
      <c r="AK12">
        <v>4.6636829287775221E-4</v>
      </c>
      <c r="AL12">
        <v>1.0464865335871836E-2</v>
      </c>
      <c r="AM12">
        <v>1.4693271978995996E-3</v>
      </c>
      <c r="AN12">
        <v>3.7186845307009622E-3</v>
      </c>
      <c r="AO12">
        <v>1.0678599210148253E-2</v>
      </c>
      <c r="AP12">
        <v>2.0950301720692433E-3</v>
      </c>
      <c r="AQ12" s="4">
        <v>1.3527358854509156E-4</v>
      </c>
      <c r="AR12" s="4">
        <v>1.8821933237997142E-2</v>
      </c>
      <c r="AS12" s="4">
        <v>4.3426142466434364E-3</v>
      </c>
      <c r="AT12" s="4">
        <v>1.0287707349573311E-3</v>
      </c>
      <c r="AU12">
        <v>9.0118330355885444E-4</v>
      </c>
      <c r="AV12">
        <v>1.4693271978995994E-3</v>
      </c>
      <c r="AW12">
        <v>1.4693271978995994E-3</v>
      </c>
      <c r="AX12">
        <v>8.7846573773233351E-6</v>
      </c>
      <c r="AY12">
        <v>5.4901542023334049E-6</v>
      </c>
      <c r="AZ12">
        <v>9.0357439825093731E-3</v>
      </c>
      <c r="BA12">
        <v>9.0357439825093731E-3</v>
      </c>
      <c r="BB12">
        <v>9.0357439825093731E-3</v>
      </c>
      <c r="BC12">
        <v>9.0357439825093731E-3</v>
      </c>
      <c r="BD12">
        <v>9.0357439825093731E-3</v>
      </c>
      <c r="BE12">
        <v>9.0357439825093731E-3</v>
      </c>
      <c r="BF12">
        <v>1.1738590815362408E-3</v>
      </c>
      <c r="BG12">
        <v>3.5191318979473763E-4</v>
      </c>
      <c r="BH12">
        <v>9.0357439825093731E-3</v>
      </c>
      <c r="BI12">
        <v>7.1375341190752084E-5</v>
      </c>
      <c r="BJ12">
        <v>1.9763879999999999E-3</v>
      </c>
      <c r="BK12">
        <v>2.1003465156061028E-3</v>
      </c>
      <c r="BL12">
        <v>5.0841217516793533E-2</v>
      </c>
    </row>
    <row r="13" spans="1:64" x14ac:dyDescent="0.35">
      <c r="A13" s="21" t="s">
        <v>62</v>
      </c>
      <c r="B13" s="22">
        <v>3.1947892889627028E-4</v>
      </c>
      <c r="C13" s="22">
        <v>1.789449194206998E-3</v>
      </c>
      <c r="D13" s="22">
        <v>2.12580384173779E-3</v>
      </c>
      <c r="E13" s="22">
        <v>3.7651301520934852E-3</v>
      </c>
      <c r="F13" s="134">
        <v>4.8949134111340919E-3</v>
      </c>
      <c r="G13" s="22">
        <v>6.1286492416063744E-5</v>
      </c>
      <c r="H13" s="22">
        <v>1.3918290369968763E-3</v>
      </c>
      <c r="I13" s="22">
        <v>8.237142870669566E-4</v>
      </c>
      <c r="J13" s="22">
        <v>2.6270665934260057E-4</v>
      </c>
      <c r="K13" s="22">
        <v>2.7106100691260283E-6</v>
      </c>
      <c r="L13" s="22">
        <v>1.0548951025133679E-3</v>
      </c>
      <c r="M13" s="22">
        <v>8.1229548502318154E-3</v>
      </c>
      <c r="N13" s="22">
        <v>1.0548951025133679E-3</v>
      </c>
      <c r="O13" s="22">
        <v>1.3045281553244192E-3</v>
      </c>
      <c r="P13" s="22">
        <v>3.1789199308600942E-4</v>
      </c>
      <c r="Q13" s="22">
        <v>6.6361639109419621E-3</v>
      </c>
      <c r="R13" s="22">
        <v>6.342079905025718E-3</v>
      </c>
      <c r="S13" s="22">
        <v>1.1142034923507049E-3</v>
      </c>
      <c r="T13" s="22">
        <v>2.165059865044653E-2</v>
      </c>
      <c r="U13" s="22">
        <v>2.4347519136723721E-2</v>
      </c>
      <c r="V13" s="23">
        <v>90295.491405198365</v>
      </c>
      <c r="W13" s="22">
        <v>1.9248656562815048E-4</v>
      </c>
      <c r="X13" s="22">
        <v>4.7710824491696618E-3</v>
      </c>
      <c r="Y13" s="22">
        <v>3.5928608420523145E-2</v>
      </c>
      <c r="Z13" s="22">
        <v>4.8758793856703286E-3</v>
      </c>
      <c r="AA13" s="24">
        <v>2.9760756423946248E-3</v>
      </c>
      <c r="AB13" s="33">
        <v>0</v>
      </c>
      <c r="AC13" s="33">
        <v>0</v>
      </c>
      <c r="AD13" s="33">
        <v>0</v>
      </c>
      <c r="AE13" s="33">
        <v>0</v>
      </c>
      <c r="AF13" s="22">
        <v>0</v>
      </c>
      <c r="AG13">
        <v>21.007515266850735</v>
      </c>
      <c r="AH13" s="22">
        <v>3.5928608420523145E-2</v>
      </c>
      <c r="AI13">
        <v>2.2646336328392878E-3</v>
      </c>
      <c r="AJ13">
        <v>1.0548951025133679E-3</v>
      </c>
      <c r="AK13">
        <v>2.6270665934260057E-4</v>
      </c>
      <c r="AL13">
        <v>1.0484311282441842E-2</v>
      </c>
      <c r="AM13">
        <v>2.1147683414910615E-3</v>
      </c>
      <c r="AN13">
        <v>2.5599102522421383E-2</v>
      </c>
      <c r="AO13">
        <v>1.2578946144820949E-2</v>
      </c>
      <c r="AP13">
        <v>4.8949134111340919E-3</v>
      </c>
      <c r="AQ13" s="4">
        <v>1.5750565532441076E-4</v>
      </c>
      <c r="AR13" s="4">
        <v>2.3996815097449505E-3</v>
      </c>
      <c r="AS13" s="4">
        <v>2.1416397844691969E-3</v>
      </c>
      <c r="AT13" s="4">
        <v>1.3551886660240417E-3</v>
      </c>
      <c r="AU13">
        <v>4.4206261729713833E-3</v>
      </c>
      <c r="AV13">
        <v>2.1147683414910615E-3</v>
      </c>
      <c r="AW13">
        <v>2.1147683414910615E-3</v>
      </c>
      <c r="AX13">
        <v>1.5733943315840347E-5</v>
      </c>
      <c r="AY13">
        <v>8.8882725845278173E-6</v>
      </c>
      <c r="AZ13">
        <v>1.2016331282035468E-2</v>
      </c>
      <c r="BA13">
        <v>1.2016331282035468E-2</v>
      </c>
      <c r="BB13">
        <v>1.2016331282035468E-2</v>
      </c>
      <c r="BC13">
        <v>1.2016331282035468E-2</v>
      </c>
      <c r="BD13">
        <v>1.2016331282035468E-2</v>
      </c>
      <c r="BE13">
        <v>1.2016331282035468E-2</v>
      </c>
      <c r="BF13">
        <v>2.1162595232694635E-3</v>
      </c>
      <c r="BG13">
        <v>5.3462146821994013E-4</v>
      </c>
      <c r="BH13">
        <v>1.2016331282035468E-2</v>
      </c>
      <c r="BI13">
        <v>1.2783828944120282E-4</v>
      </c>
      <c r="BJ13">
        <v>3.2296099999999999E-3</v>
      </c>
      <c r="BK13">
        <v>2.0960223251596816E-3</v>
      </c>
      <c r="BL13">
        <v>9.0564148360102958E-2</v>
      </c>
    </row>
    <row r="14" spans="1:64" x14ac:dyDescent="0.35">
      <c r="A14" s="21" t="s">
        <v>63</v>
      </c>
      <c r="B14" s="22">
        <v>2.1339186808930673E-5</v>
      </c>
      <c r="C14" s="22">
        <v>1.7882895490417439E-4</v>
      </c>
      <c r="D14" s="22">
        <v>9.6867186954537347E-5</v>
      </c>
      <c r="E14" s="22">
        <v>2.2562370370703095E-4</v>
      </c>
      <c r="F14" s="134">
        <v>1.0582886736867189E-3</v>
      </c>
      <c r="G14" s="22">
        <v>6.3513399527720635E-6</v>
      </c>
      <c r="H14" s="22">
        <v>8.3792917706732817E-5</v>
      </c>
      <c r="I14" s="22">
        <v>7.9947185359155581E-5</v>
      </c>
      <c r="J14" s="22">
        <v>1.384563781637522E-4</v>
      </c>
      <c r="K14" s="22">
        <v>3.6754826761844781E-7</v>
      </c>
      <c r="L14" s="22">
        <v>1.0277603010773937E-4</v>
      </c>
      <c r="M14" s="22">
        <v>8.8696468326316237E-4</v>
      </c>
      <c r="N14" s="22">
        <v>1.0277603010773937E-4</v>
      </c>
      <c r="O14" s="22">
        <v>9.0633955819948063E-5</v>
      </c>
      <c r="P14" s="22">
        <v>1.6800630949511449E-4</v>
      </c>
      <c r="Q14" s="22">
        <v>1.3077267769394389E-3</v>
      </c>
      <c r="R14" s="22">
        <v>1.3985631716786429E-3</v>
      </c>
      <c r="S14" s="22">
        <v>9.8536761079974535E-5</v>
      </c>
      <c r="T14" s="22">
        <v>2.6302028840043184E-3</v>
      </c>
      <c r="U14" s="22">
        <v>2.4461743966429591E-3</v>
      </c>
      <c r="V14" s="23">
        <v>16604.833454821339</v>
      </c>
      <c r="W14" s="22">
        <v>1.6888972527141248E-5</v>
      </c>
      <c r="X14" s="22">
        <v>4.6055994282021495E-4</v>
      </c>
      <c r="Y14" s="22">
        <v>3.2848921981275752E-4</v>
      </c>
      <c r="Z14" s="22">
        <v>8.0406005059413543E-4</v>
      </c>
      <c r="AA14" s="24">
        <v>2.0912675395537553E-4</v>
      </c>
      <c r="AB14" s="33">
        <v>0</v>
      </c>
      <c r="AC14" s="33">
        <v>0</v>
      </c>
      <c r="AD14" s="33">
        <v>0</v>
      </c>
      <c r="AE14" s="33">
        <v>0</v>
      </c>
      <c r="AF14" s="22">
        <v>0</v>
      </c>
      <c r="AG14">
        <v>2.8401050053824055</v>
      </c>
      <c r="AH14" s="22">
        <v>3.2848921981275752E-4</v>
      </c>
      <c r="AI14">
        <v>4.1715536368739541E-4</v>
      </c>
      <c r="AJ14">
        <v>1.0277603010773937E-4</v>
      </c>
      <c r="AK14">
        <v>1.384563781637522E-4</v>
      </c>
      <c r="AL14">
        <v>5.0526252963274286E-3</v>
      </c>
      <c r="AM14">
        <v>2.5096719103396089E-4</v>
      </c>
      <c r="AN14">
        <v>1.7045009814474999E-3</v>
      </c>
      <c r="AO14">
        <v>1.4521849195867858E-2</v>
      </c>
      <c r="AP14">
        <v>1.0582886736867189E-3</v>
      </c>
      <c r="AQ14" s="4">
        <v>7.6398223281650462E-5</v>
      </c>
      <c r="AR14" s="4">
        <v>1.4284223952224014E-3</v>
      </c>
      <c r="AS14" s="4">
        <v>3.2335161057990525E-4</v>
      </c>
      <c r="AT14" s="4">
        <v>9.2590380099334864E-4</v>
      </c>
      <c r="AU14">
        <v>1.0404403176396946E-3</v>
      </c>
      <c r="AV14">
        <v>2.5096719103396089E-4</v>
      </c>
      <c r="AW14">
        <v>2.5096719103396089E-4</v>
      </c>
      <c r="AX14">
        <v>2.326725050694978E-6</v>
      </c>
      <c r="AY14">
        <v>4.9339130582133812E-6</v>
      </c>
      <c r="AZ14">
        <v>1.1155220859685694E-3</v>
      </c>
      <c r="BA14">
        <v>1.1155220859685694E-3</v>
      </c>
      <c r="BB14">
        <v>1.1155220859685694E-3</v>
      </c>
      <c r="BC14">
        <v>1.1155220859685694E-3</v>
      </c>
      <c r="BD14">
        <v>1.1155220859685694E-3</v>
      </c>
      <c r="BE14">
        <v>1.1155220859685694E-3</v>
      </c>
      <c r="BF14">
        <v>1.6389900374865949E-4</v>
      </c>
      <c r="BG14">
        <v>6.2734321278646725E-5</v>
      </c>
      <c r="BH14">
        <v>1.1155220859685694E-3</v>
      </c>
      <c r="BI14">
        <v>1.8904641036896698E-5</v>
      </c>
      <c r="BJ14">
        <v>2.01041E-4</v>
      </c>
      <c r="BK14">
        <v>1.6271341968570853E-4</v>
      </c>
      <c r="BL14">
        <v>6.3347493705224476E-3</v>
      </c>
    </row>
    <row r="15" spans="1:64" x14ac:dyDescent="0.35">
      <c r="A15" s="21" t="s">
        <v>64</v>
      </c>
      <c r="B15" s="22">
        <v>1.9377097471984451E-5</v>
      </c>
      <c r="C15" s="22">
        <v>1.1902103405949119E-4</v>
      </c>
      <c r="D15" s="22">
        <v>8.7107387061048744E-5</v>
      </c>
      <c r="E15" s="22">
        <v>1.8438990196320597E-4</v>
      </c>
      <c r="F15" s="134">
        <v>8.3472257527739265E-4</v>
      </c>
      <c r="G15" s="22">
        <v>3.4739296807151779E-6</v>
      </c>
      <c r="H15" s="22">
        <v>6.9187662512047745E-5</v>
      </c>
      <c r="I15" s="22">
        <v>6.8194450720776136E-5</v>
      </c>
      <c r="J15" s="22">
        <v>1.049517245304839E-4</v>
      </c>
      <c r="K15" s="22">
        <v>2.5453600839811128E-7</v>
      </c>
      <c r="L15" s="22">
        <v>7.1601283232775145E-5</v>
      </c>
      <c r="M15" s="22">
        <v>5.3787469338951836E-4</v>
      </c>
      <c r="N15" s="22">
        <v>7.1601283232775145E-5</v>
      </c>
      <c r="O15" s="22">
        <v>8.103550083417986E-5</v>
      </c>
      <c r="P15" s="22">
        <v>1.0669930212728717E-4</v>
      </c>
      <c r="Q15" s="22">
        <v>1.0693295671762044E-3</v>
      </c>
      <c r="R15" s="22">
        <v>1.1023100446641545E-3</v>
      </c>
      <c r="S15" s="22">
        <v>7.9088635590282458E-5</v>
      </c>
      <c r="T15" s="22">
        <v>1.7595189019316265E-3</v>
      </c>
      <c r="U15" s="22">
        <v>1.9623559444648044E-3</v>
      </c>
      <c r="V15" s="23">
        <v>7275.9704413942318</v>
      </c>
      <c r="W15" s="22">
        <v>1.1980228960286788E-5</v>
      </c>
      <c r="X15" s="22">
        <v>3.5050016570764054E-4</v>
      </c>
      <c r="Y15" s="22">
        <v>3.067172810566663E-4</v>
      </c>
      <c r="Z15" s="22">
        <v>3.4491656686044797E-4</v>
      </c>
      <c r="AA15" s="24">
        <v>1.7322947963307127E-4</v>
      </c>
      <c r="AB15" s="33">
        <v>0</v>
      </c>
      <c r="AC15" s="33">
        <v>0</v>
      </c>
      <c r="AD15" s="33">
        <v>0</v>
      </c>
      <c r="AE15" s="33">
        <v>0</v>
      </c>
      <c r="AF15" s="22">
        <v>0</v>
      </c>
      <c r="AG15">
        <v>2.7114794461446454</v>
      </c>
      <c r="AH15" s="22">
        <v>3.067172810566663E-4</v>
      </c>
      <c r="AI15">
        <v>1.5575235226667416E-4</v>
      </c>
      <c r="AJ15">
        <v>7.1601283232775145E-5</v>
      </c>
      <c r="AK15">
        <v>1.049517245304839E-4</v>
      </c>
      <c r="AL15">
        <v>1.2270097156994448E-3</v>
      </c>
      <c r="AM15">
        <v>1.6834887068156192E-4</v>
      </c>
      <c r="AN15">
        <v>9.056412863636845E-4</v>
      </c>
      <c r="AO15">
        <v>7.4082805337932394E-3</v>
      </c>
      <c r="AP15">
        <v>8.3472257527739265E-4</v>
      </c>
      <c r="AQ15" s="4">
        <v>2.646467485885586E-5</v>
      </c>
      <c r="AR15" s="4">
        <v>6.9002810727674421E-4</v>
      </c>
      <c r="AS15" s="4">
        <v>1.5028440442550037E-4</v>
      </c>
      <c r="AT15" s="4">
        <v>4.2364544559550575E-4</v>
      </c>
      <c r="AU15">
        <v>8.1851779459990112E-4</v>
      </c>
      <c r="AV15">
        <v>1.6834887068156192E-4</v>
      </c>
      <c r="AW15">
        <v>1.6834887068156192E-4</v>
      </c>
      <c r="AX15">
        <v>1.3317401724638582E-6</v>
      </c>
      <c r="AY15">
        <v>2.709495694275613E-6</v>
      </c>
      <c r="AZ15">
        <v>8.794358938289306E-4</v>
      </c>
      <c r="BA15">
        <v>8.794358938289306E-4</v>
      </c>
      <c r="BB15">
        <v>8.794358938289306E-4</v>
      </c>
      <c r="BC15">
        <v>8.794358938289306E-4</v>
      </c>
      <c r="BD15">
        <v>8.794358938289306E-4</v>
      </c>
      <c r="BE15">
        <v>8.794358938289306E-4</v>
      </c>
      <c r="BF15">
        <v>1.2732009726717131E-4</v>
      </c>
      <c r="BG15">
        <v>4.7548857062017446E-5</v>
      </c>
      <c r="BH15">
        <v>8.794358938289306E-4</v>
      </c>
      <c r="BI15">
        <v>1.0820388901268849E-5</v>
      </c>
      <c r="BJ15">
        <v>1.60686E-4</v>
      </c>
      <c r="BK15">
        <v>1.2817750979861499E-4</v>
      </c>
      <c r="BL15">
        <v>5.5486300276266073E-3</v>
      </c>
    </row>
    <row r="16" spans="1:64" x14ac:dyDescent="0.35">
      <c r="A16" s="21" t="s">
        <v>65</v>
      </c>
      <c r="B16" s="22">
        <v>2.1510321389230074E-3</v>
      </c>
      <c r="C16" s="22">
        <v>9.5380876512674647E-4</v>
      </c>
      <c r="D16" s="22">
        <v>7.4021955848638514E-4</v>
      </c>
      <c r="E16" s="22">
        <v>1.0790959835545997E-3</v>
      </c>
      <c r="F16" s="134">
        <v>1.1049620245021844E-2</v>
      </c>
      <c r="G16" s="22">
        <v>3.1404965807600988E-5</v>
      </c>
      <c r="H16" s="22">
        <v>3.7746044175606416E-4</v>
      </c>
      <c r="I16" s="22">
        <v>2.911296330382208E-4</v>
      </c>
      <c r="J16" s="22">
        <v>1.3797051736039856E-4</v>
      </c>
      <c r="K16" s="22">
        <v>1.5319431437517513E-6</v>
      </c>
      <c r="L16" s="22">
        <v>5.0483087339241129E-4</v>
      </c>
      <c r="M16" s="22">
        <v>3.2868301866193421E-3</v>
      </c>
      <c r="N16" s="22">
        <v>5.0483087339241129E-4</v>
      </c>
      <c r="O16" s="22">
        <v>4.7344179815906419E-4</v>
      </c>
      <c r="P16" s="22">
        <v>1.8065671918371983E-4</v>
      </c>
      <c r="Q16" s="22">
        <v>5.5843293128904027E-3</v>
      </c>
      <c r="R16" s="22">
        <v>1.4622443754029444E-2</v>
      </c>
      <c r="S16" s="22">
        <v>5.3600654742332044E-4</v>
      </c>
      <c r="T16" s="22">
        <v>1.8730012837420689E-2</v>
      </c>
      <c r="U16" s="22">
        <v>4.6783908969929159E-3</v>
      </c>
      <c r="V16" s="23">
        <v>114435.89587322733</v>
      </c>
      <c r="W16" s="22">
        <v>1.0372798467237538E-4</v>
      </c>
      <c r="X16" s="22">
        <v>2.9454642539976056E-3</v>
      </c>
      <c r="Y16" s="22">
        <v>1.8222658628499725E-3</v>
      </c>
      <c r="Z16" s="22">
        <v>1.9264148652169074E-3</v>
      </c>
      <c r="AA16" s="24">
        <v>9.1401465002005525E-4</v>
      </c>
      <c r="AB16" s="33">
        <v>0</v>
      </c>
      <c r="AC16" s="33">
        <v>0</v>
      </c>
      <c r="AD16" s="33">
        <v>0</v>
      </c>
      <c r="AE16" s="33">
        <v>0</v>
      </c>
      <c r="AF16" s="22">
        <v>0</v>
      </c>
      <c r="AG16">
        <v>13.610201106319744</v>
      </c>
      <c r="AH16" s="22">
        <v>1.8222658628499725E-3</v>
      </c>
      <c r="AI16">
        <v>6.4089140933905775E-4</v>
      </c>
      <c r="AJ16">
        <v>5.0483087339241129E-4</v>
      </c>
      <c r="AK16">
        <v>1.3797051736039856E-4</v>
      </c>
      <c r="AL16">
        <v>8.3856339105434653E-3</v>
      </c>
      <c r="AM16">
        <v>1.0680267428573159E-3</v>
      </c>
      <c r="AN16">
        <v>7.2553878412718311E-3</v>
      </c>
      <c r="AO16">
        <v>1.6242981123085456</v>
      </c>
      <c r="AP16">
        <v>1.1049620245021844E-2</v>
      </c>
      <c r="AQ16" s="4">
        <v>3.75468229155577E-5</v>
      </c>
      <c r="AR16" s="4">
        <v>9.1861320639744764E-3</v>
      </c>
      <c r="AS16" s="4">
        <v>2.4250010808802205E-2</v>
      </c>
      <c r="AT16" s="4">
        <v>3.2096943740812676E-3</v>
      </c>
      <c r="AU16">
        <v>1.0940294061138075E-2</v>
      </c>
      <c r="AV16">
        <v>1.0680267428573159E-3</v>
      </c>
      <c r="AW16">
        <v>1.0680267428573159E-3</v>
      </c>
      <c r="AX16">
        <v>1.3419259730132339E-5</v>
      </c>
      <c r="AY16">
        <v>6.7945461187616543E-6</v>
      </c>
      <c r="AZ16">
        <v>6.6987568450597376E-3</v>
      </c>
      <c r="BA16">
        <v>6.6987568450597376E-3</v>
      </c>
      <c r="BB16">
        <v>6.6987568450597376E-3</v>
      </c>
      <c r="BC16">
        <v>6.6987568450597376E-3</v>
      </c>
      <c r="BD16">
        <v>6.6987568450597376E-3</v>
      </c>
      <c r="BE16">
        <v>6.6987568450597376E-3</v>
      </c>
      <c r="BF16">
        <v>1.0391152025580992E-3</v>
      </c>
      <c r="BG16">
        <v>3.0192628867213963E-4</v>
      </c>
      <c r="BH16">
        <v>6.6987568450597376E-3</v>
      </c>
      <c r="BI16">
        <v>1.0903148530732527E-4</v>
      </c>
      <c r="BJ16">
        <v>1.652819E-3</v>
      </c>
      <c r="BK16">
        <v>8.7059200446219169E-4</v>
      </c>
      <c r="BL16">
        <v>1.7710330926649157E-2</v>
      </c>
    </row>
    <row r="17" spans="1:64" x14ac:dyDescent="0.35">
      <c r="A17" s="21" t="s">
        <v>66</v>
      </c>
      <c r="B17" s="22">
        <v>2.7655769875271043E-6</v>
      </c>
      <c r="C17" s="22">
        <v>1.2364190871564035E-5</v>
      </c>
      <c r="D17" s="22">
        <v>1.4564777685235116E-5</v>
      </c>
      <c r="E17" s="22">
        <v>3.5130761445057097E-5</v>
      </c>
      <c r="F17" s="134">
        <v>4.8111856107520034E-5</v>
      </c>
      <c r="G17" s="22">
        <v>2.1483244512633653E-7</v>
      </c>
      <c r="H17" s="22">
        <v>1.2674764108150264E-5</v>
      </c>
      <c r="I17" s="22">
        <v>7.7150157603295782E-6</v>
      </c>
      <c r="J17" s="22">
        <v>8.6013982285803297E-6</v>
      </c>
      <c r="K17" s="22">
        <v>1.1637549457983781E-8</v>
      </c>
      <c r="L17" s="22">
        <v>7.6475936623445776E-6</v>
      </c>
      <c r="M17" s="22">
        <v>4.610759644739491E-5</v>
      </c>
      <c r="N17" s="22">
        <v>7.6475936623445776E-6</v>
      </c>
      <c r="O17" s="22">
        <v>1.0144917841912694E-5</v>
      </c>
      <c r="P17" s="22">
        <v>4.7509531179056129E-6</v>
      </c>
      <c r="Q17" s="22">
        <v>5.5064408959888964E-5</v>
      </c>
      <c r="R17" s="22">
        <v>6.2816299281138246E-5</v>
      </c>
      <c r="S17" s="22">
        <v>1.3090289804912959E-5</v>
      </c>
      <c r="T17" s="22">
        <v>3.0149142088391179E-4</v>
      </c>
      <c r="U17" s="22">
        <v>5.2155690533098916E-4</v>
      </c>
      <c r="V17" s="23">
        <v>343.86884602802115</v>
      </c>
      <c r="W17" s="22">
        <v>2.3301786963760563E-6</v>
      </c>
      <c r="X17" s="22">
        <v>4.2680946853166657E-5</v>
      </c>
      <c r="Y17" s="22">
        <v>4.5955619542805638E-5</v>
      </c>
      <c r="Z17" s="22">
        <v>3.612157306811167E-5</v>
      </c>
      <c r="AA17" s="24">
        <v>2.3763754679087569E-5</v>
      </c>
      <c r="AB17" s="33">
        <v>0</v>
      </c>
      <c r="AC17" s="33">
        <v>0</v>
      </c>
      <c r="AD17" s="33">
        <v>0</v>
      </c>
      <c r="AE17" s="33">
        <v>0</v>
      </c>
      <c r="AF17" s="22">
        <v>0</v>
      </c>
      <c r="AG17">
        <v>0.33504752591656944</v>
      </c>
      <c r="AH17" s="22">
        <v>4.5955619542805638E-5</v>
      </c>
      <c r="AI17">
        <v>1.8129502103015302E-5</v>
      </c>
      <c r="AJ17">
        <v>7.6475936623445776E-6</v>
      </c>
      <c r="AK17">
        <v>8.6013982285803297E-6</v>
      </c>
      <c r="AL17">
        <v>6.4199972524566995E-5</v>
      </c>
      <c r="AM17">
        <v>1.5318842808204928E-5</v>
      </c>
      <c r="AN17">
        <v>4.4512645820842785E-5</v>
      </c>
      <c r="AO17">
        <v>8.4312190453339313E-5</v>
      </c>
      <c r="AP17">
        <v>4.8111856107520034E-5</v>
      </c>
      <c r="AQ17" s="4">
        <v>1.0084826813579067E-6</v>
      </c>
      <c r="AR17" s="4">
        <v>8.2766626330880094E-6</v>
      </c>
      <c r="AS17" s="4">
        <v>1.4574492333495407E-5</v>
      </c>
      <c r="AT17" s="4">
        <v>6.2850617270635867E-6</v>
      </c>
      <c r="AU17">
        <v>4.4946357995072476E-5</v>
      </c>
      <c r="AV17">
        <v>1.5318842808204928E-5</v>
      </c>
      <c r="AW17">
        <v>1.5318842808204928E-5</v>
      </c>
      <c r="AX17">
        <v>7.6091274445080203E-8</v>
      </c>
      <c r="AY17">
        <v>1.0655147070654729E-7</v>
      </c>
      <c r="AZ17">
        <v>1.1024560450050121E-4</v>
      </c>
      <c r="BA17">
        <v>1.1024560450050121E-4</v>
      </c>
      <c r="BB17">
        <v>1.1024560450050121E-4</v>
      </c>
      <c r="BC17">
        <v>1.1024560450050121E-4</v>
      </c>
      <c r="BD17">
        <v>1.1024560450050121E-4</v>
      </c>
      <c r="BE17">
        <v>1.1024560450050121E-4</v>
      </c>
      <c r="BF17">
        <v>1.6678591358774617E-5</v>
      </c>
      <c r="BG17">
        <v>5.1839392164824026E-6</v>
      </c>
      <c r="BH17">
        <v>1.1024560450050121E-4</v>
      </c>
      <c r="BI17">
        <v>6.182416048662768E-7</v>
      </c>
      <c r="BJ17">
        <v>2.4223000000000002E-5</v>
      </c>
      <c r="BK17">
        <v>1.5402460347910774E-5</v>
      </c>
      <c r="BL17">
        <v>2.267359245953986E-3</v>
      </c>
    </row>
    <row r="18" spans="1:64" x14ac:dyDescent="0.35">
      <c r="A18" s="21" t="s">
        <v>67</v>
      </c>
      <c r="B18" s="22">
        <v>8.1693891880247446E-6</v>
      </c>
      <c r="C18" s="22">
        <v>3.7090711597258548E-5</v>
      </c>
      <c r="D18" s="22">
        <v>3.515544401892731E-5</v>
      </c>
      <c r="E18" s="22">
        <v>3.1238623176942234E-5</v>
      </c>
      <c r="F18" s="134">
        <v>1.0621832498893018E-4</v>
      </c>
      <c r="G18" s="22">
        <v>1.0523637866581298E-6</v>
      </c>
      <c r="H18" s="22">
        <v>1.5054698612798884E-5</v>
      </c>
      <c r="I18" s="22">
        <v>1.3665770255175345E-5</v>
      </c>
      <c r="J18" s="22">
        <v>1.6411417919959357E-5</v>
      </c>
      <c r="K18" s="22">
        <v>1.1304264215647721E-7</v>
      </c>
      <c r="L18" s="22">
        <v>2.4514307433642393E-5</v>
      </c>
      <c r="M18" s="22">
        <v>9.5566549117501089E-5</v>
      </c>
      <c r="N18" s="22">
        <v>2.4514307433642393E-5</v>
      </c>
      <c r="O18" s="22">
        <v>2.5658967452976594E-5</v>
      </c>
      <c r="P18" s="22">
        <v>8.5221701146617649E-6</v>
      </c>
      <c r="Q18" s="22">
        <v>1.3718072237800421E-4</v>
      </c>
      <c r="R18" s="22">
        <v>1.384465768977587E-4</v>
      </c>
      <c r="S18" s="22">
        <v>2.7637253797964307E-5</v>
      </c>
      <c r="T18" s="22">
        <v>3.5059584361965166E-4</v>
      </c>
      <c r="U18" s="22">
        <v>5.1420885066812095E-4</v>
      </c>
      <c r="V18" s="23">
        <v>599.00244911422362</v>
      </c>
      <c r="W18" s="22">
        <v>3.4685017827871348E-6</v>
      </c>
      <c r="X18" s="22">
        <v>1.0493224453953603E-4</v>
      </c>
      <c r="Y18" s="22">
        <v>1.1205234448988939E-4</v>
      </c>
      <c r="Z18" s="22">
        <v>7.4012649089512467E-5</v>
      </c>
      <c r="AA18" s="24">
        <v>6.3887801560638752E-5</v>
      </c>
      <c r="AB18" s="33">
        <v>0</v>
      </c>
      <c r="AC18" s="33">
        <v>0</v>
      </c>
      <c r="AD18" s="33">
        <v>0</v>
      </c>
      <c r="AE18" s="33">
        <v>0</v>
      </c>
      <c r="AF18" s="22">
        <v>0</v>
      </c>
      <c r="AG18">
        <v>0.74377470433511161</v>
      </c>
      <c r="AH18" s="22">
        <v>1.1205234448988939E-4</v>
      </c>
      <c r="AI18">
        <v>2.6305516438756624E-5</v>
      </c>
      <c r="AJ18">
        <v>2.4514307433642393E-5</v>
      </c>
      <c r="AK18">
        <v>1.6411417919959357E-5</v>
      </c>
      <c r="AL18">
        <v>1.3261789974425655E-4</v>
      </c>
      <c r="AM18">
        <v>4.8671821414560816E-5</v>
      </c>
      <c r="AN18">
        <v>1.0566568758205814E-4</v>
      </c>
      <c r="AO18">
        <v>1.8068588782909787E-4</v>
      </c>
      <c r="AP18">
        <v>1.0621832498893018E-4</v>
      </c>
      <c r="AQ18" s="4">
        <v>2.4151200263223926E-6</v>
      </c>
      <c r="AR18" s="4">
        <v>2.4164782580299077E-5</v>
      </c>
      <c r="AS18" s="4">
        <v>4.3257835022543267E-5</v>
      </c>
      <c r="AT18" s="4">
        <v>1.6206970607669284E-5</v>
      </c>
      <c r="AU18">
        <v>9.8395128927191022E-5</v>
      </c>
      <c r="AV18">
        <v>4.8671821414560816E-5</v>
      </c>
      <c r="AW18">
        <v>4.8671821414560816E-5</v>
      </c>
      <c r="AX18">
        <v>3.7696167206867435E-7</v>
      </c>
      <c r="AY18">
        <v>1.5124048468983523E-7</v>
      </c>
      <c r="AZ18">
        <v>2.7268668034746972E-4</v>
      </c>
      <c r="BA18">
        <v>2.7268668034746972E-4</v>
      </c>
      <c r="BB18">
        <v>2.7268668034746972E-4</v>
      </c>
      <c r="BC18">
        <v>2.7268668034746972E-4</v>
      </c>
      <c r="BD18">
        <v>2.7268668034746972E-4</v>
      </c>
      <c r="BE18">
        <v>2.7268668034746972E-4</v>
      </c>
      <c r="BF18">
        <v>4.0251380607755908E-5</v>
      </c>
      <c r="BG18">
        <v>1.375168911277876E-5</v>
      </c>
      <c r="BH18">
        <v>2.7268668034746972E-4</v>
      </c>
      <c r="BI18">
        <v>3.0628135855579789E-6</v>
      </c>
      <c r="BJ18">
        <v>5.9191000000000003E-5</v>
      </c>
      <c r="BK18">
        <v>4.3080929272219695E-5</v>
      </c>
      <c r="BL18">
        <v>1.1238738180435919E-3</v>
      </c>
    </row>
    <row r="19" spans="1:64" x14ac:dyDescent="0.35">
      <c r="A19" s="21" t="s">
        <v>68</v>
      </c>
      <c r="B19" s="22">
        <v>6.3126383378420663E-5</v>
      </c>
      <c r="C19" s="22">
        <v>4.8184944603144198E-3</v>
      </c>
      <c r="D19" s="22">
        <v>7.3315204781385116E-3</v>
      </c>
      <c r="E19" s="22">
        <v>2.0265281039525424E-3</v>
      </c>
      <c r="F19" s="134">
        <v>3.7908790257546046E-3</v>
      </c>
      <c r="G19" s="22">
        <v>1.2200972685133872E-4</v>
      </c>
      <c r="H19" s="22">
        <v>1.3703994481754844E-3</v>
      </c>
      <c r="I19" s="22">
        <v>4.6914470122794583E-3</v>
      </c>
      <c r="J19" s="22">
        <v>6.7953913095346763E-4</v>
      </c>
      <c r="K19" s="22">
        <v>5.3316108229726966E-6</v>
      </c>
      <c r="L19" s="22">
        <v>3.1431483409378007E-3</v>
      </c>
      <c r="M19" s="22">
        <v>2.0200626075326248E-2</v>
      </c>
      <c r="N19" s="22">
        <v>3.1431483409378007E-3</v>
      </c>
      <c r="O19" s="22">
        <v>6.8705310454853378E-3</v>
      </c>
      <c r="P19" s="22">
        <v>7.6627446492838578E-4</v>
      </c>
      <c r="Q19" s="22">
        <v>1.0504116045908091E-2</v>
      </c>
      <c r="R19" s="22">
        <v>4.4791265345305257E-3</v>
      </c>
      <c r="S19" s="22">
        <v>9.9055371991958415E-4</v>
      </c>
      <c r="T19" s="22">
        <v>3.0459787787716405E-2</v>
      </c>
      <c r="U19" s="22">
        <v>3.6149887595368323E-2</v>
      </c>
      <c r="V19" s="23">
        <v>172783.552703422</v>
      </c>
      <c r="W19" s="22">
        <v>3.9289462579909551E-4</v>
      </c>
      <c r="X19" s="22">
        <v>2.2988972165000426E-3</v>
      </c>
      <c r="Y19" s="22">
        <v>1.579320164524466E-2</v>
      </c>
      <c r="Z19" s="22">
        <v>8.2259919466417079E-3</v>
      </c>
      <c r="AA19" s="24">
        <v>7.0310627026974474E-3</v>
      </c>
      <c r="AB19" s="33">
        <v>0</v>
      </c>
      <c r="AC19" s="33">
        <v>0</v>
      </c>
      <c r="AD19" s="33">
        <v>0</v>
      </c>
      <c r="AE19" s="33">
        <v>0</v>
      </c>
      <c r="AF19" s="22">
        <v>0</v>
      </c>
      <c r="AG19">
        <v>189.04492298972374</v>
      </c>
      <c r="AH19" s="22">
        <v>1.579320164524466E-2</v>
      </c>
      <c r="AI19">
        <v>2.5803232307925993E-3</v>
      </c>
      <c r="AJ19">
        <v>3.1431483409378007E-3</v>
      </c>
      <c r="AK19">
        <v>6.7953913095346763E-4</v>
      </c>
      <c r="AL19">
        <v>1.7906358689314936E-2</v>
      </c>
      <c r="AM19">
        <v>6.1328558194932515E-3</v>
      </c>
      <c r="AN19">
        <v>1.4786114797291869E-2</v>
      </c>
      <c r="AO19">
        <v>2.0537309409465319E-2</v>
      </c>
      <c r="AP19">
        <v>3.7908790257546046E-3</v>
      </c>
      <c r="AQ19" s="4">
        <v>4.3721739306843274E-5</v>
      </c>
      <c r="AR19" s="4">
        <v>4.0164958762704097E-3</v>
      </c>
      <c r="AS19" s="4">
        <v>2.312363438585285E-2</v>
      </c>
      <c r="AT19" s="4">
        <v>4.20452167506847E-3</v>
      </c>
      <c r="AU19">
        <v>2.1012190222127122E-3</v>
      </c>
      <c r="AV19">
        <v>6.1328558194932515E-3</v>
      </c>
      <c r="AW19">
        <v>6.1328558194932515E-3</v>
      </c>
      <c r="AX19">
        <v>4.6672099899350148E-5</v>
      </c>
      <c r="AY19">
        <v>4.9809085410593131E-6</v>
      </c>
      <c r="AZ19">
        <v>3.4177296712744172E-2</v>
      </c>
      <c r="BA19">
        <v>3.4177296712744172E-2</v>
      </c>
      <c r="BB19">
        <v>3.4177296712744172E-2</v>
      </c>
      <c r="BC19">
        <v>3.4177296712744172E-2</v>
      </c>
      <c r="BD19">
        <v>3.4177296712744172E-2</v>
      </c>
      <c r="BE19">
        <v>3.4177296712744172E-2</v>
      </c>
      <c r="BF19">
        <v>5.6163768386055567E-3</v>
      </c>
      <c r="BG19">
        <v>2.4549134989312366E-3</v>
      </c>
      <c r="BH19">
        <v>3.4177296712744172E-2</v>
      </c>
      <c r="BI19">
        <v>3.7921081168221991E-4</v>
      </c>
      <c r="BJ19">
        <v>5.8936729999999994E-3</v>
      </c>
      <c r="BK19">
        <v>8.4885067131846726E-3</v>
      </c>
      <c r="BL19">
        <v>8.9030298819192874E-2</v>
      </c>
    </row>
    <row r="20" spans="1:64" x14ac:dyDescent="0.35">
      <c r="A20" s="21" t="s">
        <v>69</v>
      </c>
      <c r="B20" s="22">
        <v>9.9102981700361469E-7</v>
      </c>
      <c r="C20" s="22">
        <v>4.3968117624363594E-5</v>
      </c>
      <c r="D20" s="22">
        <v>4.9325145162752349E-5</v>
      </c>
      <c r="E20" s="22">
        <v>2.6985670200181072E-3</v>
      </c>
      <c r="F20" s="134">
        <v>3.5321920990798189E-5</v>
      </c>
      <c r="G20" s="22">
        <v>1.060375039549548E-6</v>
      </c>
      <c r="H20" s="22">
        <v>8.0593999649656895E-4</v>
      </c>
      <c r="I20" s="22">
        <v>1.0393195135359033E-5</v>
      </c>
      <c r="J20" s="22">
        <v>1.1843239562567246E-6</v>
      </c>
      <c r="K20" s="22">
        <v>5.0893090088024769E-8</v>
      </c>
      <c r="L20" s="22">
        <v>3.0014077853923169E-5</v>
      </c>
      <c r="M20" s="22">
        <v>8.8319879513441412E-4</v>
      </c>
      <c r="N20" s="22">
        <v>3.0014077853923169E-5</v>
      </c>
      <c r="O20" s="22">
        <v>1.67975571052921E-5</v>
      </c>
      <c r="P20" s="22">
        <v>1.0897669060495332E-6</v>
      </c>
      <c r="Q20" s="22">
        <v>2.0064823892411562E-3</v>
      </c>
      <c r="R20" s="22">
        <v>4.3182873037403548E-5</v>
      </c>
      <c r="S20" s="22">
        <v>9.3488961298315401E-6</v>
      </c>
      <c r="T20" s="22">
        <v>3.3454335194772018E-4</v>
      </c>
      <c r="U20" s="22">
        <v>3.3709094127700638E-4</v>
      </c>
      <c r="V20" s="23">
        <v>2321.3686629565163</v>
      </c>
      <c r="W20" s="22">
        <v>3.4560863447869731E-6</v>
      </c>
      <c r="X20" s="22">
        <v>2.1843044037248198E-4</v>
      </c>
      <c r="Y20" s="22">
        <v>1.742743859440626E-2</v>
      </c>
      <c r="Z20" s="22">
        <v>1.5428731719058894E-3</v>
      </c>
      <c r="AA20" s="24">
        <v>1.2629055698852815E-4</v>
      </c>
      <c r="AB20" s="33">
        <v>0</v>
      </c>
      <c r="AC20" s="33">
        <v>0</v>
      </c>
      <c r="AD20" s="33">
        <v>0</v>
      </c>
      <c r="AE20" s="33">
        <v>0</v>
      </c>
      <c r="AF20" s="22">
        <v>0</v>
      </c>
      <c r="AG20">
        <v>0.58866204659784449</v>
      </c>
      <c r="AH20" s="22">
        <v>1.742743859440626E-2</v>
      </c>
      <c r="AI20">
        <v>1.0018145421706144E-3</v>
      </c>
      <c r="AJ20">
        <v>3.0014077853923169E-5</v>
      </c>
      <c r="AK20">
        <v>1.1843239562567246E-6</v>
      </c>
      <c r="AL20">
        <v>5.2328221006539869E-4</v>
      </c>
      <c r="AM20">
        <v>5.3785118551802877E-5</v>
      </c>
      <c r="AN20">
        <v>3.3911606947605884E-4</v>
      </c>
      <c r="AO20">
        <v>3.9893026804802245E-4</v>
      </c>
      <c r="AP20">
        <v>3.5321920990798189E-5</v>
      </c>
      <c r="AQ20" s="4">
        <v>7.6381619756010868E-7</v>
      </c>
      <c r="AR20" s="4">
        <v>2.2262279430365871E-5</v>
      </c>
      <c r="AS20" s="4">
        <v>3.7538455325691253E-5</v>
      </c>
      <c r="AT20" s="4">
        <v>1.7149055177278329E-5</v>
      </c>
      <c r="AU20">
        <v>2.3823858197945876E-5</v>
      </c>
      <c r="AV20">
        <v>5.3785118551802877E-5</v>
      </c>
      <c r="AW20">
        <v>5.3785118551802877E-5</v>
      </c>
      <c r="AX20">
        <v>4.2213173274363571E-7</v>
      </c>
      <c r="AY20">
        <v>5.6664914443380942E-8</v>
      </c>
      <c r="AZ20">
        <v>2.7968853538439578E-4</v>
      </c>
      <c r="BA20">
        <v>2.7968853538439578E-4</v>
      </c>
      <c r="BB20">
        <v>2.7968853538439578E-4</v>
      </c>
      <c r="BC20">
        <v>2.7968853538439578E-4</v>
      </c>
      <c r="BD20">
        <v>2.7968853538439578E-4</v>
      </c>
      <c r="BE20">
        <v>2.7968853538439578E-4</v>
      </c>
      <c r="BF20">
        <v>4.2515389519619327E-5</v>
      </c>
      <c r="BG20">
        <v>1.4517663231511721E-5</v>
      </c>
      <c r="BH20">
        <v>2.7968853538439578E-4</v>
      </c>
      <c r="BI20">
        <v>3.4298203285420399E-6</v>
      </c>
      <c r="BJ20">
        <v>2.0967329999999999E-3</v>
      </c>
      <c r="BK20">
        <v>4.3525227367842782E-5</v>
      </c>
      <c r="BL20">
        <v>6.0967430698154849E-2</v>
      </c>
    </row>
    <row r="21" spans="1:64" x14ac:dyDescent="0.35">
      <c r="A21" s="29" t="s">
        <v>70</v>
      </c>
      <c r="B21" s="30">
        <v>4.1107869586709707E-2</v>
      </c>
      <c r="C21" s="30">
        <v>1.8503616700053316</v>
      </c>
      <c r="D21" s="30">
        <v>2.3781753875796965</v>
      </c>
      <c r="E21" s="30">
        <v>0.89131293645591025</v>
      </c>
      <c r="F21" s="136">
        <v>1.5403860427603833</v>
      </c>
      <c r="G21" s="30">
        <v>6.094514572064412E-2</v>
      </c>
      <c r="H21" s="30">
        <v>0.51476298268065945</v>
      </c>
      <c r="I21" s="30">
        <v>0.65589183244261862</v>
      </c>
      <c r="J21" s="30">
        <v>1.2608466848423983</v>
      </c>
      <c r="K21" s="30">
        <v>4.1218317970649473E-3</v>
      </c>
      <c r="L21" s="30">
        <v>1.1681442085858305</v>
      </c>
      <c r="M21" s="30">
        <v>5.6612628450850995</v>
      </c>
      <c r="N21" s="30">
        <v>1.1681442085858305</v>
      </c>
      <c r="O21" s="30">
        <v>0.89210131526441117</v>
      </c>
      <c r="P21" s="30">
        <v>0.68103020175361273</v>
      </c>
      <c r="Q21" s="30">
        <v>3.0258275295949648</v>
      </c>
      <c r="R21" s="30">
        <v>1.8656888381642496</v>
      </c>
      <c r="S21" s="30">
        <v>0.50773498545459861</v>
      </c>
      <c r="T21" s="30">
        <v>17.514517307103254</v>
      </c>
      <c r="U21" s="30">
        <v>20.124232896000684</v>
      </c>
      <c r="V21" s="31">
        <v>108758629.00906189</v>
      </c>
      <c r="W21" s="30">
        <v>0.17255834848172386</v>
      </c>
      <c r="X21" s="30">
        <v>5.9299137035458198</v>
      </c>
      <c r="Y21" s="30">
        <v>4.287972545719934</v>
      </c>
      <c r="Z21" s="30">
        <v>3.4589253085951879</v>
      </c>
      <c r="AA21" s="32">
        <v>2.8443397811506994</v>
      </c>
      <c r="AB21" s="33">
        <v>0</v>
      </c>
      <c r="AC21" s="33">
        <v>0</v>
      </c>
      <c r="AD21" s="33">
        <v>0</v>
      </c>
      <c r="AE21" s="33">
        <v>0</v>
      </c>
      <c r="AF21" s="22">
        <v>0</v>
      </c>
      <c r="AG21">
        <v>78307.41826476407</v>
      </c>
      <c r="AH21" s="30">
        <v>4.287972545719934</v>
      </c>
      <c r="AI21">
        <v>1.1117032316949111</v>
      </c>
      <c r="AJ21">
        <v>1.1681442085858305</v>
      </c>
      <c r="AK21">
        <v>1.2608466848423983</v>
      </c>
      <c r="AL21">
        <v>8.6223105392679198</v>
      </c>
      <c r="AM21">
        <v>2.9906430499306937</v>
      </c>
      <c r="AN21">
        <v>6.377757507508945</v>
      </c>
      <c r="AO21">
        <v>8.7784083812665976</v>
      </c>
      <c r="AP21">
        <v>1.5403860427603833</v>
      </c>
      <c r="AQ21" s="64">
        <v>9.4362755707543489E-2</v>
      </c>
      <c r="AR21" s="64">
        <v>2.252830464041975</v>
      </c>
      <c r="AS21" s="64">
        <v>1.9042027934018182</v>
      </c>
      <c r="AT21" s="64">
        <v>0.78372738956644916</v>
      </c>
      <c r="AU21">
        <v>0.98977076923666552</v>
      </c>
      <c r="AV21">
        <v>2.9906430499306933</v>
      </c>
      <c r="AW21">
        <v>2.9906430499306933</v>
      </c>
      <c r="AX21">
        <v>2.1196812302494747E-2</v>
      </c>
      <c r="AY21">
        <v>3.7719393576396E-3</v>
      </c>
      <c r="AZ21">
        <v>10.954043024257045</v>
      </c>
      <c r="BA21">
        <v>10.954043024257045</v>
      </c>
      <c r="BB21">
        <v>10.954043024257045</v>
      </c>
      <c r="BC21">
        <v>10.954043024257045</v>
      </c>
      <c r="BD21">
        <v>10.954043024257045</v>
      </c>
      <c r="BE21">
        <v>10.954043024257045</v>
      </c>
      <c r="BF21">
        <v>1.885344789686233</v>
      </c>
      <c r="BG21">
        <v>0.99108850050692909</v>
      </c>
      <c r="BH21">
        <v>10.954043024257045</v>
      </c>
      <c r="BI21">
        <v>0.17222409995776983</v>
      </c>
      <c r="BJ21">
        <v>1.9748460000000001</v>
      </c>
      <c r="BK21">
        <v>2.4557188258542357</v>
      </c>
      <c r="BL21">
        <v>29.838516773361853</v>
      </c>
    </row>
    <row r="23" spans="1:64" x14ac:dyDescent="0.35">
      <c r="A23" t="s">
        <v>77</v>
      </c>
      <c r="B23" s="128" t="s">
        <v>78</v>
      </c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I23" t="s">
        <v>304</v>
      </c>
      <c r="AJ23" t="s">
        <v>322</v>
      </c>
      <c r="AK23" t="s">
        <v>324</v>
      </c>
      <c r="AL23" t="s">
        <v>329</v>
      </c>
      <c r="AM23" t="s">
        <v>329</v>
      </c>
      <c r="AN23" t="s">
        <v>329</v>
      </c>
      <c r="AO23" t="s">
        <v>329</v>
      </c>
      <c r="AP23" t="s">
        <v>348</v>
      </c>
      <c r="AQ23" t="s">
        <v>349</v>
      </c>
      <c r="AR23" t="s">
        <v>349</v>
      </c>
      <c r="AS23" t="s">
        <v>349</v>
      </c>
      <c r="AT23" t="s">
        <v>349</v>
      </c>
      <c r="AU23" t="s">
        <v>349</v>
      </c>
      <c r="AV23" t="s">
        <v>349</v>
      </c>
      <c r="AW23" t="s">
        <v>349</v>
      </c>
      <c r="AX23" t="s">
        <v>349</v>
      </c>
      <c r="AY23" t="s">
        <v>349</v>
      </c>
      <c r="AZ23" t="s">
        <v>349</v>
      </c>
      <c r="BA23" t="s">
        <v>349</v>
      </c>
      <c r="BB23" t="s">
        <v>349</v>
      </c>
      <c r="BC23" t="s">
        <v>349</v>
      </c>
      <c r="BD23" t="s">
        <v>349</v>
      </c>
      <c r="BE23" t="s">
        <v>349</v>
      </c>
      <c r="BF23" t="s">
        <v>349</v>
      </c>
      <c r="BG23" t="s">
        <v>349</v>
      </c>
      <c r="BH23" t="s">
        <v>349</v>
      </c>
      <c r="BI23" t="s">
        <v>349</v>
      </c>
      <c r="BJ23" t="s">
        <v>349</v>
      </c>
      <c r="BK23" t="s">
        <v>349</v>
      </c>
      <c r="BL23" t="s">
        <v>349</v>
      </c>
    </row>
    <row r="27" spans="1:64" x14ac:dyDescent="0.35">
      <c r="AQ27">
        <v>99</v>
      </c>
    </row>
  </sheetData>
  <mergeCells count="1">
    <mergeCell ref="B23:AF2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4A913-1E2B-402E-8225-BB138359D3D4}">
  <dimension ref="A1:B8"/>
  <sheetViews>
    <sheetView workbookViewId="0">
      <selection activeCell="B8" sqref="B8"/>
    </sheetView>
  </sheetViews>
  <sheetFormatPr defaultRowHeight="14.5" x14ac:dyDescent="0.35"/>
  <sheetData>
    <row r="1" spans="1:2" x14ac:dyDescent="0.35">
      <c r="A1" s="10" t="s">
        <v>33</v>
      </c>
      <c r="B1" s="11">
        <v>0.85</v>
      </c>
    </row>
    <row r="2" spans="1:2" x14ac:dyDescent="0.35">
      <c r="A2" s="12" t="s">
        <v>34</v>
      </c>
      <c r="B2" s="13">
        <f>12/28</f>
        <v>0.42857142857142855</v>
      </c>
    </row>
    <row r="3" spans="1:2" x14ac:dyDescent="0.35">
      <c r="A3" s="12" t="s">
        <v>35</v>
      </c>
      <c r="B3" s="13">
        <f>12/16</f>
        <v>0.75</v>
      </c>
    </row>
    <row r="4" spans="1:2" x14ac:dyDescent="0.35">
      <c r="A4" s="12" t="s">
        <v>36</v>
      </c>
      <c r="B4" s="13" t="e">
        <f>#REF!</f>
        <v>#REF!</v>
      </c>
    </row>
    <row r="5" spans="1:2" x14ac:dyDescent="0.35">
      <c r="A5" s="14" t="s">
        <v>37</v>
      </c>
      <c r="B5" s="15">
        <f>32/64</f>
        <v>0.5</v>
      </c>
    </row>
    <row r="8" spans="1:2" x14ac:dyDescent="0.35">
      <c r="A8" s="34" t="s">
        <v>79</v>
      </c>
      <c r="B8">
        <v>907184.74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B1BE-12B0-4F72-A3B0-228655F7F3FD}">
  <dimension ref="A1:Q23"/>
  <sheetViews>
    <sheetView workbookViewId="0">
      <selection activeCell="B2" sqref="B2"/>
    </sheetView>
  </sheetViews>
  <sheetFormatPr defaultRowHeight="14.5" x14ac:dyDescent="0.35"/>
  <sheetData>
    <row r="1" spans="1:17" x14ac:dyDescent="0.35"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6" t="s">
        <v>14</v>
      </c>
      <c r="H1" s="6" t="s">
        <v>14</v>
      </c>
      <c r="I1" s="6" t="s">
        <v>14</v>
      </c>
      <c r="J1" s="6" t="s">
        <v>14</v>
      </c>
      <c r="K1" s="6" t="s">
        <v>14</v>
      </c>
      <c r="L1" s="6" t="s">
        <v>14</v>
      </c>
      <c r="M1" s="6" t="s">
        <v>14</v>
      </c>
      <c r="N1" s="6" t="s">
        <v>14</v>
      </c>
      <c r="O1" s="6" t="s">
        <v>14</v>
      </c>
      <c r="P1" s="6" t="s">
        <v>76</v>
      </c>
      <c r="Q1" s="6" t="s">
        <v>48</v>
      </c>
    </row>
    <row r="2" spans="1:17" ht="78.5" x14ac:dyDescent="0.35"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65" t="s">
        <v>80</v>
      </c>
      <c r="H2" s="65" t="s">
        <v>81</v>
      </c>
      <c r="I2" s="65" t="s">
        <v>82</v>
      </c>
      <c r="J2" s="65" t="s">
        <v>83</v>
      </c>
      <c r="K2" s="65" t="s">
        <v>84</v>
      </c>
      <c r="L2" s="65" t="s">
        <v>18</v>
      </c>
      <c r="M2" s="65" t="s">
        <v>87</v>
      </c>
      <c r="N2" s="65" t="s">
        <v>85</v>
      </c>
      <c r="O2" s="65" t="s">
        <v>86</v>
      </c>
      <c r="P2" s="65" t="s">
        <v>91</v>
      </c>
      <c r="Q2" s="65" t="s">
        <v>92</v>
      </c>
    </row>
    <row r="3" spans="1:17" x14ac:dyDescent="0.35">
      <c r="A3" t="s">
        <v>125</v>
      </c>
      <c r="B3" s="3" t="s">
        <v>124</v>
      </c>
      <c r="C3" s="3" t="s">
        <v>124</v>
      </c>
      <c r="D3" s="3" t="s">
        <v>124</v>
      </c>
      <c r="E3" s="3" t="s">
        <v>124</v>
      </c>
      <c r="F3" s="3" t="s">
        <v>124</v>
      </c>
      <c r="G3" s="3" t="s">
        <v>124</v>
      </c>
      <c r="H3" s="3" t="s">
        <v>124</v>
      </c>
      <c r="I3" s="3" t="s">
        <v>124</v>
      </c>
      <c r="J3" s="3" t="s">
        <v>124</v>
      </c>
      <c r="K3" s="3" t="s">
        <v>124</v>
      </c>
      <c r="L3" s="3" t="s">
        <v>124</v>
      </c>
      <c r="M3" s="3" t="s">
        <v>124</v>
      </c>
      <c r="N3" s="3" t="s">
        <v>124</v>
      </c>
      <c r="O3" s="3" t="s">
        <v>124</v>
      </c>
      <c r="P3" s="65" t="s">
        <v>93</v>
      </c>
      <c r="Q3" s="65" t="s">
        <v>93</v>
      </c>
    </row>
    <row r="4" spans="1:17" s="112" customFormat="1" x14ac:dyDescent="0.35">
      <c r="A4" s="112" t="s">
        <v>8</v>
      </c>
      <c r="B4" s="113">
        <v>1000000</v>
      </c>
      <c r="C4" s="113">
        <v>1000000</v>
      </c>
      <c r="D4" s="113">
        <v>1000000</v>
      </c>
      <c r="E4" s="113">
        <v>1000000</v>
      </c>
      <c r="F4" s="113">
        <v>1000000</v>
      </c>
      <c r="G4" s="113">
        <v>1000000</v>
      </c>
      <c r="H4" s="113">
        <v>1000000</v>
      </c>
      <c r="I4" s="113">
        <v>1000000</v>
      </c>
      <c r="J4" s="113">
        <v>1000000</v>
      </c>
      <c r="K4" s="113">
        <v>1000000</v>
      </c>
      <c r="L4" s="113">
        <v>1000000</v>
      </c>
      <c r="M4" s="113">
        <v>1000000</v>
      </c>
      <c r="N4" s="113">
        <v>1000000</v>
      </c>
      <c r="O4" s="113">
        <v>1000000</v>
      </c>
      <c r="P4" s="113">
        <v>0</v>
      </c>
      <c r="Q4" s="114"/>
    </row>
    <row r="5" spans="1:17" s="112" customFormat="1" x14ac:dyDescent="0.35">
      <c r="A5" s="112" t="s">
        <v>9</v>
      </c>
      <c r="B5" s="113">
        <v>1000000</v>
      </c>
      <c r="C5" s="113">
        <v>1000000</v>
      </c>
      <c r="D5" s="113">
        <v>1000000</v>
      </c>
      <c r="E5" s="113">
        <v>1000000</v>
      </c>
      <c r="F5" s="113">
        <v>1000000</v>
      </c>
      <c r="G5" s="113">
        <v>1000000</v>
      </c>
      <c r="H5" s="113">
        <v>1000000</v>
      </c>
      <c r="I5" s="113">
        <v>1000000</v>
      </c>
      <c r="J5" s="113">
        <v>1000000</v>
      </c>
      <c r="K5" s="113">
        <v>1000000</v>
      </c>
      <c r="L5" s="113">
        <v>1000000</v>
      </c>
      <c r="M5" s="113">
        <v>1000000</v>
      </c>
      <c r="N5" s="113">
        <v>1000000</v>
      </c>
      <c r="O5" s="113">
        <v>1000000</v>
      </c>
      <c r="P5" s="113">
        <v>0</v>
      </c>
      <c r="Q5" s="114"/>
    </row>
    <row r="6" spans="1:17" s="112" customFormat="1" x14ac:dyDescent="0.35">
      <c r="A6" s="112" t="s">
        <v>10</v>
      </c>
      <c r="B6" s="113">
        <v>0</v>
      </c>
      <c r="C6" s="113">
        <v>0</v>
      </c>
      <c r="D6" s="113">
        <v>0</v>
      </c>
      <c r="E6" s="113">
        <v>0</v>
      </c>
      <c r="F6" s="113">
        <v>0</v>
      </c>
      <c r="G6" s="113">
        <v>0</v>
      </c>
      <c r="H6" s="113">
        <v>0</v>
      </c>
      <c r="I6" s="113">
        <v>0</v>
      </c>
      <c r="J6" s="113">
        <v>0</v>
      </c>
      <c r="K6" s="113">
        <v>0</v>
      </c>
      <c r="L6" s="113">
        <v>0</v>
      </c>
      <c r="M6" s="113">
        <v>0</v>
      </c>
      <c r="N6" s="113">
        <v>0</v>
      </c>
      <c r="O6" s="113">
        <v>0</v>
      </c>
      <c r="P6" s="113">
        <v>0</v>
      </c>
      <c r="Q6" s="114"/>
    </row>
    <row r="7" spans="1:17" s="112" customFormat="1" x14ac:dyDescent="0.35">
      <c r="A7" s="112" t="s">
        <v>11</v>
      </c>
      <c r="B7" s="113">
        <v>0</v>
      </c>
      <c r="C7" s="113">
        <v>0</v>
      </c>
      <c r="D7" s="113">
        <v>0</v>
      </c>
      <c r="E7" s="113">
        <v>0</v>
      </c>
      <c r="F7" s="113">
        <v>0</v>
      </c>
      <c r="G7" s="113">
        <v>1000000</v>
      </c>
      <c r="H7" s="113">
        <v>1000000</v>
      </c>
      <c r="I7" s="113">
        <v>1000000</v>
      </c>
      <c r="J7" s="113">
        <v>1000000</v>
      </c>
      <c r="K7" s="113">
        <v>1000000</v>
      </c>
      <c r="L7" s="113">
        <v>1000000</v>
      </c>
      <c r="M7" s="113">
        <v>1000000</v>
      </c>
      <c r="N7" s="113">
        <v>1000000</v>
      </c>
      <c r="O7" s="113">
        <v>1000000</v>
      </c>
      <c r="P7" s="113">
        <v>0</v>
      </c>
      <c r="Q7" s="114"/>
    </row>
    <row r="8" spans="1:17" s="112" customFormat="1" x14ac:dyDescent="0.35">
      <c r="A8" s="112" t="s">
        <v>12</v>
      </c>
      <c r="B8" s="113">
        <v>1000000</v>
      </c>
      <c r="C8" s="113">
        <v>1000000</v>
      </c>
      <c r="D8" s="113">
        <v>1000000</v>
      </c>
      <c r="E8" s="113">
        <v>1000000</v>
      </c>
      <c r="F8" s="113">
        <v>1000000</v>
      </c>
      <c r="G8" s="113">
        <v>0</v>
      </c>
      <c r="H8" s="113">
        <v>0</v>
      </c>
      <c r="I8" s="113">
        <v>0</v>
      </c>
      <c r="J8" s="113">
        <v>0</v>
      </c>
      <c r="K8" s="113">
        <v>0</v>
      </c>
      <c r="L8" s="113">
        <v>0</v>
      </c>
      <c r="M8" s="113">
        <v>0</v>
      </c>
      <c r="N8" s="113">
        <v>0</v>
      </c>
      <c r="O8" s="113">
        <v>0</v>
      </c>
      <c r="P8" s="113">
        <v>0</v>
      </c>
      <c r="Q8" s="114"/>
    </row>
    <row r="9" spans="1:17" s="112" customFormat="1" x14ac:dyDescent="0.35">
      <c r="A9" s="112" t="s">
        <v>13</v>
      </c>
      <c r="B9" s="113">
        <v>0</v>
      </c>
      <c r="C9" s="113">
        <v>0</v>
      </c>
      <c r="D9" s="113">
        <v>0</v>
      </c>
      <c r="E9" s="113">
        <v>0</v>
      </c>
      <c r="F9" s="113">
        <v>0</v>
      </c>
      <c r="G9" s="113">
        <v>0</v>
      </c>
      <c r="H9" s="113">
        <v>0</v>
      </c>
      <c r="I9" s="113">
        <v>0</v>
      </c>
      <c r="J9" s="113">
        <v>0</v>
      </c>
      <c r="K9" s="113">
        <v>0</v>
      </c>
      <c r="L9" s="113">
        <v>0</v>
      </c>
      <c r="M9" s="113">
        <v>0</v>
      </c>
      <c r="N9" s="113">
        <v>0</v>
      </c>
      <c r="O9" s="113">
        <v>0</v>
      </c>
      <c r="P9" s="113">
        <v>0</v>
      </c>
      <c r="Q9" s="114"/>
    </row>
    <row r="10" spans="1:17" x14ac:dyDescent="0.35">
      <c r="A10" s="7" t="s">
        <v>22</v>
      </c>
      <c r="B10" s="4">
        <v>1.1729999780654907</v>
      </c>
      <c r="C10" s="4">
        <v>1.2010000000000001</v>
      </c>
      <c r="D10" s="4">
        <v>2.0270000000000001</v>
      </c>
      <c r="E10" s="4">
        <v>0.25800000000000001</v>
      </c>
      <c r="F10" s="4">
        <v>41.5</v>
      </c>
      <c r="G10" s="4">
        <v>2.54</v>
      </c>
      <c r="H10" s="4">
        <v>2.54</v>
      </c>
      <c r="I10" s="4">
        <v>1.056</v>
      </c>
      <c r="J10" s="4">
        <v>0.26700000000000002</v>
      </c>
      <c r="K10" s="4">
        <v>1.056</v>
      </c>
      <c r="L10" s="4">
        <v>130.05799999999999</v>
      </c>
      <c r="M10" s="4">
        <v>2.5</v>
      </c>
      <c r="N10" s="66">
        <v>100</v>
      </c>
      <c r="O10" s="67">
        <v>2.54</v>
      </c>
      <c r="P10" s="67">
        <v>0</v>
      </c>
      <c r="Q10" s="67"/>
    </row>
    <row r="11" spans="1:17" x14ac:dyDescent="0.35">
      <c r="A11" s="7" t="s">
        <v>23</v>
      </c>
      <c r="B11" s="4">
        <v>16.686000823974609</v>
      </c>
      <c r="C11" s="4">
        <v>25.114999999999998</v>
      </c>
      <c r="D11" s="4">
        <v>526.19200000000001</v>
      </c>
      <c r="E11" s="4">
        <v>1.56</v>
      </c>
      <c r="F11" s="4">
        <v>200.11</v>
      </c>
      <c r="G11" s="4">
        <v>22.21</v>
      </c>
      <c r="H11" s="4">
        <v>24.97</v>
      </c>
      <c r="I11" s="4">
        <v>41.286000000000001</v>
      </c>
      <c r="J11" s="4">
        <v>14.532999999999999</v>
      </c>
      <c r="K11" s="4">
        <v>41.286000000000001</v>
      </c>
      <c r="L11" s="4">
        <v>660.91099999999994</v>
      </c>
      <c r="M11" s="4">
        <v>26</v>
      </c>
      <c r="N11" s="66">
        <v>50</v>
      </c>
      <c r="O11" s="67">
        <v>22.21</v>
      </c>
      <c r="P11" s="67">
        <v>0</v>
      </c>
      <c r="Q11" s="67"/>
    </row>
    <row r="12" spans="1:17" x14ac:dyDescent="0.35">
      <c r="A12" s="7" t="s">
        <v>7</v>
      </c>
      <c r="B12" s="4">
        <v>82.224998474121094</v>
      </c>
      <c r="C12" s="4">
        <v>66.543000000000006</v>
      </c>
      <c r="D12" s="4">
        <v>267.89</v>
      </c>
      <c r="E12" s="4">
        <v>256.41199999999998</v>
      </c>
      <c r="F12" s="4">
        <v>434.31</v>
      </c>
      <c r="G12" s="4">
        <v>36.4</v>
      </c>
      <c r="H12" s="4">
        <v>41.05</v>
      </c>
      <c r="I12" s="4">
        <v>31.969000000000001</v>
      </c>
      <c r="J12" s="4">
        <v>17.425000000000001</v>
      </c>
      <c r="K12" s="4">
        <v>31.969000000000001</v>
      </c>
      <c r="L12" s="4">
        <v>752.81600000000003</v>
      </c>
      <c r="M12" s="4">
        <v>48.900001525878899</v>
      </c>
      <c r="N12" s="66">
        <v>100</v>
      </c>
      <c r="O12" s="67">
        <v>13.296832</v>
      </c>
      <c r="P12" s="67">
        <v>0</v>
      </c>
      <c r="Q12" s="67"/>
    </row>
    <row r="13" spans="1:17" x14ac:dyDescent="0.35">
      <c r="A13" s="7" t="s">
        <v>24</v>
      </c>
      <c r="B13" s="4">
        <v>6.4169999999999998</v>
      </c>
      <c r="C13" s="4">
        <v>8.4039999999999999</v>
      </c>
      <c r="D13" s="4">
        <v>22.539000000000001</v>
      </c>
      <c r="E13" s="4">
        <v>25.943999999999999</v>
      </c>
      <c r="F13" s="4">
        <v>29.83</v>
      </c>
      <c r="G13" s="4">
        <v>3.5070000000000001</v>
      </c>
      <c r="H13" s="4">
        <v>3.5070000000000001</v>
      </c>
      <c r="I13" s="4">
        <v>3.5750000000000002</v>
      </c>
      <c r="J13" s="4">
        <v>0.13300000000000001</v>
      </c>
      <c r="K13" s="4">
        <v>3.5750000000000002</v>
      </c>
      <c r="L13" s="4">
        <v>7.1970000000000001</v>
      </c>
      <c r="M13" s="4">
        <v>3.7000000476837154</v>
      </c>
      <c r="N13" s="66">
        <v>90</v>
      </c>
      <c r="O13" s="67">
        <v>3.2150660000000002</v>
      </c>
      <c r="P13" s="67">
        <v>0</v>
      </c>
      <c r="Q13" s="67"/>
    </row>
    <row r="14" spans="1:17" x14ac:dyDescent="0.35">
      <c r="A14" s="7" t="s">
        <v>25</v>
      </c>
      <c r="B14" s="4">
        <v>5.03</v>
      </c>
      <c r="C14" s="4">
        <v>7.5220000000000002</v>
      </c>
      <c r="D14" s="4">
        <v>22.3</v>
      </c>
      <c r="E14" s="4">
        <v>6.5739999999999998</v>
      </c>
      <c r="F14" s="4">
        <v>28.935099999999998</v>
      </c>
      <c r="G14" s="4">
        <v>3.5070000000000001</v>
      </c>
      <c r="H14" s="4">
        <v>3.5070000000000001</v>
      </c>
      <c r="I14" s="4">
        <v>3.5750000000000002</v>
      </c>
      <c r="J14" s="4">
        <v>0.13300000000000001</v>
      </c>
      <c r="K14" s="4">
        <v>3.5750000000000002</v>
      </c>
      <c r="L14" s="4">
        <v>7.1970000000000001</v>
      </c>
      <c r="M14" s="4">
        <v>3.7000000476837154</v>
      </c>
      <c r="N14" s="66">
        <v>90</v>
      </c>
      <c r="O14" s="67">
        <v>3.2150660000000002</v>
      </c>
      <c r="P14" s="67">
        <v>0</v>
      </c>
      <c r="Q14" s="67"/>
    </row>
    <row r="15" spans="1:17" x14ac:dyDescent="0.35">
      <c r="A15" s="7" t="s">
        <v>26</v>
      </c>
      <c r="B15" s="4">
        <v>0.54242117555469049</v>
      </c>
      <c r="C15" s="4">
        <v>0.54242117555469049</v>
      </c>
      <c r="D15" s="4">
        <v>0.54242117555469049</v>
      </c>
      <c r="E15" s="4">
        <v>0.54242117555469049</v>
      </c>
      <c r="F15" s="4">
        <v>0.54242117555469049</v>
      </c>
      <c r="G15" s="4">
        <v>0.26856561546286878</v>
      </c>
      <c r="H15" s="4">
        <v>0.26856561546286878</v>
      </c>
      <c r="I15" s="4">
        <v>0.26856561546286878</v>
      </c>
      <c r="J15" s="4">
        <v>0.26856561546286878</v>
      </c>
      <c r="K15" s="4">
        <v>0.26856561546286878</v>
      </c>
      <c r="L15" s="4">
        <v>0.26856561546286878</v>
      </c>
      <c r="M15" s="4">
        <v>0.26856561546286878</v>
      </c>
      <c r="N15" s="66">
        <v>30</v>
      </c>
      <c r="O15" s="67">
        <v>0.32149299999999997</v>
      </c>
      <c r="P15" s="67">
        <v>0</v>
      </c>
      <c r="Q15" s="67"/>
    </row>
    <row r="16" spans="1:17" x14ac:dyDescent="0.35">
      <c r="A16" s="8" t="s">
        <v>27</v>
      </c>
      <c r="B16" s="4">
        <v>0.503</v>
      </c>
      <c r="C16" s="4">
        <v>0.75219999999999998</v>
      </c>
      <c r="D16" s="4">
        <v>18.129899999999999</v>
      </c>
      <c r="E16" s="4">
        <v>0.65739999999999998</v>
      </c>
      <c r="F16" s="4">
        <v>16.290461299999997</v>
      </c>
      <c r="G16" s="4">
        <v>0.57865500000000003</v>
      </c>
      <c r="H16" s="4">
        <v>0.57865500000000003</v>
      </c>
      <c r="I16" s="4">
        <v>0.103675</v>
      </c>
      <c r="J16" s="4">
        <v>3.8569999999999998E-3</v>
      </c>
      <c r="K16" s="4">
        <v>0.103675</v>
      </c>
      <c r="L16" s="4">
        <v>1.4394</v>
      </c>
      <c r="M16" s="4">
        <v>3.5150000452995296</v>
      </c>
      <c r="N16" s="4">
        <v>14.85</v>
      </c>
      <c r="O16" s="67">
        <v>0.53048589000000002</v>
      </c>
      <c r="P16" s="67">
        <v>0</v>
      </c>
      <c r="Q16" s="67"/>
    </row>
    <row r="17" spans="1:17" x14ac:dyDescent="0.35">
      <c r="A17" s="8" t="s">
        <v>28</v>
      </c>
      <c r="B17" s="4">
        <v>1.2575000000000001</v>
      </c>
      <c r="C17" s="4">
        <v>1.8805000000000001</v>
      </c>
      <c r="D17" s="4">
        <v>4.0363000000000007</v>
      </c>
      <c r="E17" s="4">
        <v>1.6435</v>
      </c>
      <c r="F17" s="4">
        <v>10.098349899999999</v>
      </c>
      <c r="G17" s="4">
        <v>1.5009959999999998</v>
      </c>
      <c r="H17" s="4">
        <v>1.5009959999999998</v>
      </c>
      <c r="I17" s="4">
        <v>2.431</v>
      </c>
      <c r="J17" s="4">
        <v>9.0440000000000006E-2</v>
      </c>
      <c r="K17" s="4">
        <v>2.431</v>
      </c>
      <c r="L17" s="4">
        <v>3.0803159999999998</v>
      </c>
      <c r="M17" s="4">
        <v>0.18500000238418576</v>
      </c>
      <c r="N17" s="4">
        <v>38.519999999999996</v>
      </c>
      <c r="O17" s="67">
        <v>1.3760482479999998</v>
      </c>
      <c r="P17" s="67">
        <v>0</v>
      </c>
      <c r="Q17" s="67"/>
    </row>
    <row r="18" spans="1:17" x14ac:dyDescent="0.35">
      <c r="A18" s="7" t="s">
        <v>29</v>
      </c>
      <c r="B18" s="4">
        <v>0.18000000715255737</v>
      </c>
      <c r="C18" s="4">
        <v>0.76300000000000001</v>
      </c>
      <c r="D18" s="4">
        <v>4.2210000000000001</v>
      </c>
      <c r="E18" s="4">
        <v>3.024</v>
      </c>
      <c r="F18" s="4">
        <v>0.62999999523162842</v>
      </c>
      <c r="G18" s="4">
        <v>1.06</v>
      </c>
      <c r="H18" s="4">
        <v>1.06</v>
      </c>
      <c r="I18" s="4">
        <v>1.056</v>
      </c>
      <c r="J18" s="4">
        <v>1.1419999999999999</v>
      </c>
      <c r="K18" s="4">
        <v>1.056</v>
      </c>
      <c r="L18" s="4">
        <v>392.35399999999998</v>
      </c>
      <c r="M18" s="4">
        <v>49</v>
      </c>
      <c r="N18" s="66">
        <v>2.85</v>
      </c>
      <c r="O18" s="67">
        <v>1.06</v>
      </c>
      <c r="P18" s="67">
        <v>0</v>
      </c>
      <c r="Q18" s="67"/>
    </row>
    <row r="19" spans="1:17" x14ac:dyDescent="0.35">
      <c r="A19" s="7" t="s">
        <v>30</v>
      </c>
      <c r="B19" s="4">
        <v>0.38999998569488525</v>
      </c>
      <c r="C19" s="4">
        <v>0.91800000000000004</v>
      </c>
      <c r="D19" s="4">
        <v>0.6</v>
      </c>
      <c r="E19" s="4">
        <v>0.60299999999999998</v>
      </c>
      <c r="F19" s="4">
        <v>0.92000001668930043</v>
      </c>
      <c r="G19" s="4">
        <v>0.75</v>
      </c>
      <c r="H19" s="4">
        <v>0.35</v>
      </c>
      <c r="I19" s="4">
        <v>0.10199999999999999</v>
      </c>
      <c r="J19" s="4">
        <v>0.11899999999999999</v>
      </c>
      <c r="K19" s="4">
        <v>0.10199999999999999</v>
      </c>
      <c r="L19" s="4">
        <v>0.111</v>
      </c>
      <c r="M19" s="4">
        <v>1.1000000238418579</v>
      </c>
      <c r="N19" s="66">
        <v>0</v>
      </c>
      <c r="O19" s="67">
        <v>0.40123199999999998</v>
      </c>
      <c r="P19" s="67">
        <v>0</v>
      </c>
      <c r="Q19" s="67"/>
    </row>
    <row r="20" spans="1:17" x14ac:dyDescent="0.35">
      <c r="A20" s="7" t="s">
        <v>31</v>
      </c>
      <c r="B20" s="2">
        <v>78168.681100745569</v>
      </c>
      <c r="C20" s="2">
        <v>78153.745013896463</v>
      </c>
      <c r="D20" s="2">
        <v>77354.254432944086</v>
      </c>
      <c r="E20" s="2">
        <v>78187.481280563123</v>
      </c>
      <c r="F20" s="5">
        <v>77753.520071052437</v>
      </c>
      <c r="G20" s="5">
        <v>59366.949503269869</v>
      </c>
      <c r="H20" s="5">
        <v>59362.612360412735</v>
      </c>
      <c r="I20" s="5">
        <v>59341.609065174642</v>
      </c>
      <c r="J20" s="5">
        <v>59385.872043746065</v>
      </c>
      <c r="K20" s="2">
        <v>59341.609065174642</v>
      </c>
      <c r="L20" s="5">
        <v>56889.786903269873</v>
      </c>
      <c r="M20" s="5">
        <v>59229.283455650831</v>
      </c>
      <c r="N20" s="5">
        <v>59014.60666993654</v>
      </c>
      <c r="O20" s="2">
        <v>59366.949503269869</v>
      </c>
      <c r="P20" s="111">
        <f>12/106*44/12</f>
        <v>0.41509433962264147</v>
      </c>
      <c r="Q20" s="2">
        <f>12*7/(12*7+8*1)*44/12</f>
        <v>3.3478260869565215</v>
      </c>
    </row>
    <row r="21" spans="1:17" x14ac:dyDescent="0.35">
      <c r="A21" s="9" t="s">
        <v>32</v>
      </c>
      <c r="G21" s="64"/>
      <c r="H21" s="64"/>
      <c r="I21" s="64"/>
      <c r="J21" s="64"/>
      <c r="K21" s="64"/>
      <c r="L21" s="64"/>
      <c r="M21" s="64"/>
      <c r="N21" s="64"/>
      <c r="O21" s="64"/>
    </row>
    <row r="22" spans="1:17" x14ac:dyDescent="0.35">
      <c r="A22" s="9"/>
      <c r="M22" s="64"/>
    </row>
    <row r="23" spans="1:17" x14ac:dyDescent="0.35">
      <c r="A23" t="s">
        <v>15</v>
      </c>
      <c r="B23" s="128" t="s">
        <v>21</v>
      </c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t="s">
        <v>90</v>
      </c>
    </row>
  </sheetData>
  <mergeCells count="1">
    <mergeCell ref="B23:O23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75C5-799F-4B1B-8AD1-776CB314922E}">
  <dimension ref="A1:D22"/>
  <sheetViews>
    <sheetView workbookViewId="0">
      <selection activeCell="E21" sqref="E21"/>
    </sheetView>
  </sheetViews>
  <sheetFormatPr defaultRowHeight="14.5" x14ac:dyDescent="0.35"/>
  <cols>
    <col min="1" max="1" width="25.1796875" bestFit="1" customWidth="1"/>
  </cols>
  <sheetData>
    <row r="1" spans="1:4" x14ac:dyDescent="0.35">
      <c r="B1" t="s">
        <v>298</v>
      </c>
      <c r="C1" t="s">
        <v>299</v>
      </c>
      <c r="D1" t="s">
        <v>309</v>
      </c>
    </row>
    <row r="2" spans="1:4" x14ac:dyDescent="0.35">
      <c r="A2" t="s">
        <v>122</v>
      </c>
      <c r="B2" t="s">
        <v>308</v>
      </c>
      <c r="C2" t="s">
        <v>308</v>
      </c>
      <c r="D2" t="s">
        <v>308</v>
      </c>
    </row>
    <row r="3" spans="1:4" x14ac:dyDescent="0.35">
      <c r="A3" s="19" t="s">
        <v>125</v>
      </c>
      <c r="B3" t="s">
        <v>294</v>
      </c>
      <c r="C3" t="s">
        <v>294</v>
      </c>
      <c r="D3" t="s">
        <v>294</v>
      </c>
    </row>
    <row r="4" spans="1:4" x14ac:dyDescent="0.35">
      <c r="A4" t="s">
        <v>8</v>
      </c>
      <c r="B4">
        <v>362403.00757167325</v>
      </c>
      <c r="C4">
        <v>362403.00757167325</v>
      </c>
      <c r="D4">
        <v>362403.00757167325</v>
      </c>
    </row>
    <row r="5" spans="1:4" x14ac:dyDescent="0.35">
      <c r="A5" t="s">
        <v>9</v>
      </c>
      <c r="B5">
        <v>344979.42656462023</v>
      </c>
      <c r="C5">
        <v>344979.42656462023</v>
      </c>
      <c r="D5">
        <v>344979.42656462023</v>
      </c>
    </row>
    <row r="6" spans="1:4" x14ac:dyDescent="0.35">
      <c r="A6" t="s">
        <v>10</v>
      </c>
      <c r="B6">
        <v>24381.856026689315</v>
      </c>
      <c r="C6">
        <v>24381.856026689315</v>
      </c>
      <c r="D6">
        <v>24381.856026689315</v>
      </c>
    </row>
    <row r="7" spans="1:4" x14ac:dyDescent="0.35">
      <c r="A7" t="s">
        <v>11</v>
      </c>
      <c r="B7">
        <v>254462.26606022959</v>
      </c>
      <c r="C7">
        <v>254462.26606022959</v>
      </c>
      <c r="D7">
        <v>254462.26606022959</v>
      </c>
    </row>
    <row r="8" spans="1:4" x14ac:dyDescent="0.35">
      <c r="A8" t="s">
        <v>12</v>
      </c>
      <c r="B8">
        <v>66135.304477701342</v>
      </c>
      <c r="C8">
        <v>66135.304477701342</v>
      </c>
      <c r="D8">
        <v>66135.304477701342</v>
      </c>
    </row>
    <row r="9" spans="1:4" x14ac:dyDescent="0.35">
      <c r="A9" t="s">
        <v>13</v>
      </c>
      <c r="B9">
        <v>59.889274923371126</v>
      </c>
      <c r="C9">
        <v>59.889274923371126</v>
      </c>
      <c r="D9">
        <v>59.889274923371126</v>
      </c>
    </row>
    <row r="10" spans="1:4" x14ac:dyDescent="0.35">
      <c r="A10" t="s">
        <v>22</v>
      </c>
      <c r="B10">
        <v>24.470884336712146</v>
      </c>
      <c r="C10">
        <v>24.470884336712146</v>
      </c>
      <c r="D10">
        <v>24.470884336712146</v>
      </c>
    </row>
    <row r="11" spans="1:4" x14ac:dyDescent="0.35">
      <c r="A11" t="s">
        <v>23</v>
      </c>
      <c r="B11">
        <v>34.134614130073174</v>
      </c>
      <c r="C11">
        <v>34.134614130073174</v>
      </c>
      <c r="D11">
        <v>34.134614130073174</v>
      </c>
    </row>
    <row r="12" spans="1:4" x14ac:dyDescent="0.35">
      <c r="A12" t="s">
        <v>7</v>
      </c>
      <c r="B12">
        <v>-15.759603589368934</v>
      </c>
      <c r="C12">
        <v>-15.759603589368934</v>
      </c>
      <c r="D12">
        <v>-15.759603589368934</v>
      </c>
    </row>
    <row r="13" spans="1:4" x14ac:dyDescent="0.35">
      <c r="A13" t="s">
        <v>24</v>
      </c>
      <c r="B13">
        <v>8.6858851249063438</v>
      </c>
      <c r="C13">
        <v>8.6858851249063438</v>
      </c>
      <c r="D13">
        <v>8.6858851249063438</v>
      </c>
    </row>
    <row r="14" spans="1:4" x14ac:dyDescent="0.35">
      <c r="A14" t="s">
        <v>25</v>
      </c>
      <c r="B14">
        <v>6.9883164862451217</v>
      </c>
      <c r="C14">
        <v>6.9883164862451217</v>
      </c>
      <c r="D14">
        <v>6.9883164862451217</v>
      </c>
    </row>
    <row r="15" spans="1:4" x14ac:dyDescent="0.35">
      <c r="A15" t="s">
        <v>26</v>
      </c>
      <c r="B15">
        <v>58.328462296040968</v>
      </c>
      <c r="C15">
        <v>58.328462296040968</v>
      </c>
      <c r="D15">
        <v>58.328462296040968</v>
      </c>
    </row>
    <row r="16" spans="1:4" x14ac:dyDescent="0.35">
      <c r="A16" t="s">
        <v>27</v>
      </c>
      <c r="B16">
        <v>0.49662761207225459</v>
      </c>
      <c r="C16">
        <v>0.49662761207225459</v>
      </c>
      <c r="D16">
        <v>0.49662761207225459</v>
      </c>
    </row>
    <row r="17" spans="1:4" x14ac:dyDescent="0.35">
      <c r="A17" t="s">
        <v>28</v>
      </c>
      <c r="B17">
        <v>1.1283578872130025</v>
      </c>
      <c r="C17">
        <v>1.1283578872130025</v>
      </c>
      <c r="D17">
        <v>1.1283578872130025</v>
      </c>
    </row>
    <row r="18" spans="1:4" x14ac:dyDescent="0.35">
      <c r="A18" t="s">
        <v>29</v>
      </c>
      <c r="B18">
        <v>57.127332585038609</v>
      </c>
      <c r="C18">
        <v>57.127332585038609</v>
      </c>
      <c r="D18">
        <v>57.127332585038609</v>
      </c>
    </row>
    <row r="19" spans="1:4" x14ac:dyDescent="0.35">
      <c r="A19" t="s">
        <v>30</v>
      </c>
      <c r="B19">
        <v>-82.715827114534676</v>
      </c>
      <c r="C19">
        <v>-82.715827114534676</v>
      </c>
      <c r="D19">
        <v>-82.715827114534676</v>
      </c>
    </row>
    <row r="20" spans="1:4" x14ac:dyDescent="0.35">
      <c r="A20" t="s">
        <v>31</v>
      </c>
      <c r="B20">
        <v>22763.019075759898</v>
      </c>
      <c r="C20">
        <v>22763.019075759898</v>
      </c>
      <c r="D20">
        <v>22763.019075759898</v>
      </c>
    </row>
    <row r="22" spans="1:4" x14ac:dyDescent="0.35">
      <c r="A22" t="s">
        <v>15</v>
      </c>
      <c r="B22" t="s">
        <v>78</v>
      </c>
      <c r="C22" t="s">
        <v>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9E3-4DC6-4F1B-8852-1658C2A4C23D}">
  <dimension ref="A1:B25"/>
  <sheetViews>
    <sheetView workbookViewId="0">
      <selection activeCell="B20" sqref="B20"/>
    </sheetView>
  </sheetViews>
  <sheetFormatPr defaultRowHeight="14.5" x14ac:dyDescent="0.35"/>
  <sheetData>
    <row r="1" spans="1:2" x14ac:dyDescent="0.35">
      <c r="A1" t="s">
        <v>121</v>
      </c>
      <c r="B1" t="s">
        <v>122</v>
      </c>
    </row>
    <row r="2" spans="1:2" x14ac:dyDescent="0.35">
      <c r="A2" s="62" t="s">
        <v>93</v>
      </c>
      <c r="B2" t="s">
        <v>117</v>
      </c>
    </row>
    <row r="3" spans="1:2" x14ac:dyDescent="0.35">
      <c r="A3" s="62" t="s">
        <v>94</v>
      </c>
      <c r="B3" t="s">
        <v>117</v>
      </c>
    </row>
    <row r="4" spans="1:2" x14ac:dyDescent="0.35">
      <c r="A4" s="62" t="s">
        <v>337</v>
      </c>
      <c r="B4" t="s">
        <v>117</v>
      </c>
    </row>
    <row r="5" spans="1:2" x14ac:dyDescent="0.35">
      <c r="A5" s="62" t="s">
        <v>95</v>
      </c>
      <c r="B5" t="s">
        <v>117</v>
      </c>
    </row>
    <row r="6" spans="1:2" x14ac:dyDescent="0.35">
      <c r="A6" s="62" t="s">
        <v>294</v>
      </c>
      <c r="B6" t="s">
        <v>117</v>
      </c>
    </row>
    <row r="7" spans="1:2" x14ac:dyDescent="0.35">
      <c r="A7" s="62" t="s">
        <v>97</v>
      </c>
      <c r="B7" t="s">
        <v>118</v>
      </c>
    </row>
    <row r="8" spans="1:2" x14ac:dyDescent="0.35">
      <c r="A8" s="62" t="s">
        <v>98</v>
      </c>
      <c r="B8" t="s">
        <v>118</v>
      </c>
    </row>
    <row r="9" spans="1:2" x14ac:dyDescent="0.35">
      <c r="A9" s="62" t="s">
        <v>99</v>
      </c>
      <c r="B9" t="s">
        <v>118</v>
      </c>
    </row>
    <row r="10" spans="1:2" x14ac:dyDescent="0.35">
      <c r="A10" s="62" t="s">
        <v>100</v>
      </c>
      <c r="B10" t="s">
        <v>118</v>
      </c>
    </row>
    <row r="11" spans="1:2" x14ac:dyDescent="0.35">
      <c r="A11" s="62" t="s">
        <v>101</v>
      </c>
      <c r="B11" t="s">
        <v>118</v>
      </c>
    </row>
    <row r="12" spans="1:2" x14ac:dyDescent="0.35">
      <c r="A12" s="62" t="s">
        <v>103</v>
      </c>
      <c r="B12" t="s">
        <v>119</v>
      </c>
    </row>
    <row r="13" spans="1:2" x14ac:dyDescent="0.35">
      <c r="A13" s="62" t="s">
        <v>104</v>
      </c>
      <c r="B13" t="s">
        <v>119</v>
      </c>
    </row>
    <row r="14" spans="1:2" x14ac:dyDescent="0.35">
      <c r="A14" s="62" t="s">
        <v>105</v>
      </c>
      <c r="B14" t="s">
        <v>119</v>
      </c>
    </row>
    <row r="15" spans="1:2" x14ac:dyDescent="0.35">
      <c r="A15" s="62" t="s">
        <v>106</v>
      </c>
      <c r="B15" t="s">
        <v>119</v>
      </c>
    </row>
    <row r="16" spans="1:2" x14ac:dyDescent="0.35">
      <c r="A16" s="62" t="s">
        <v>107</v>
      </c>
      <c r="B16" t="s">
        <v>119</v>
      </c>
    </row>
    <row r="17" spans="1:2" x14ac:dyDescent="0.35">
      <c r="A17" s="62" t="s">
        <v>108</v>
      </c>
      <c r="B17" t="s">
        <v>119</v>
      </c>
    </row>
    <row r="18" spans="1:2" x14ac:dyDescent="0.35">
      <c r="A18" s="62" t="s">
        <v>109</v>
      </c>
      <c r="B18" t="s">
        <v>119</v>
      </c>
    </row>
    <row r="19" spans="1:2" x14ac:dyDescent="0.35">
      <c r="A19" s="62" t="s">
        <v>110</v>
      </c>
      <c r="B19" t="s">
        <v>119</v>
      </c>
    </row>
    <row r="20" spans="1:2" x14ac:dyDescent="0.35">
      <c r="A20" s="126" t="s">
        <v>338</v>
      </c>
      <c r="B20" s="69" t="s">
        <v>119</v>
      </c>
    </row>
    <row r="21" spans="1:2" x14ac:dyDescent="0.35">
      <c r="A21" s="62" t="s">
        <v>112</v>
      </c>
      <c r="B21" t="s">
        <v>120</v>
      </c>
    </row>
    <row r="22" spans="1:2" x14ac:dyDescent="0.35">
      <c r="A22" s="62" t="s">
        <v>113</v>
      </c>
      <c r="B22" t="s">
        <v>120</v>
      </c>
    </row>
    <row r="23" spans="1:2" x14ac:dyDescent="0.35">
      <c r="A23" s="62" t="s">
        <v>114</v>
      </c>
      <c r="B23" t="s">
        <v>120</v>
      </c>
    </row>
    <row r="24" spans="1:2" x14ac:dyDescent="0.35">
      <c r="A24" s="62" t="s">
        <v>115</v>
      </c>
      <c r="B24" t="s">
        <v>120</v>
      </c>
    </row>
    <row r="25" spans="1:2" x14ac:dyDescent="0.35">
      <c r="A25" s="62" t="s">
        <v>116</v>
      </c>
      <c r="B25" t="s"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1586-D778-4FB1-B08D-679C42EBE3A6}">
  <dimension ref="A1:C97"/>
  <sheetViews>
    <sheetView topLeftCell="A25" workbookViewId="0">
      <selection activeCell="A43" sqref="A43"/>
    </sheetView>
  </sheetViews>
  <sheetFormatPr defaultRowHeight="14.5" x14ac:dyDescent="0.35"/>
  <cols>
    <col min="1" max="1" width="35" bestFit="1" customWidth="1"/>
  </cols>
  <sheetData>
    <row r="1" spans="1:3" x14ac:dyDescent="0.35">
      <c r="B1" s="68" t="s">
        <v>186</v>
      </c>
      <c r="C1" t="s">
        <v>218</v>
      </c>
    </row>
    <row r="2" spans="1:3" x14ac:dyDescent="0.35">
      <c r="A2" t="s">
        <v>184</v>
      </c>
      <c r="B2" t="s">
        <v>185</v>
      </c>
      <c r="C2" t="s">
        <v>217</v>
      </c>
    </row>
    <row r="3" spans="1:3" x14ac:dyDescent="0.35">
      <c r="A3" t="s">
        <v>126</v>
      </c>
      <c r="B3">
        <v>42.686144171450856</v>
      </c>
      <c r="C3">
        <v>846.6716031627742</v>
      </c>
    </row>
    <row r="4" spans="1:3" s="69" customFormat="1" x14ac:dyDescent="0.35">
      <c r="A4" s="69" t="s">
        <v>127</v>
      </c>
      <c r="B4" s="69">
        <v>44.468682566682403</v>
      </c>
      <c r="C4" s="69">
        <v>862.78610169410933</v>
      </c>
    </row>
    <row r="5" spans="1:3" s="69" customFormat="1" x14ac:dyDescent="0.35">
      <c r="A5" s="69" t="s">
        <v>128</v>
      </c>
      <c r="B5" s="69">
        <v>50.159067341356092</v>
      </c>
      <c r="C5" s="69">
        <v>1014.3369175627239</v>
      </c>
    </row>
    <row r="6" spans="1:3" s="69" customFormat="1" x14ac:dyDescent="0.35">
      <c r="A6" s="69" t="s">
        <v>129</v>
      </c>
      <c r="B6" s="69">
        <v>50.159067341356092</v>
      </c>
      <c r="C6" s="69">
        <v>1014.3369175627239</v>
      </c>
    </row>
    <row r="7" spans="1:3" s="69" customFormat="1" x14ac:dyDescent="0.35">
      <c r="A7" s="69" t="s">
        <v>130</v>
      </c>
      <c r="B7" s="69">
        <v>47.796561156394887</v>
      </c>
      <c r="C7" s="69">
        <v>924.72851371056413</v>
      </c>
    </row>
    <row r="8" spans="1:3" s="69" customFormat="1" x14ac:dyDescent="0.35">
      <c r="A8" s="69" t="s">
        <v>131</v>
      </c>
      <c r="B8" s="69">
        <v>42.284046724818751</v>
      </c>
      <c r="C8" s="69">
        <v>715.64223805552433</v>
      </c>
    </row>
    <row r="9" spans="1:3" s="69" customFormat="1" x14ac:dyDescent="0.35">
      <c r="A9" s="69" t="s">
        <v>132</v>
      </c>
      <c r="B9" s="69">
        <v>41.346637144473675</v>
      </c>
      <c r="C9" s="69">
        <v>815.56195965417839</v>
      </c>
    </row>
    <row r="10" spans="1:3" s="69" customFormat="1" x14ac:dyDescent="0.35">
      <c r="A10" s="69" t="s">
        <v>133</v>
      </c>
      <c r="B10" s="69">
        <v>40.32341453625299</v>
      </c>
      <c r="C10" s="69">
        <v>788.30083565459597</v>
      </c>
    </row>
    <row r="11" spans="1:3" s="69" customFormat="1" x14ac:dyDescent="0.35">
      <c r="A11" s="69" t="s">
        <v>134</v>
      </c>
      <c r="B11" s="69">
        <v>38.215735920904834</v>
      </c>
      <c r="C11" s="69">
        <v>744.70116983334174</v>
      </c>
    </row>
    <row r="12" spans="1:3" x14ac:dyDescent="0.35">
      <c r="A12" t="s">
        <v>135</v>
      </c>
      <c r="B12">
        <v>36.933051359779093</v>
      </c>
      <c r="C12">
        <v>749.07638827065296</v>
      </c>
    </row>
    <row r="13" spans="1:3" s="69" customFormat="1" x14ac:dyDescent="0.35">
      <c r="A13" s="69" t="s">
        <v>136</v>
      </c>
      <c r="B13" s="69">
        <v>36.933051359779093</v>
      </c>
      <c r="C13" s="69">
        <v>749.07638827065296</v>
      </c>
    </row>
    <row r="14" spans="1:3" s="69" customFormat="1" x14ac:dyDescent="0.35">
      <c r="A14" s="69" t="s">
        <v>137</v>
      </c>
      <c r="B14" s="69">
        <v>34.943581428237124</v>
      </c>
      <c r="C14" s="69">
        <v>755.86244135709444</v>
      </c>
    </row>
    <row r="15" spans="1:3" s="69" customFormat="1" x14ac:dyDescent="0.35">
      <c r="A15" s="69" t="s">
        <v>138</v>
      </c>
      <c r="B15" s="69">
        <v>32.980288732636502</v>
      </c>
      <c r="C15" s="69">
        <v>762.55920427134606</v>
      </c>
    </row>
    <row r="16" spans="1:3" s="69" customFormat="1" x14ac:dyDescent="0.35">
      <c r="A16" s="69" t="s">
        <v>139</v>
      </c>
      <c r="B16" s="69">
        <v>42.284531648205927</v>
      </c>
      <c r="C16" s="69">
        <v>836.63306309407369</v>
      </c>
    </row>
    <row r="17" spans="1:3" s="69" customFormat="1" x14ac:dyDescent="0.35">
      <c r="A17" s="69" t="s">
        <v>140</v>
      </c>
      <c r="B17" s="69">
        <v>42.626181307031878</v>
      </c>
      <c r="C17" s="69">
        <v>846.93577526984518</v>
      </c>
    </row>
    <row r="18" spans="1:3" s="69" customFormat="1" x14ac:dyDescent="0.35">
      <c r="A18" s="69" t="s">
        <v>141</v>
      </c>
      <c r="B18" s="69">
        <v>42.284531648205927</v>
      </c>
      <c r="C18" s="69">
        <v>836.63306309407369</v>
      </c>
    </row>
    <row r="19" spans="1:3" x14ac:dyDescent="0.35">
      <c r="A19" s="68" t="s">
        <v>1</v>
      </c>
      <c r="B19">
        <v>42.626181307031878</v>
      </c>
      <c r="C19">
        <v>846.93577526984518</v>
      </c>
    </row>
    <row r="20" spans="1:3" x14ac:dyDescent="0.35">
      <c r="A20" t="s">
        <v>142</v>
      </c>
      <c r="B20">
        <v>38.488964112948509</v>
      </c>
      <c r="C20">
        <v>725.15243391008278</v>
      </c>
    </row>
    <row r="21" spans="1:3" x14ac:dyDescent="0.35">
      <c r="A21" t="s">
        <v>143</v>
      </c>
      <c r="B21">
        <v>38.922651269814651</v>
      </c>
      <c r="C21">
        <v>748.62596861099109</v>
      </c>
    </row>
    <row r="22" spans="1:3" x14ac:dyDescent="0.35">
      <c r="A22" t="s">
        <v>144</v>
      </c>
      <c r="B22">
        <v>40.920706293416544</v>
      </c>
      <c r="C22">
        <v>801.99999999999989</v>
      </c>
    </row>
    <row r="23" spans="1:3" x14ac:dyDescent="0.35">
      <c r="A23" t="s">
        <v>145</v>
      </c>
      <c r="B23">
        <v>40.504015809547568</v>
      </c>
      <c r="C23">
        <v>791.99999999999989</v>
      </c>
    </row>
    <row r="24" spans="1:3" x14ac:dyDescent="0.35">
      <c r="A24" t="s">
        <v>146</v>
      </c>
      <c r="B24">
        <v>36.711334911700462</v>
      </c>
      <c r="C24">
        <v>700.32025584540236</v>
      </c>
    </row>
    <row r="25" spans="1:3" x14ac:dyDescent="0.35">
      <c r="A25" t="s">
        <v>147</v>
      </c>
      <c r="B25">
        <v>46.202729987714299</v>
      </c>
      <c r="C25">
        <v>991.17374573064865</v>
      </c>
    </row>
    <row r="26" spans="1:3" x14ac:dyDescent="0.35">
      <c r="A26" t="s">
        <v>148</v>
      </c>
      <c r="B26">
        <v>46.202729987714299</v>
      </c>
      <c r="C26">
        <v>991.17374573064865</v>
      </c>
    </row>
    <row r="27" spans="1:3" x14ac:dyDescent="0.35">
      <c r="A27" t="s">
        <v>149</v>
      </c>
      <c r="B27">
        <v>18.846161439157566</v>
      </c>
      <c r="C27">
        <v>794.1013538556316</v>
      </c>
    </row>
    <row r="28" spans="1:3" x14ac:dyDescent="0.35">
      <c r="A28" t="s">
        <v>150</v>
      </c>
      <c r="B28">
        <v>25.127117950234005</v>
      </c>
      <c r="C28">
        <v>789.34625592835232</v>
      </c>
    </row>
    <row r="29" spans="1:3" x14ac:dyDescent="0.35">
      <c r="A29" t="s">
        <v>151</v>
      </c>
      <c r="B29">
        <v>32.865401215741031</v>
      </c>
      <c r="C29">
        <v>809.68750817282455</v>
      </c>
    </row>
    <row r="30" spans="1:3" x14ac:dyDescent="0.35">
      <c r="A30" t="s">
        <v>152</v>
      </c>
      <c r="B30">
        <v>27.364626409656783</v>
      </c>
      <c r="C30">
        <v>783.00612535864673</v>
      </c>
    </row>
    <row r="31" spans="1:3" x14ac:dyDescent="0.35">
      <c r="A31" t="s">
        <v>153</v>
      </c>
      <c r="B31">
        <v>38.215735920904834</v>
      </c>
      <c r="C31">
        <v>744.70116983334174</v>
      </c>
    </row>
    <row r="32" spans="1:3" x14ac:dyDescent="0.35">
      <c r="A32" t="s">
        <v>154</v>
      </c>
      <c r="B32">
        <v>27.964740860374413</v>
      </c>
      <c r="C32">
        <v>508.00296189766453</v>
      </c>
    </row>
    <row r="33" spans="1:3" x14ac:dyDescent="0.35">
      <c r="A33" t="s">
        <v>155</v>
      </c>
      <c r="B33">
        <v>24.597121095787827</v>
      </c>
      <c r="C33">
        <v>428.22298556220187</v>
      </c>
    </row>
    <row r="34" spans="1:3" x14ac:dyDescent="0.35">
      <c r="A34" t="s">
        <v>156</v>
      </c>
      <c r="B34">
        <v>22.69110756333853</v>
      </c>
      <c r="C34">
        <v>665.18536560495022</v>
      </c>
    </row>
    <row r="35" spans="1:3" x14ac:dyDescent="0.35">
      <c r="A35" t="s">
        <v>157</v>
      </c>
      <c r="B35">
        <v>23.767560801872072</v>
      </c>
      <c r="C35">
        <v>859.88020851632757</v>
      </c>
    </row>
    <row r="36" spans="1:3" x14ac:dyDescent="0.35">
      <c r="A36" t="s">
        <v>158</v>
      </c>
      <c r="B36">
        <v>39.354735372074877</v>
      </c>
      <c r="C36">
        <v>887.88245186586084</v>
      </c>
    </row>
    <row r="37" spans="1:3" x14ac:dyDescent="0.35">
      <c r="A37" t="s">
        <v>159</v>
      </c>
      <c r="B37">
        <v>40.711000614508571</v>
      </c>
      <c r="C37">
        <v>797.00724703341325</v>
      </c>
    </row>
    <row r="38" spans="1:3" x14ac:dyDescent="0.35">
      <c r="A38" t="s">
        <v>160</v>
      </c>
      <c r="B38">
        <v>38.53472160535101</v>
      </c>
      <c r="C38">
        <v>748.92792354647884</v>
      </c>
    </row>
    <row r="39" spans="1:3" x14ac:dyDescent="0.35">
      <c r="A39" t="s">
        <v>161</v>
      </c>
      <c r="B39">
        <v>40.453244380327611</v>
      </c>
      <c r="C39">
        <v>778.77937164550963</v>
      </c>
    </row>
    <row r="40" spans="1:3" x14ac:dyDescent="0.35">
      <c r="A40" t="s">
        <v>162</v>
      </c>
      <c r="B40">
        <v>43.400833892223638</v>
      </c>
      <c r="C40">
        <v>793.37856525946859</v>
      </c>
    </row>
    <row r="41" spans="1:3" x14ac:dyDescent="0.35">
      <c r="A41" t="s">
        <v>163</v>
      </c>
      <c r="B41">
        <v>40.954601653198118</v>
      </c>
      <c r="C41">
        <v>798.04417121416941</v>
      </c>
    </row>
    <row r="42" spans="1:3" x14ac:dyDescent="0.35">
      <c r="A42" t="s">
        <v>242</v>
      </c>
      <c r="B42" s="69">
        <v>44.291949816853993</v>
      </c>
      <c r="C42">
        <v>793.37856525946859</v>
      </c>
    </row>
    <row r="43" spans="1:3" x14ac:dyDescent="0.35">
      <c r="A43" t="s">
        <v>339</v>
      </c>
      <c r="B43" s="69">
        <v>44.291949816853993</v>
      </c>
      <c r="C43">
        <v>793.37856525946859</v>
      </c>
    </row>
    <row r="44" spans="1:3" x14ac:dyDescent="0.35">
      <c r="A44" t="s">
        <v>340</v>
      </c>
      <c r="B44" s="69">
        <v>43.995102738357922</v>
      </c>
      <c r="C44">
        <v>793.37856525946859</v>
      </c>
    </row>
    <row r="45" spans="1:3" x14ac:dyDescent="0.35">
      <c r="A45" t="s">
        <v>164</v>
      </c>
      <c r="B45">
        <v>38.180512527472686</v>
      </c>
      <c r="C45">
        <v>747.6070630111235</v>
      </c>
    </row>
    <row r="46" spans="1:3" x14ac:dyDescent="0.35">
      <c r="A46" t="s">
        <v>165</v>
      </c>
      <c r="B46">
        <v>37.300256882262083</v>
      </c>
      <c r="C46">
        <v>716.69892648380858</v>
      </c>
    </row>
    <row r="47" spans="1:3" x14ac:dyDescent="0.35">
      <c r="A47" t="s">
        <v>166</v>
      </c>
      <c r="B47">
        <v>36.889328265240245</v>
      </c>
      <c r="C47">
        <v>744.70116983334174</v>
      </c>
    </row>
    <row r="48" spans="1:3" x14ac:dyDescent="0.35">
      <c r="A48" t="s">
        <v>167</v>
      </c>
      <c r="B48">
        <v>39.429337036099838</v>
      </c>
      <c r="C48">
        <v>756.99999999999989</v>
      </c>
    </row>
    <row r="49" spans="1:3" x14ac:dyDescent="0.35">
      <c r="A49" t="s">
        <v>168</v>
      </c>
      <c r="B49">
        <v>10.040313081123244</v>
      </c>
      <c r="C49">
        <v>70.798124695046326</v>
      </c>
    </row>
    <row r="50" spans="1:3" x14ac:dyDescent="0.35">
      <c r="A50" t="s">
        <v>169</v>
      </c>
      <c r="B50">
        <v>30.792488052730107</v>
      </c>
      <c r="C50">
        <v>742.58779297677324</v>
      </c>
    </row>
    <row r="51" spans="1:3" x14ac:dyDescent="0.35">
      <c r="A51" t="s">
        <v>170</v>
      </c>
      <c r="B51">
        <v>31.839314137909518</v>
      </c>
      <c r="C51">
        <v>742.32362086970215</v>
      </c>
    </row>
    <row r="52" spans="1:3" x14ac:dyDescent="0.35">
      <c r="A52" t="s">
        <v>171</v>
      </c>
      <c r="B52">
        <v>33.077070766926674</v>
      </c>
      <c r="C52">
        <v>769.53334789802227</v>
      </c>
    </row>
    <row r="53" spans="1:3" x14ac:dyDescent="0.35">
      <c r="A53" t="s">
        <v>172</v>
      </c>
      <c r="B53">
        <v>31.263230600468017</v>
      </c>
      <c r="C53">
        <v>584.61287294827434</v>
      </c>
    </row>
    <row r="54" spans="1:3" x14ac:dyDescent="0.35">
      <c r="A54" t="s">
        <v>173</v>
      </c>
      <c r="B54">
        <v>29.646904789703584</v>
      </c>
      <c r="C54">
        <v>559.51652277652283</v>
      </c>
    </row>
    <row r="55" spans="1:3" x14ac:dyDescent="0.35">
      <c r="A55" t="s">
        <v>174</v>
      </c>
      <c r="B55">
        <v>31.510123545085804</v>
      </c>
      <c r="C55">
        <v>595.17975723111715</v>
      </c>
    </row>
    <row r="56" spans="1:3" x14ac:dyDescent="0.35">
      <c r="A56" t="s">
        <v>175</v>
      </c>
      <c r="B56">
        <v>27.734307445397814</v>
      </c>
      <c r="C56">
        <v>507.21044557645126</v>
      </c>
    </row>
    <row r="57" spans="1:3" x14ac:dyDescent="0.35">
      <c r="A57" t="s">
        <v>176</v>
      </c>
      <c r="B57">
        <v>27.548680827882244</v>
      </c>
      <c r="C57">
        <v>668.88377510394514</v>
      </c>
    </row>
    <row r="58" spans="1:3" x14ac:dyDescent="0.35">
      <c r="A58" t="s">
        <v>177</v>
      </c>
      <c r="B58">
        <v>34.60609523247426</v>
      </c>
      <c r="C58">
        <v>654.80340179705718</v>
      </c>
    </row>
    <row r="59" spans="1:3" x14ac:dyDescent="0.35">
      <c r="A59" t="s">
        <v>178</v>
      </c>
      <c r="B59">
        <v>36.455478031346189</v>
      </c>
      <c r="C59">
        <v>688.85095964480468</v>
      </c>
    </row>
    <row r="60" spans="1:3" x14ac:dyDescent="0.35">
      <c r="A60" t="s">
        <v>179</v>
      </c>
      <c r="B60">
        <v>38.505872853524245</v>
      </c>
      <c r="C60">
        <v>737.59071339941693</v>
      </c>
    </row>
    <row r="61" spans="1:3" x14ac:dyDescent="0.35">
      <c r="A61" t="s">
        <v>180</v>
      </c>
      <c r="B61">
        <v>39.773165285279561</v>
      </c>
      <c r="C61">
        <v>765.47381512866104</v>
      </c>
    </row>
    <row r="62" spans="1:3" x14ac:dyDescent="0.35">
      <c r="A62" t="s">
        <v>181</v>
      </c>
      <c r="B62">
        <v>38.281904677575831</v>
      </c>
      <c r="C62">
        <v>731.67589538225809</v>
      </c>
    </row>
    <row r="63" spans="1:3" x14ac:dyDescent="0.35">
      <c r="A63" t="s">
        <v>182</v>
      </c>
      <c r="B63">
        <v>31.369932808387436</v>
      </c>
      <c r="C63">
        <v>800.00032424653136</v>
      </c>
    </row>
    <row r="64" spans="1:3" x14ac:dyDescent="0.35">
      <c r="A64" t="s">
        <v>183</v>
      </c>
      <c r="B64">
        <v>38.180512527472686</v>
      </c>
      <c r="C64">
        <v>747.6070630111235</v>
      </c>
    </row>
    <row r="65" spans="1:3" x14ac:dyDescent="0.35">
      <c r="A65" t="s">
        <v>187</v>
      </c>
      <c r="B65">
        <v>47.141813661363628</v>
      </c>
      <c r="C65">
        <v>0.77692265667854898</v>
      </c>
    </row>
    <row r="66" spans="1:3" x14ac:dyDescent="0.35">
      <c r="A66" t="s">
        <v>188</v>
      </c>
      <c r="B66">
        <v>49.999999999999993</v>
      </c>
      <c r="C66">
        <v>0.71699999999999986</v>
      </c>
    </row>
    <row r="67" spans="1:3" x14ac:dyDescent="0.35">
      <c r="A67" s="68" t="s">
        <v>89</v>
      </c>
      <c r="B67">
        <v>119.98674372549019</v>
      </c>
      <c r="C67">
        <v>9.0052398842286357E-2</v>
      </c>
    </row>
    <row r="68" spans="1:3" x14ac:dyDescent="0.35">
      <c r="A68" t="s">
        <v>189</v>
      </c>
      <c r="B68">
        <v>0</v>
      </c>
      <c r="C68">
        <v>1.9768383817590991</v>
      </c>
    </row>
    <row r="69" spans="1:3" x14ac:dyDescent="0.35">
      <c r="A69" t="s">
        <v>190</v>
      </c>
      <c r="B69">
        <v>48.885121247479262</v>
      </c>
      <c r="C69">
        <v>0.88356773166440861</v>
      </c>
    </row>
    <row r="70" spans="1:3" x14ac:dyDescent="0.35">
      <c r="A70" t="s">
        <v>191</v>
      </c>
      <c r="B70">
        <v>22.648458746153963</v>
      </c>
    </row>
    <row r="71" spans="1:3" x14ac:dyDescent="0.35">
      <c r="A71" t="s">
        <v>192</v>
      </c>
      <c r="B71">
        <v>26.329529071139479</v>
      </c>
    </row>
    <row r="72" spans="1:3" x14ac:dyDescent="0.35">
      <c r="A72" t="s">
        <v>193</v>
      </c>
      <c r="B72">
        <v>18.707371337693861</v>
      </c>
    </row>
    <row r="73" spans="1:3" x14ac:dyDescent="0.35">
      <c r="A73" t="s">
        <v>194</v>
      </c>
      <c r="B73">
        <v>12.566427590816895</v>
      </c>
    </row>
    <row r="74" spans="1:3" x14ac:dyDescent="0.35">
      <c r="A74" t="s">
        <v>195</v>
      </c>
      <c r="B74">
        <v>26.329529071139479</v>
      </c>
    </row>
    <row r="75" spans="1:3" x14ac:dyDescent="0.35">
      <c r="A75" t="s">
        <v>196</v>
      </c>
      <c r="B75">
        <v>11.566786665057547</v>
      </c>
    </row>
    <row r="76" spans="1:3" x14ac:dyDescent="0.35">
      <c r="A76" t="s">
        <v>197</v>
      </c>
      <c r="B76">
        <v>31.342185540824094</v>
      </c>
    </row>
    <row r="77" spans="1:3" x14ac:dyDescent="0.35">
      <c r="A77" t="s">
        <v>198</v>
      </c>
      <c r="B77">
        <v>31.0106439692332</v>
      </c>
    </row>
    <row r="78" spans="1:3" x14ac:dyDescent="0.35">
      <c r="A78" t="s">
        <v>199</v>
      </c>
      <c r="B78">
        <v>28.609127685562171</v>
      </c>
    </row>
    <row r="79" spans="1:3" x14ac:dyDescent="0.35">
      <c r="A79" t="s">
        <v>200</v>
      </c>
      <c r="B79">
        <v>33.012627597074328</v>
      </c>
    </row>
    <row r="80" spans="1:3" x14ac:dyDescent="0.35">
      <c r="A80" t="s">
        <v>201</v>
      </c>
      <c r="B80">
        <v>17.905547955535493</v>
      </c>
    </row>
    <row r="81" spans="1:3" x14ac:dyDescent="0.35">
      <c r="A81" t="s">
        <v>202</v>
      </c>
      <c r="B81">
        <v>18.52542695399616</v>
      </c>
    </row>
    <row r="82" spans="1:3" x14ac:dyDescent="0.35">
      <c r="A82" t="s">
        <v>203</v>
      </c>
      <c r="B82">
        <v>16.801860958276258</v>
      </c>
    </row>
    <row r="83" spans="1:3" x14ac:dyDescent="0.35">
      <c r="A83" t="s">
        <v>204</v>
      </c>
      <c r="B83">
        <v>17.842745955691449</v>
      </c>
    </row>
    <row r="84" spans="1:3" x14ac:dyDescent="0.35">
      <c r="A84" t="s">
        <v>205</v>
      </c>
      <c r="B84">
        <v>17.11470795749937</v>
      </c>
    </row>
    <row r="85" spans="1:3" x14ac:dyDescent="0.35">
      <c r="A85" t="s">
        <v>206</v>
      </c>
      <c r="B85">
        <v>20.107106950068403</v>
      </c>
    </row>
    <row r="86" spans="1:3" x14ac:dyDescent="0.35">
      <c r="A86" t="s">
        <v>207</v>
      </c>
      <c r="B86">
        <v>18.52542695399616</v>
      </c>
    </row>
    <row r="87" spans="1:3" x14ac:dyDescent="0.35">
      <c r="A87" t="s">
        <v>208</v>
      </c>
      <c r="B87">
        <v>17.444999956679162</v>
      </c>
    </row>
    <row r="88" spans="1:3" x14ac:dyDescent="0.35">
      <c r="A88" t="s">
        <v>209</v>
      </c>
      <c r="B88">
        <v>15.647058823529411</v>
      </c>
    </row>
    <row r="89" spans="1:3" x14ac:dyDescent="0.35">
      <c r="A89" t="s">
        <v>210</v>
      </c>
      <c r="B89">
        <v>14.4</v>
      </c>
    </row>
    <row r="90" spans="1:3" x14ac:dyDescent="0.35">
      <c r="A90" t="s">
        <v>211</v>
      </c>
      <c r="B90">
        <v>22.000366940104676</v>
      </c>
    </row>
    <row r="91" spans="1:3" x14ac:dyDescent="0.35">
      <c r="A91" t="s">
        <v>212</v>
      </c>
      <c r="B91">
        <v>14.864999999999997</v>
      </c>
    </row>
    <row r="92" spans="1:3" x14ac:dyDescent="0.35">
      <c r="A92" t="s">
        <v>213</v>
      </c>
      <c r="B92">
        <v>16.758749999999999</v>
      </c>
    </row>
    <row r="93" spans="1:3" x14ac:dyDescent="0.35">
      <c r="A93" t="s">
        <v>214</v>
      </c>
      <c r="B93">
        <v>16.758749999999999</v>
      </c>
    </row>
    <row r="94" spans="1:3" x14ac:dyDescent="0.35">
      <c r="A94" t="s">
        <v>215</v>
      </c>
      <c r="B94">
        <v>13.036809815950916</v>
      </c>
    </row>
    <row r="95" spans="1:3" x14ac:dyDescent="0.35">
      <c r="A95" t="s">
        <v>216</v>
      </c>
      <c r="B95">
        <v>16.462585034013607</v>
      </c>
    </row>
    <row r="96" spans="1:3" x14ac:dyDescent="0.35">
      <c r="A96" s="68" t="s">
        <v>219</v>
      </c>
      <c r="C96">
        <v>1000</v>
      </c>
    </row>
    <row r="97" spans="1:3" x14ac:dyDescent="0.35">
      <c r="A97" t="s">
        <v>75</v>
      </c>
      <c r="C97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End use test</vt:lpstr>
      <vt:lpstr>Sheet1</vt:lpstr>
      <vt:lpstr>Production</vt:lpstr>
      <vt:lpstr>Chemicals</vt:lpstr>
      <vt:lpstr>Other</vt:lpstr>
      <vt:lpstr>End use</vt:lpstr>
      <vt:lpstr>Feedstock</vt:lpstr>
      <vt:lpstr>Units</vt:lpstr>
      <vt:lpstr>Fuel specs</vt:lpstr>
      <vt:lpstr>Mass</vt:lpstr>
      <vt:lpstr>Volume</vt:lpstr>
      <vt:lpstr>Energy</vt:lpstr>
      <vt:lpstr>Length</vt:lpstr>
      <vt:lpstr>Transportation</vt:lpstr>
      <vt:lpstr>End use supplement</vt:lpstr>
      <vt:lpstr>J2J</vt:lpstr>
      <vt:lpstr>kWh2BTU</vt:lpstr>
      <vt:lpstr>t2g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Ou, Longwen</dc:creator>
  <cp:lastModifiedBy>oulongwen</cp:lastModifiedBy>
  <dcterms:created xsi:type="dcterms:W3CDTF">2022-01-04T16:44:55Z</dcterms:created>
  <dcterms:modified xsi:type="dcterms:W3CDTF">2022-10-18T17:12:41Z</dcterms:modified>
</cp:coreProperties>
</file>