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dav\Dropbox\Projects\Caltech\Humans\Habits\Caltech 2018-2 (Anastasia)\Task\"/>
    </mc:Choice>
  </mc:AlternateContent>
  <bookViews>
    <workbookView xWindow="0" yWindow="0" windowWidth="10800" windowHeight="15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C3" i="1" l="1"/>
  <c r="C4" i="1"/>
  <c r="C5" i="1"/>
  <c r="C2" i="1"/>
  <c r="H7" i="1"/>
  <c r="H9" i="1" s="1"/>
  <c r="H6" i="1"/>
  <c r="C6" i="1" s="1"/>
  <c r="F7" i="1"/>
  <c r="S7" i="1" s="1"/>
  <c r="A7" i="1"/>
  <c r="A9" i="1" s="1"/>
  <c r="F6" i="1"/>
  <c r="S6" i="1" s="1"/>
  <c r="A6" i="1"/>
  <c r="A8" i="1" s="1"/>
  <c r="F9" i="1" l="1"/>
  <c r="S9" i="1" s="1"/>
  <c r="F8" i="1"/>
  <c r="S8" i="1" s="1"/>
  <c r="A11" i="1"/>
  <c r="A10" i="1"/>
  <c r="F11" i="1"/>
  <c r="S11" i="1" s="1"/>
  <c r="F10" i="1"/>
  <c r="S10" i="1" s="1"/>
  <c r="H11" i="1"/>
  <c r="C11" i="1" s="1"/>
  <c r="C9" i="1"/>
  <c r="H8" i="1"/>
  <c r="H10" i="1" s="1"/>
  <c r="C10" i="1" s="1"/>
  <c r="C7" i="1"/>
  <c r="L13" i="1"/>
  <c r="K13" i="1"/>
  <c r="L12" i="1"/>
  <c r="K12" i="1"/>
  <c r="J13" i="1"/>
  <c r="J12" i="1"/>
  <c r="I13" i="1"/>
  <c r="I12" i="1"/>
  <c r="C8" i="1" l="1"/>
  <c r="E3" i="1"/>
  <c r="R12" i="1" s="1"/>
  <c r="U12" i="1" s="1"/>
  <c r="E4" i="1"/>
  <c r="E5" i="1"/>
  <c r="E2" i="1"/>
  <c r="Q12" i="1" s="1"/>
  <c r="T12" i="1" s="1"/>
  <c r="E7" i="1" l="1"/>
  <c r="E9" i="1" s="1"/>
  <c r="R13" i="1"/>
  <c r="U13" i="1" s="1"/>
  <c r="E6" i="1"/>
  <c r="E8" i="1" s="1"/>
  <c r="E10" i="1" s="1"/>
  <c r="Q13" i="1"/>
  <c r="T13" i="1" s="1"/>
  <c r="E11" i="1"/>
  <c r="D2" i="1"/>
  <c r="N12" i="1" s="1"/>
  <c r="D5" i="1"/>
  <c r="D4" i="1"/>
  <c r="D3" i="1"/>
  <c r="O13" i="1" l="1"/>
  <c r="D7" i="1"/>
  <c r="D9" i="1" s="1"/>
  <c r="N13" i="1"/>
  <c r="D6" i="1"/>
  <c r="D8" i="1" s="1"/>
  <c r="O12" i="1"/>
  <c r="D10" i="1" l="1"/>
  <c r="D11" i="1"/>
</calcChain>
</file>

<file path=xl/sharedStrings.xml><?xml version="1.0" encoding="utf-8"?>
<sst xmlns="http://schemas.openxmlformats.org/spreadsheetml/2006/main" count="73" uniqueCount="42">
  <si>
    <t>position</t>
  </si>
  <si>
    <t>coin_img</t>
  </si>
  <si>
    <t>duration</t>
  </si>
  <si>
    <t>under1</t>
  </si>
  <si>
    <t>over1</t>
  </si>
  <si>
    <t>under2</t>
  </si>
  <si>
    <t>over2</t>
  </si>
  <si>
    <t>condition</t>
  </si>
  <si>
    <t>corrResp</t>
  </si>
  <si>
    <t>stimulus</t>
  </si>
  <si>
    <t>aux1</t>
  </si>
  <si>
    <t>stimulus_choice1</t>
  </si>
  <si>
    <t>stimulus_choice2</t>
  </si>
  <si>
    <t>position1</t>
  </si>
  <si>
    <t>position2</t>
  </si>
  <si>
    <t>condition_choice</t>
  </si>
  <si>
    <t>under</t>
  </si>
  <si>
    <t>over</t>
  </si>
  <si>
    <t>corrResp1</t>
  </si>
  <si>
    <t>corrResp2</t>
  </si>
  <si>
    <t>NA</t>
  </si>
  <si>
    <t>stimulus_pressed</t>
  </si>
  <si>
    <t>stim/left_resp_img_pressed.png</t>
  </si>
  <si>
    <t>stim/right_resp_img_pressed.png</t>
  </si>
  <si>
    <t>stim/down_resp_img_pressed.png</t>
  </si>
  <si>
    <t>stim/up_resp_img_pressed.png</t>
  </si>
  <si>
    <t>phase</t>
  </si>
  <si>
    <t>training</t>
  </si>
  <si>
    <t>test</t>
  </si>
  <si>
    <t>stimulus_pressed_choice1</t>
  </si>
  <si>
    <t>stimulus_pressed_choice2</t>
  </si>
  <si>
    <t>under1_vs_under2</t>
  </si>
  <si>
    <t>over1_vs_over2</t>
  </si>
  <si>
    <t>u</t>
  </si>
  <si>
    <t>d</t>
  </si>
  <si>
    <t>l</t>
  </si>
  <si>
    <t>r</t>
  </si>
  <si>
    <t>stim/silver_coin.png</t>
  </si>
  <si>
    <t>stim/gold_coin.png</t>
  </si>
  <si>
    <t>outcome</t>
  </si>
  <si>
    <t>outcome_choice1</t>
  </si>
  <si>
    <t>outcome_choice2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</si>
</sst>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E1" workbookViewId="0">
      <selection activeCell="G2" sqref="G2:G13"/>
    </sheetView>
  </sheetViews>
  <sheetFormatPr defaultRowHeight="15" x14ac:dyDescent="0.25"/>
  <cols>
    <col min="1" max="1" width="22.42578125" customWidth="1"/>
    <col min="2" max="2" width="32.42578125" bestFit="1" customWidth="1"/>
    <col min="3" max="3" width="26.5703125" customWidth="1"/>
    <col min="4" max="4" width="15.85546875" customWidth="1"/>
    <col min="5" max="5" width="9.7109375" customWidth="1"/>
    <col min="6" max="6" width="19.28515625" bestFit="1" customWidth="1"/>
    <col min="9" max="9" width="27.140625" customWidth="1"/>
    <col min="10" max="10" width="23.28515625" bestFit="1" customWidth="1"/>
    <col min="11" max="11" width="32.42578125" bestFit="1" customWidth="1"/>
    <col min="12" max="12" width="31.5703125" bestFit="1" customWidth="1"/>
    <col min="13" max="13" width="17.28515625" customWidth="1"/>
    <col min="16" max="16" width="16.7109375" customWidth="1"/>
  </cols>
  <sheetData>
    <row r="1" spans="1:21" x14ac:dyDescent="0.25">
      <c r="A1" t="s">
        <v>7</v>
      </c>
      <c r="B1" t="s">
        <v>21</v>
      </c>
      <c r="C1" t="s">
        <v>9</v>
      </c>
      <c r="D1" t="s">
        <v>0</v>
      </c>
      <c r="E1" t="s">
        <v>8</v>
      </c>
      <c r="F1" t="s">
        <v>1</v>
      </c>
      <c r="G1" t="s">
        <v>2</v>
      </c>
      <c r="H1" t="s">
        <v>10</v>
      </c>
      <c r="I1" t="s">
        <v>11</v>
      </c>
      <c r="J1" t="s">
        <v>12</v>
      </c>
      <c r="K1" t="s">
        <v>29</v>
      </c>
      <c r="L1" t="s">
        <v>30</v>
      </c>
      <c r="M1" t="s">
        <v>15</v>
      </c>
      <c r="N1" t="s">
        <v>13</v>
      </c>
      <c r="O1" t="s">
        <v>14</v>
      </c>
      <c r="P1" t="s">
        <v>26</v>
      </c>
      <c r="Q1" t="s">
        <v>18</v>
      </c>
      <c r="R1" t="s">
        <v>19</v>
      </c>
      <c r="S1" t="s">
        <v>39</v>
      </c>
      <c r="T1" t="s">
        <v>40</v>
      </c>
      <c r="U1" t="s">
        <v>41</v>
      </c>
    </row>
    <row r="2" spans="1:21" x14ac:dyDescent="0.25">
      <c r="A2" t="s">
        <v>3</v>
      </c>
      <c r="B2" t="s">
        <v>22</v>
      </c>
      <c r="C2" t="str">
        <f>+IF(H2="u", "stim/up_resp_img.png",IF(H2="d","stim/down_resp_img.png",IF(H2="l","stim/left_resp_img.png",IF(H2="r","stim/right_resp_img.png"))))</f>
        <v>stim/down_resp_img.png</v>
      </c>
      <c r="D2" t="str">
        <f>IF(E2="left","[0.5,0]",IF(E2="right","[-0.5,0]",IF(E2="down","[0,0.5]",IF(E2="up","[0,-0.5]"))))</f>
        <v>[0,0.5]</v>
      </c>
      <c r="E2" t="str">
        <f>IF(H2="l","left",IF(H2="r","right",IF(H2="d","down",IF(H2="u","up"))))</f>
        <v>down</v>
      </c>
      <c r="F2" t="s">
        <v>37</v>
      </c>
      <c r="G2">
        <v>60</v>
      </c>
      <c r="H2" t="s">
        <v>34</v>
      </c>
      <c r="P2" t="s">
        <v>27</v>
      </c>
      <c r="S2" t="str">
        <f>IF(F2="stim/silver_coin.png","silver","gold")</f>
        <v>silver</v>
      </c>
    </row>
    <row r="3" spans="1:21" x14ac:dyDescent="0.25">
      <c r="A3" t="s">
        <v>5</v>
      </c>
      <c r="B3" t="s">
        <v>23</v>
      </c>
      <c r="C3" t="str">
        <f t="shared" ref="C3:C9" si="0">+IF(H3="u", "stim/up_resp_img.png",IF(H3="d","stim/down_resp_img.png",IF(H3="l","stim/left_resp_img.png",IF(H3="r","stim/right_resp_img.png"))))</f>
        <v>stim/left_resp_img.png</v>
      </c>
      <c r="D3" t="str">
        <f t="shared" ref="D3:D5" si="1">IF(E3="left","[0.5,0]",IF(E3="right","[-0.5,0]",IF(E3="down","[0,0.5]",IF(E3="up","[0,-0.5]"))))</f>
        <v>[0.5,0]</v>
      </c>
      <c r="E3" t="str">
        <f t="shared" ref="E3:E5" si="2">IF(H3="l","left",IF(H3="r","right",IF(H3="d","down",IF(H3="u","up"))))</f>
        <v>left</v>
      </c>
      <c r="F3" t="s">
        <v>38</v>
      </c>
      <c r="G3">
        <v>60</v>
      </c>
      <c r="H3" t="s">
        <v>35</v>
      </c>
      <c r="P3" t="s">
        <v>27</v>
      </c>
      <c r="S3" t="str">
        <f t="shared" ref="S3:S11" si="3">IF(F3="stim/silver_coin.png","silver","gold")</f>
        <v>gold</v>
      </c>
    </row>
    <row r="4" spans="1:21" x14ac:dyDescent="0.25">
      <c r="A4" t="s">
        <v>4</v>
      </c>
      <c r="B4" t="s">
        <v>24</v>
      </c>
      <c r="C4" t="str">
        <f t="shared" si="0"/>
        <v>stim/up_resp_img.png</v>
      </c>
      <c r="D4" t="str">
        <f t="shared" si="1"/>
        <v>[0,-0.5]</v>
      </c>
      <c r="E4" t="str">
        <f t="shared" si="2"/>
        <v>up</v>
      </c>
      <c r="F4" t="s">
        <v>38</v>
      </c>
      <c r="G4">
        <v>60</v>
      </c>
      <c r="H4" t="s">
        <v>33</v>
      </c>
      <c r="P4" t="s">
        <v>27</v>
      </c>
      <c r="S4" t="str">
        <f t="shared" si="3"/>
        <v>gold</v>
      </c>
    </row>
    <row r="5" spans="1:21" x14ac:dyDescent="0.25">
      <c r="A5" t="s">
        <v>6</v>
      </c>
      <c r="B5" t="s">
        <v>25</v>
      </c>
      <c r="C5" t="str">
        <f t="shared" si="0"/>
        <v>stim/right_resp_img.png</v>
      </c>
      <c r="D5" t="str">
        <f t="shared" si="1"/>
        <v>[-0.5,0]</v>
      </c>
      <c r="E5" t="str">
        <f t="shared" si="2"/>
        <v>right</v>
      </c>
      <c r="F5" t="s">
        <v>37</v>
      </c>
      <c r="G5">
        <v>60</v>
      </c>
      <c r="H5" t="s">
        <v>36</v>
      </c>
      <c r="P5" t="s">
        <v>27</v>
      </c>
      <c r="S5" t="str">
        <f t="shared" si="3"/>
        <v>silver</v>
      </c>
    </row>
    <row r="6" spans="1:21" x14ac:dyDescent="0.25">
      <c r="A6" t="str">
        <f t="shared" ref="A6:A11" si="4">+A4</f>
        <v>over1</v>
      </c>
      <c r="B6" t="s">
        <v>24</v>
      </c>
      <c r="C6" t="str">
        <f t="shared" si="0"/>
        <v>stim/up_resp_img.png</v>
      </c>
      <c r="D6" t="str">
        <f t="shared" ref="D6:H9" si="5">+D4</f>
        <v>[0,-0.5]</v>
      </c>
      <c r="E6" t="str">
        <f t="shared" si="5"/>
        <v>up</v>
      </c>
      <c r="F6" t="str">
        <f t="shared" si="5"/>
        <v>stim/gold_coin.png</v>
      </c>
      <c r="G6">
        <v>60</v>
      </c>
      <c r="H6" t="str">
        <f t="shared" si="5"/>
        <v>u</v>
      </c>
      <c r="P6" t="s">
        <v>27</v>
      </c>
      <c r="S6" t="str">
        <f t="shared" si="3"/>
        <v>gold</v>
      </c>
    </row>
    <row r="7" spans="1:21" x14ac:dyDescent="0.25">
      <c r="A7" t="str">
        <f t="shared" si="4"/>
        <v>over2</v>
      </c>
      <c r="B7" t="s">
        <v>25</v>
      </c>
      <c r="C7" t="str">
        <f t="shared" si="0"/>
        <v>stim/right_resp_img.png</v>
      </c>
      <c r="D7" t="str">
        <f t="shared" si="5"/>
        <v>[-0.5,0]</v>
      </c>
      <c r="E7" t="str">
        <f t="shared" si="5"/>
        <v>right</v>
      </c>
      <c r="F7" t="str">
        <f t="shared" si="5"/>
        <v>stim/silver_coin.png</v>
      </c>
      <c r="G7">
        <v>60</v>
      </c>
      <c r="H7" t="str">
        <f t="shared" si="5"/>
        <v>r</v>
      </c>
      <c r="P7" t="s">
        <v>27</v>
      </c>
      <c r="S7" t="str">
        <f t="shared" si="3"/>
        <v>silver</v>
      </c>
    </row>
    <row r="8" spans="1:21" x14ac:dyDescent="0.25">
      <c r="A8" t="str">
        <f t="shared" si="4"/>
        <v>over1</v>
      </c>
      <c r="B8" t="s">
        <v>24</v>
      </c>
      <c r="C8" t="str">
        <f t="shared" si="0"/>
        <v>stim/up_resp_img.png</v>
      </c>
      <c r="D8" t="str">
        <f t="shared" si="5"/>
        <v>[0,-0.5]</v>
      </c>
      <c r="E8" t="str">
        <f t="shared" si="5"/>
        <v>up</v>
      </c>
      <c r="F8" t="str">
        <f t="shared" si="5"/>
        <v>stim/gold_coin.png</v>
      </c>
      <c r="G8">
        <v>60</v>
      </c>
      <c r="H8" t="str">
        <f t="shared" si="5"/>
        <v>u</v>
      </c>
      <c r="P8" t="s">
        <v>27</v>
      </c>
      <c r="S8" t="str">
        <f t="shared" si="3"/>
        <v>gold</v>
      </c>
    </row>
    <row r="9" spans="1:21" x14ac:dyDescent="0.25">
      <c r="A9" t="str">
        <f t="shared" si="4"/>
        <v>over2</v>
      </c>
      <c r="B9" t="s">
        <v>25</v>
      </c>
      <c r="C9" t="str">
        <f t="shared" si="0"/>
        <v>stim/right_resp_img.png</v>
      </c>
      <c r="D9" t="str">
        <f t="shared" si="5"/>
        <v>[-0.5,0]</v>
      </c>
      <c r="E9" t="str">
        <f t="shared" si="5"/>
        <v>right</v>
      </c>
      <c r="F9" t="str">
        <f t="shared" si="5"/>
        <v>stim/silver_coin.png</v>
      </c>
      <c r="G9">
        <v>60</v>
      </c>
      <c r="H9" t="str">
        <f t="shared" si="5"/>
        <v>r</v>
      </c>
      <c r="P9" t="s">
        <v>27</v>
      </c>
      <c r="S9" t="str">
        <f t="shared" si="3"/>
        <v>silver</v>
      </c>
    </row>
    <row r="10" spans="1:21" x14ac:dyDescent="0.25">
      <c r="A10" t="str">
        <f t="shared" si="4"/>
        <v>over1</v>
      </c>
      <c r="B10" t="s">
        <v>24</v>
      </c>
      <c r="C10" t="str">
        <f t="shared" ref="C10:C11" si="6">+IF(H10="u", "stim/up_resp_img.png",IF(H10="d","stim/down_resp_img.png",IF(H10="l","stim/left_resp_img.png",IF(H10="r","stim/right_resp_img.png"))))</f>
        <v>stim/up_resp_img.png</v>
      </c>
      <c r="D10" t="str">
        <f t="shared" ref="D10:F10" si="7">+D8</f>
        <v>[0,-0.5]</v>
      </c>
      <c r="E10" t="str">
        <f t="shared" si="7"/>
        <v>up</v>
      </c>
      <c r="F10" t="str">
        <f t="shared" si="7"/>
        <v>stim/gold_coin.png</v>
      </c>
      <c r="G10">
        <v>60</v>
      </c>
      <c r="H10" t="str">
        <f t="shared" ref="H10" si="8">+H8</f>
        <v>u</v>
      </c>
      <c r="P10" t="s">
        <v>27</v>
      </c>
      <c r="S10" t="str">
        <f t="shared" si="3"/>
        <v>gold</v>
      </c>
    </row>
    <row r="11" spans="1:21" x14ac:dyDescent="0.25">
      <c r="A11" t="str">
        <f t="shared" si="4"/>
        <v>over2</v>
      </c>
      <c r="B11" t="s">
        <v>25</v>
      </c>
      <c r="C11" t="str">
        <f t="shared" si="6"/>
        <v>stim/right_resp_img.png</v>
      </c>
      <c r="D11" t="str">
        <f t="shared" ref="D11:F11" si="9">+D9</f>
        <v>[-0.5,0]</v>
      </c>
      <c r="E11" t="str">
        <f t="shared" si="9"/>
        <v>right</v>
      </c>
      <c r="F11" t="str">
        <f t="shared" si="9"/>
        <v>stim/silver_coin.png</v>
      </c>
      <c r="G11">
        <v>60</v>
      </c>
      <c r="H11" t="str">
        <f t="shared" ref="H11" si="10">+H9</f>
        <v>r</v>
      </c>
      <c r="P11" t="s">
        <v>27</v>
      </c>
      <c r="S11" t="str">
        <f t="shared" si="3"/>
        <v>silver</v>
      </c>
    </row>
    <row r="12" spans="1:21" x14ac:dyDescent="0.25">
      <c r="A12" t="s">
        <v>31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>
        <v>60</v>
      </c>
      <c r="H12" t="s">
        <v>20</v>
      </c>
      <c r="I12" t="str">
        <f>VLOOKUP("under1",A2:C5,3,0)</f>
        <v>stim/down_resp_img.png</v>
      </c>
      <c r="J12" t="str">
        <f>VLOOKUP("under2",A2:C5,3,0)</f>
        <v>stim/left_resp_img.png</v>
      </c>
      <c r="K12" t="str">
        <f>VLOOKUP("under1",$A$2:$C$5,2,0)</f>
        <v>stim/left_resp_img_pressed.png</v>
      </c>
      <c r="L12" t="str">
        <f>VLOOKUP("under2",$A$2:$C$5,2,0)</f>
        <v>stim/right_resp_img_pressed.png</v>
      </c>
      <c r="M12" t="s">
        <v>16</v>
      </c>
      <c r="N12" t="str">
        <f>VLOOKUP("under1",$A$2:$G$5,4,0)</f>
        <v>[0,0.5]</v>
      </c>
      <c r="O12" t="str">
        <f>VLOOKUP("under2",$A$2:$G$5,4,0)</f>
        <v>[0.5,0]</v>
      </c>
      <c r="P12" t="s">
        <v>28</v>
      </c>
      <c r="Q12" t="str">
        <f>VLOOKUP("under1",$A$2:$E$5,5,0)</f>
        <v>down</v>
      </c>
      <c r="R12" t="str">
        <f>+VLOOKUP("under2",$A$2:$E$5,5,0)</f>
        <v>left</v>
      </c>
      <c r="S12" t="s">
        <v>20</v>
      </c>
      <c r="T12" t="str">
        <f>VLOOKUP(Q12,$E$2:$S$11,15,0)</f>
        <v>silver</v>
      </c>
      <c r="U12" t="str">
        <f>VLOOKUP(R12,$E$2:$S$11,15,0)</f>
        <v>gold</v>
      </c>
    </row>
    <row r="13" spans="1:21" x14ac:dyDescent="0.25">
      <c r="A13" t="s">
        <v>32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>
        <v>60</v>
      </c>
      <c r="H13" t="s">
        <v>20</v>
      </c>
      <c r="I13" t="str">
        <f>VLOOKUP("over1",A2:C5,3,0)</f>
        <v>stim/up_resp_img.png</v>
      </c>
      <c r="J13" t="str">
        <f>VLOOKUP("over2",A2:C5,3,0)</f>
        <v>stim/right_resp_img.png</v>
      </c>
      <c r="K13" t="str">
        <f>VLOOKUP("over1",$A$2:$C$5,2,0)</f>
        <v>stim/down_resp_img_pressed.png</v>
      </c>
      <c r="L13" t="str">
        <f>VLOOKUP("over2",$A$2:$C$5,2,0)</f>
        <v>stim/up_resp_img_pressed.png</v>
      </c>
      <c r="M13" t="s">
        <v>17</v>
      </c>
      <c r="N13" t="str">
        <f>VLOOKUP("over1",$A$2:$G$5,4,0)</f>
        <v>[0,-0.5]</v>
      </c>
      <c r="O13" t="str">
        <f>VLOOKUP("over2",$A$2:$G$5,4,0)</f>
        <v>[-0.5,0]</v>
      </c>
      <c r="P13" t="s">
        <v>28</v>
      </c>
      <c r="Q13" t="str">
        <f>VLOOKUP("over1",$A$3:$E$5,5,0)</f>
        <v>up</v>
      </c>
      <c r="R13" t="str">
        <f>+VLOOKUP("over2",$A$2:$E$5,5,0)</f>
        <v>right</v>
      </c>
      <c r="S13" t="s">
        <v>20</v>
      </c>
      <c r="T13" t="str">
        <f>VLOOKUP(Q13,$E$2:$S$11,15,0)</f>
        <v>gold</v>
      </c>
      <c r="U13" t="str">
        <f>VLOOKUP(R13,$E$2:$S$11,15,0)</f>
        <v>silver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D. Perez</dc:creator>
  <cp:lastModifiedBy>Windows User</cp:lastModifiedBy>
  <dcterms:created xsi:type="dcterms:W3CDTF">2016-10-06T17:19:32Z</dcterms:created>
  <dcterms:modified xsi:type="dcterms:W3CDTF">2018-08-17T17:27:44Z</dcterms:modified>
</cp:coreProperties>
</file>