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madav\Dropbox\Projects\Caltech\Humans\Habits\Caltech 2018-2 (Anastasia)\Task\"/>
    </mc:Choice>
  </mc:AlternateContent>
  <bookViews>
    <workbookView xWindow="0" yWindow="0" windowWidth="10800" windowHeight="15450"/>
  </bookViews>
  <sheets>
    <sheet name="conditions" sheetId="1" r:id="rId1"/>
    <sheet name="README" sheetId="2" r:id="rId2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9" i="1" l="1"/>
  <c r="N8" i="1"/>
  <c r="M9" i="1"/>
  <c r="M8" i="1"/>
  <c r="H5" i="1" l="1"/>
  <c r="H4" i="1" l="1"/>
  <c r="H3" i="1"/>
  <c r="H2" i="1"/>
  <c r="R2" i="1" l="1"/>
  <c r="R3" i="1"/>
  <c r="R4" i="1"/>
  <c r="R5" i="1"/>
  <c r="S5" i="1" l="1"/>
  <c r="X5" i="1"/>
  <c r="S4" i="1"/>
  <c r="X4" i="1"/>
  <c r="S3" i="1"/>
  <c r="X3" i="1"/>
  <c r="S2" i="1"/>
  <c r="X2" i="1"/>
  <c r="B3" i="1"/>
  <c r="K8" i="1" s="1"/>
  <c r="B4" i="1"/>
  <c r="J9" i="1" s="1"/>
  <c r="B5" i="1"/>
  <c r="K9" i="1" s="1"/>
  <c r="B2" i="1"/>
  <c r="J8" i="1" s="1"/>
  <c r="E7" i="1"/>
  <c r="A7" i="1"/>
  <c r="E6" i="1"/>
  <c r="A6" i="1"/>
  <c r="G7" i="1" l="1"/>
  <c r="B7" i="1" s="1"/>
  <c r="R7" i="1"/>
  <c r="G6" i="1"/>
  <c r="B6" i="1" s="1"/>
  <c r="R6" i="1"/>
  <c r="S6" i="1" s="1"/>
  <c r="S7" i="1"/>
  <c r="X7" i="1"/>
  <c r="X6" i="1" l="1"/>
  <c r="D3" i="1"/>
  <c r="Q8" i="1" s="1"/>
  <c r="U8" i="1" s="1"/>
  <c r="D4" i="1"/>
  <c r="P9" i="1" s="1"/>
  <c r="D5" i="1"/>
  <c r="Q9" i="1" s="1"/>
  <c r="D2" i="1"/>
  <c r="P8" i="1" s="1"/>
  <c r="T8" i="1" s="1"/>
  <c r="T9" i="1" l="1"/>
  <c r="U9" i="1"/>
  <c r="W8" i="1"/>
  <c r="V8" i="1"/>
  <c r="D7" i="1"/>
  <c r="D6" i="1"/>
  <c r="C2" i="1"/>
  <c r="C5" i="1"/>
  <c r="C4" i="1"/>
  <c r="C3" i="1"/>
  <c r="V9" i="1" l="1"/>
  <c r="W9" i="1"/>
  <c r="C7" i="1"/>
  <c r="C6" i="1"/>
</calcChain>
</file>

<file path=xl/sharedStrings.xml><?xml version="1.0" encoding="utf-8"?>
<sst xmlns="http://schemas.openxmlformats.org/spreadsheetml/2006/main" count="69" uniqueCount="43">
  <si>
    <t>position</t>
  </si>
  <si>
    <t>coin_img</t>
  </si>
  <si>
    <t>duration</t>
  </si>
  <si>
    <t>under1</t>
  </si>
  <si>
    <t>over1</t>
  </si>
  <si>
    <t>under2</t>
  </si>
  <si>
    <t>over2</t>
  </si>
  <si>
    <t>condition</t>
  </si>
  <si>
    <t>corrResp</t>
  </si>
  <si>
    <t>stimulus</t>
  </si>
  <si>
    <t>aux1</t>
  </si>
  <si>
    <t>stimulus_choice1</t>
  </si>
  <si>
    <t>stimulus_choice2</t>
  </si>
  <si>
    <t>position1</t>
  </si>
  <si>
    <t>position2</t>
  </si>
  <si>
    <t>condition_choice</t>
  </si>
  <si>
    <t>under</t>
  </si>
  <si>
    <t>over</t>
  </si>
  <si>
    <t>corrResp1</t>
  </si>
  <si>
    <t>corrResp2</t>
  </si>
  <si>
    <t>NA</t>
  </si>
  <si>
    <t>phase</t>
  </si>
  <si>
    <t>training</t>
  </si>
  <si>
    <t>test</t>
  </si>
  <si>
    <t>under1_vs_under2</t>
  </si>
  <si>
    <t>over1_vs_over2</t>
  </si>
  <si>
    <t>u</t>
  </si>
  <si>
    <t>d</t>
  </si>
  <si>
    <t>l</t>
  </si>
  <si>
    <t>r</t>
  </si>
  <si>
    <t>stim/silver_coin.png</t>
  </si>
  <si>
    <t>stim/gold_coin.png</t>
  </si>
  <si>
    <t>outcome</t>
  </si>
  <si>
    <t>outcome_choice1</t>
  </si>
  <si>
    <t>outcome_choice2</t>
  </si>
  <si>
    <t>devalued_coin</t>
  </si>
  <si>
    <t>cond_val</t>
  </si>
  <si>
    <t>cond_val1</t>
  </si>
  <si>
    <t>cond_val2</t>
  </si>
  <si>
    <t>rand_num</t>
  </si>
  <si>
    <t>corrResp_ct</t>
  </si>
  <si>
    <t>gold</t>
  </si>
  <si>
    <t xml:space="preserve">To use this conditions file, change the aux1 values by randomising the rand_num column. Then select aux1 and rand_num from the first to the 5th row and sort. All the other values should update according to this new randomisation.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</si>
</sst>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tabSelected="1" workbookViewId="0">
      <selection activeCell="F10" sqref="F10"/>
    </sheetView>
  </sheetViews>
  <sheetFormatPr defaultRowHeight="15" x14ac:dyDescent="0.25"/>
  <cols>
    <col min="1" max="1" width="22.42578125" customWidth="1"/>
    <col min="2" max="2" width="26.5703125" customWidth="1"/>
    <col min="3" max="3" width="15.85546875" customWidth="1"/>
    <col min="4" max="4" width="9.7109375" customWidth="1"/>
    <col min="5" max="5" width="19.28515625" bestFit="1" customWidth="1"/>
    <col min="8" max="8" width="10.28515625" customWidth="1"/>
    <col min="10" max="10" width="27.140625" customWidth="1"/>
    <col min="11" max="11" width="23.28515625" bestFit="1" customWidth="1"/>
    <col min="12" max="12" width="17.28515625" customWidth="1"/>
    <col min="15" max="15" width="16.7109375" customWidth="1"/>
    <col min="18" max="19" width="8.85546875" bestFit="1" customWidth="1"/>
    <col min="20" max="20" width="8.85546875" customWidth="1"/>
  </cols>
  <sheetData>
    <row r="1" spans="1:24" x14ac:dyDescent="0.25">
      <c r="A1" t="s">
        <v>7</v>
      </c>
      <c r="B1" t="s">
        <v>9</v>
      </c>
      <c r="C1" t="s">
        <v>0</v>
      </c>
      <c r="D1" t="s">
        <v>8</v>
      </c>
      <c r="E1" t="s">
        <v>1</v>
      </c>
      <c r="F1" t="s">
        <v>2</v>
      </c>
      <c r="G1" t="s">
        <v>10</v>
      </c>
      <c r="H1" t="s">
        <v>39</v>
      </c>
      <c r="I1" t="s">
        <v>35</v>
      </c>
      <c r="J1" t="s">
        <v>11</v>
      </c>
      <c r="K1" t="s">
        <v>12</v>
      </c>
      <c r="L1" t="s">
        <v>15</v>
      </c>
      <c r="M1" t="s">
        <v>13</v>
      </c>
      <c r="N1" t="s">
        <v>14</v>
      </c>
      <c r="O1" t="s">
        <v>21</v>
      </c>
      <c r="P1" t="s">
        <v>18</v>
      </c>
      <c r="Q1" t="s">
        <v>19</v>
      </c>
      <c r="R1" t="s">
        <v>32</v>
      </c>
      <c r="S1" t="s">
        <v>36</v>
      </c>
      <c r="T1" t="s">
        <v>33</v>
      </c>
      <c r="U1" t="s">
        <v>34</v>
      </c>
      <c r="V1" t="s">
        <v>37</v>
      </c>
      <c r="W1" t="s">
        <v>38</v>
      </c>
      <c r="X1" t="s">
        <v>40</v>
      </c>
    </row>
    <row r="2" spans="1:24" x14ac:dyDescent="0.25">
      <c r="A2" t="s">
        <v>3</v>
      </c>
      <c r="B2" t="str">
        <f>+IF(G2="u", "stim/up_resp_img.png",IF(G2="d","stim/down_resp_img.png",IF(G2="l","stim/left_resp_img.png",IF(G2="r","stim/right_resp_img.png"))))</f>
        <v>stim/up_resp_img.png</v>
      </c>
      <c r="C2" t="str">
        <f>IF(D2="left","[0.5,0]",IF(D2="right","[-0.5,0]",IF(D2="down","[0,0.5]",IF(D2="up","[0,-0.5]"))))</f>
        <v>[0,-0.5]</v>
      </c>
      <c r="D2" t="str">
        <f>IF(G2="l","left",IF(G2="r","right",IF(G2="d","down",IF(G2="u","up"))))</f>
        <v>up</v>
      </c>
      <c r="E2" t="s">
        <v>30</v>
      </c>
      <c r="F2">
        <v>120</v>
      </c>
      <c r="G2" t="s">
        <v>26</v>
      </c>
      <c r="H2">
        <f ca="1">RAND()</f>
        <v>0.7682293682561121</v>
      </c>
      <c r="I2" t="s">
        <v>41</v>
      </c>
      <c r="O2" t="s">
        <v>22</v>
      </c>
      <c r="R2" t="str">
        <f t="shared" ref="R2:R7" si="0">IF(E2="stim/silver_coin.png","silver","gold")</f>
        <v>silver</v>
      </c>
      <c r="S2" t="str">
        <f t="shared" ref="S2:S7" si="1">IF(R2=I2,"deval","val")</f>
        <v>val</v>
      </c>
      <c r="X2" t="str">
        <f>LEFT(R2,1)</f>
        <v>s</v>
      </c>
    </row>
    <row r="3" spans="1:24" x14ac:dyDescent="0.25">
      <c r="A3" t="s">
        <v>5</v>
      </c>
      <c r="B3" t="str">
        <f t="shared" ref="B3:B7" si="2">+IF(G3="u", "stim/up_resp_img.png",IF(G3="d","stim/down_resp_img.png",IF(G3="l","stim/left_resp_img.png",IF(G3="r","stim/right_resp_img.png"))))</f>
        <v>stim/right_resp_img.png</v>
      </c>
      <c r="C3" t="str">
        <f t="shared" ref="C3:C5" si="3">IF(D3="left","[0.5,0]",IF(D3="right","[-0.5,0]",IF(D3="down","[0,0.5]",IF(D3="up","[0,-0.5]"))))</f>
        <v>[-0.5,0]</v>
      </c>
      <c r="D3" t="str">
        <f t="shared" ref="D3:D5" si="4">IF(G3="l","left",IF(G3="r","right",IF(G3="d","down",IF(G3="u","up"))))</f>
        <v>right</v>
      </c>
      <c r="E3" t="s">
        <v>31</v>
      </c>
      <c r="F3">
        <v>120</v>
      </c>
      <c r="G3" t="s">
        <v>29</v>
      </c>
      <c r="H3">
        <f ca="1">RAND()</f>
        <v>0.861962516188578</v>
      </c>
      <c r="I3" t="s">
        <v>41</v>
      </c>
      <c r="O3" t="s">
        <v>22</v>
      </c>
      <c r="R3" t="str">
        <f t="shared" si="0"/>
        <v>gold</v>
      </c>
      <c r="S3" t="str">
        <f t="shared" si="1"/>
        <v>deval</v>
      </c>
      <c r="X3" t="str">
        <f t="shared" ref="X3:X7" si="5">LEFT(R3,1)</f>
        <v>g</v>
      </c>
    </row>
    <row r="4" spans="1:24" x14ac:dyDescent="0.25">
      <c r="A4" t="s">
        <v>4</v>
      </c>
      <c r="B4" t="str">
        <f t="shared" si="2"/>
        <v>stim/left_resp_img.png</v>
      </c>
      <c r="C4" t="str">
        <f t="shared" si="3"/>
        <v>[0.5,0]</v>
      </c>
      <c r="D4" t="str">
        <f t="shared" si="4"/>
        <v>left</v>
      </c>
      <c r="E4" t="s">
        <v>31</v>
      </c>
      <c r="F4">
        <v>300</v>
      </c>
      <c r="G4" t="s">
        <v>28</v>
      </c>
      <c r="H4">
        <f ca="1">RAND()</f>
        <v>0.75297493060356346</v>
      </c>
      <c r="I4" t="s">
        <v>41</v>
      </c>
      <c r="O4" t="s">
        <v>22</v>
      </c>
      <c r="R4" t="str">
        <f t="shared" si="0"/>
        <v>gold</v>
      </c>
      <c r="S4" t="str">
        <f t="shared" si="1"/>
        <v>deval</v>
      </c>
      <c r="X4" t="str">
        <f t="shared" si="5"/>
        <v>g</v>
      </c>
    </row>
    <row r="5" spans="1:24" x14ac:dyDescent="0.25">
      <c r="A5" t="s">
        <v>6</v>
      </c>
      <c r="B5" t="str">
        <f t="shared" si="2"/>
        <v>stim/down_resp_img.png</v>
      </c>
      <c r="C5" t="str">
        <f t="shared" si="3"/>
        <v>[0,0.5]</v>
      </c>
      <c r="D5" t="str">
        <f t="shared" si="4"/>
        <v>down</v>
      </c>
      <c r="E5" t="s">
        <v>30</v>
      </c>
      <c r="F5">
        <v>300</v>
      </c>
      <c r="G5" t="s">
        <v>27</v>
      </c>
      <c r="H5">
        <f ca="1">RAND()</f>
        <v>0.83027784074498234</v>
      </c>
      <c r="I5" t="s">
        <v>41</v>
      </c>
      <c r="O5" t="s">
        <v>22</v>
      </c>
      <c r="R5" t="str">
        <f t="shared" si="0"/>
        <v>silver</v>
      </c>
      <c r="S5" t="str">
        <f t="shared" si="1"/>
        <v>val</v>
      </c>
      <c r="X5" t="str">
        <f t="shared" si="5"/>
        <v>s</v>
      </c>
    </row>
    <row r="6" spans="1:24" x14ac:dyDescent="0.25">
      <c r="A6" t="str">
        <f t="shared" ref="A6:A7" si="6">+A4</f>
        <v>over1</v>
      </c>
      <c r="B6" t="str">
        <f t="shared" si="2"/>
        <v>stim/left_resp_img.png</v>
      </c>
      <c r="C6" t="str">
        <f t="shared" ref="C6:E7" si="7">+C4</f>
        <v>[0.5,0]</v>
      </c>
      <c r="D6" t="str">
        <f t="shared" si="7"/>
        <v>left</v>
      </c>
      <c r="E6" t="str">
        <f t="shared" si="7"/>
        <v>stim/gold_coin.png</v>
      </c>
      <c r="F6">
        <v>300</v>
      </c>
      <c r="G6" t="str">
        <f>VLOOKUP(A6,$A$2:$G$5,7,0)</f>
        <v>l</v>
      </c>
      <c r="I6" t="s">
        <v>41</v>
      </c>
      <c r="O6" t="s">
        <v>22</v>
      </c>
      <c r="R6" t="str">
        <f t="shared" si="0"/>
        <v>gold</v>
      </c>
      <c r="S6" t="str">
        <f t="shared" si="1"/>
        <v>deval</v>
      </c>
      <c r="X6" t="str">
        <f t="shared" si="5"/>
        <v>g</v>
      </c>
    </row>
    <row r="7" spans="1:24" x14ac:dyDescent="0.25">
      <c r="A7" t="str">
        <f t="shared" si="6"/>
        <v>over2</v>
      </c>
      <c r="B7" t="str">
        <f t="shared" si="2"/>
        <v>stim/down_resp_img.png</v>
      </c>
      <c r="C7" t="str">
        <f t="shared" si="7"/>
        <v>[0,0.5]</v>
      </c>
      <c r="D7" t="str">
        <f t="shared" si="7"/>
        <v>down</v>
      </c>
      <c r="E7" t="str">
        <f t="shared" si="7"/>
        <v>stim/silver_coin.png</v>
      </c>
      <c r="F7">
        <v>300</v>
      </c>
      <c r="G7" t="str">
        <f t="shared" ref="G7" si="8">VLOOKUP(A7,$A$2:$G$5,7,0)</f>
        <v>d</v>
      </c>
      <c r="I7" t="s">
        <v>41</v>
      </c>
      <c r="O7" t="s">
        <v>22</v>
      </c>
      <c r="R7" t="str">
        <f t="shared" si="0"/>
        <v>silver</v>
      </c>
      <c r="S7" t="str">
        <f t="shared" si="1"/>
        <v>val</v>
      </c>
      <c r="X7" t="str">
        <f t="shared" si="5"/>
        <v>s</v>
      </c>
    </row>
    <row r="8" spans="1:24" x14ac:dyDescent="0.25">
      <c r="A8" t="s">
        <v>24</v>
      </c>
      <c r="B8" t="s">
        <v>20</v>
      </c>
      <c r="C8" t="s">
        <v>20</v>
      </c>
      <c r="D8" t="s">
        <v>20</v>
      </c>
      <c r="E8" t="s">
        <v>20</v>
      </c>
      <c r="F8">
        <v>30</v>
      </c>
      <c r="I8" t="s">
        <v>41</v>
      </c>
      <c r="J8" t="str">
        <f>VLOOKUP("under1",A2:B5,2,0)</f>
        <v>stim/up_resp_img.png</v>
      </c>
      <c r="K8" t="str">
        <f>VLOOKUP("under2",A2:B5,2,0)</f>
        <v>stim/right_resp_img.png</v>
      </c>
      <c r="L8" t="s">
        <v>16</v>
      </c>
      <c r="M8" t="str">
        <f>VLOOKUP("under1",$A$2:$F$5,3,0)</f>
        <v>[0,-0.5]</v>
      </c>
      <c r="N8" t="str">
        <f>VLOOKUP("under2",$A$2:$F$5,3,0)</f>
        <v>[-0.5,0]</v>
      </c>
      <c r="O8" t="s">
        <v>23</v>
      </c>
      <c r="P8" t="str">
        <f>VLOOKUP("under1",$A$2:$D$5,4,0)</f>
        <v>up</v>
      </c>
      <c r="Q8" t="str">
        <f>+VLOOKUP("under2",$A$2:$D$5,4,0)</f>
        <v>right</v>
      </c>
      <c r="R8" t="s">
        <v>20</v>
      </c>
      <c r="S8" t="s">
        <v>20</v>
      </c>
      <c r="T8" t="str">
        <f>VLOOKUP(P8,$D$2:$R$7,15,0)</f>
        <v>silver</v>
      </c>
      <c r="U8" t="str">
        <f>VLOOKUP(Q8,$D$2:$R$7,15,0)</f>
        <v>gold</v>
      </c>
      <c r="V8" t="str">
        <f>VLOOKUP(T8,$R$2:$S$7,2,0)</f>
        <v>val</v>
      </c>
      <c r="W8" t="str">
        <f>VLOOKUP(U8,$R$2:$S$7,2,0)</f>
        <v>deval</v>
      </c>
    </row>
    <row r="9" spans="1:24" x14ac:dyDescent="0.25">
      <c r="A9" t="s">
        <v>25</v>
      </c>
      <c r="B9" t="s">
        <v>20</v>
      </c>
      <c r="C9" t="s">
        <v>20</v>
      </c>
      <c r="D9" t="s">
        <v>20</v>
      </c>
      <c r="E9" t="s">
        <v>20</v>
      </c>
      <c r="F9">
        <v>30</v>
      </c>
      <c r="I9" t="s">
        <v>41</v>
      </c>
      <c r="J9" t="str">
        <f>VLOOKUP("over1",A2:B5,2,0)</f>
        <v>stim/left_resp_img.png</v>
      </c>
      <c r="K9" t="str">
        <f>VLOOKUP("over2",A2:B5,2,0)</f>
        <v>stim/down_resp_img.png</v>
      </c>
      <c r="L9" t="s">
        <v>17</v>
      </c>
      <c r="M9" t="str">
        <f>VLOOKUP("over1",$A$2:$F$5,3,0)</f>
        <v>[0.5,0]</v>
      </c>
      <c r="N9" t="str">
        <f>VLOOKUP("over2",$A$2:$F$5,3,0)</f>
        <v>[0,0.5]</v>
      </c>
      <c r="O9" t="s">
        <v>23</v>
      </c>
      <c r="P9" t="str">
        <f>VLOOKUP("over1",$A$3:$D$5,4,0)</f>
        <v>left</v>
      </c>
      <c r="Q9" t="str">
        <f>+VLOOKUP("over2",$A$2:$D$5,4,0)</f>
        <v>down</v>
      </c>
      <c r="R9" t="s">
        <v>20</v>
      </c>
      <c r="S9" t="s">
        <v>20</v>
      </c>
      <c r="T9" t="str">
        <f>VLOOKUP(P9,$D$2:$R$7,15,0)</f>
        <v>gold</v>
      </c>
      <c r="U9" t="str">
        <f>VLOOKUP(Q9,$D$2:$R$7,15,0)</f>
        <v>silver</v>
      </c>
      <c r="V9" t="str">
        <f>VLOOKUP(T9,$R$2:$S$7,2,0)</f>
        <v>deval</v>
      </c>
      <c r="W9" t="str">
        <f>VLOOKUP(U9,$R$2:$S$7,2,0)</f>
        <v>val</v>
      </c>
    </row>
  </sheetData>
  <sortState ref="G2:H5">
    <sortCondition descending="1" ref="G1"/>
  </sortState>
  <pageMargins left="0.7" right="0.7" top="0.75" bottom="0.75" header="0.3" footer="0.3"/>
  <ignoredErrors>
    <ignoredError sqref="B6:B7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3" sqref="E23"/>
    </sheetView>
  </sheetViews>
  <sheetFormatPr defaultRowHeight="15" x14ac:dyDescent="0.25"/>
  <sheetData>
    <row r="1" spans="1:1" x14ac:dyDescent="0.25">
      <c r="A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conditions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D. Perez</dc:creator>
  <cp:lastModifiedBy>Windows User</cp:lastModifiedBy>
  <dcterms:created xsi:type="dcterms:W3CDTF">2016-10-06T17:19:32Z</dcterms:created>
  <dcterms:modified xsi:type="dcterms:W3CDTF">2018-08-28T20:45:39Z</dcterms:modified>
</cp:coreProperties>
</file>