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Omais\PycharmProjects\Machines\"/>
    </mc:Choice>
  </mc:AlternateContent>
  <bookViews>
    <workbookView xWindow="-28920" yWindow="-60" windowWidth="29040" windowHeight="15840"/>
  </bookViews>
  <sheets>
    <sheet name="Fräsen" sheetId="1" r:id="rId1"/>
  </sheets>
  <calcPr calcId="152511"/>
  <fileRecoveryPr repairLoad="1"/>
</workbook>
</file>

<file path=xl/calcChain.xml><?xml version="1.0" encoding="utf-8"?>
<calcChain xmlns="http://schemas.openxmlformats.org/spreadsheetml/2006/main">
  <c r="P69" i="1" l="1"/>
  <c r="Q69" i="1" s="1"/>
  <c r="P68" i="1"/>
  <c r="Q68" i="1" s="1"/>
  <c r="P67" i="1"/>
  <c r="Q67" i="1" s="1"/>
  <c r="P66" i="1"/>
  <c r="Q66" i="1" s="1"/>
  <c r="P65" i="1"/>
  <c r="Q65" i="1" s="1"/>
  <c r="P64" i="1"/>
  <c r="Q64" i="1" s="1"/>
  <c r="P63" i="1"/>
  <c r="Q63" i="1" s="1"/>
  <c r="P62" i="1"/>
  <c r="Q62" i="1" s="1"/>
  <c r="P61" i="1"/>
  <c r="Q61" i="1" s="1"/>
  <c r="P60" i="1"/>
  <c r="Q60" i="1" s="1"/>
  <c r="P59" i="1"/>
  <c r="Q59" i="1" s="1"/>
  <c r="P58" i="1"/>
  <c r="Q58" i="1" s="1"/>
  <c r="P57" i="1"/>
  <c r="Q57" i="1" s="1"/>
  <c r="P56" i="1"/>
  <c r="Q56" i="1" s="1"/>
  <c r="P55" i="1"/>
  <c r="Q55" i="1" s="1"/>
  <c r="P54" i="1"/>
  <c r="Q54" i="1" s="1"/>
  <c r="P53" i="1"/>
  <c r="Q53" i="1" s="1"/>
  <c r="P52" i="1"/>
  <c r="Q52" i="1" s="1"/>
  <c r="P51" i="1"/>
  <c r="Q51" i="1" s="1"/>
  <c r="P50" i="1"/>
  <c r="Q50" i="1" s="1"/>
  <c r="P49" i="1"/>
  <c r="Q49" i="1" s="1"/>
  <c r="P48" i="1"/>
  <c r="Q48" i="1" s="1"/>
  <c r="P47" i="1"/>
  <c r="Q47" i="1" s="1"/>
  <c r="P46" i="1"/>
  <c r="Q46" i="1" s="1"/>
  <c r="Q70" i="1" s="1"/>
  <c r="P44" i="1"/>
  <c r="P41" i="1"/>
  <c r="Q41" i="1" s="1"/>
  <c r="Q40" i="1"/>
  <c r="P40" i="1"/>
  <c r="Q39" i="1"/>
  <c r="P39" i="1"/>
  <c r="Q38" i="1"/>
  <c r="Q42" i="1" s="1"/>
  <c r="P38" i="1"/>
  <c r="P42" i="1" s="1"/>
  <c r="P36" i="1"/>
  <c r="P33" i="1"/>
  <c r="Q33" i="1" s="1"/>
  <c r="P32" i="1"/>
  <c r="Q32" i="1" s="1"/>
  <c r="P31" i="1"/>
  <c r="Q31" i="1" s="1"/>
  <c r="P30" i="1"/>
  <c r="Q30" i="1" s="1"/>
  <c r="P29" i="1"/>
  <c r="Q29" i="1" s="1"/>
  <c r="P28" i="1"/>
  <c r="Q28" i="1" s="1"/>
  <c r="P27" i="1"/>
  <c r="Q27" i="1" s="1"/>
  <c r="P26" i="1"/>
  <c r="Q26" i="1" s="1"/>
  <c r="P25" i="1"/>
  <c r="Q25" i="1" s="1"/>
  <c r="P24" i="1"/>
  <c r="Q24" i="1" s="1"/>
  <c r="P23" i="1"/>
  <c r="Q23" i="1" s="1"/>
  <c r="P22" i="1"/>
  <c r="Q22" i="1" s="1"/>
  <c r="P21" i="1"/>
  <c r="Q21" i="1" s="1"/>
  <c r="P20" i="1"/>
  <c r="Q20" i="1" s="1"/>
  <c r="P19" i="1"/>
  <c r="Q19" i="1" s="1"/>
  <c r="P18" i="1"/>
  <c r="Q18" i="1" s="1"/>
  <c r="P17" i="1"/>
  <c r="Q17" i="1" s="1"/>
  <c r="P16" i="1"/>
  <c r="Q16" i="1" s="1"/>
  <c r="Q34" i="1" s="1"/>
  <c r="P14" i="1"/>
  <c r="P12" i="1"/>
  <c r="P10" i="1"/>
  <c r="Q10" i="1" s="1"/>
  <c r="P9" i="1"/>
  <c r="Q9" i="1" s="1"/>
  <c r="P8" i="1"/>
  <c r="Q8" i="1" s="1"/>
  <c r="P7" i="1"/>
  <c r="Q7" i="1" s="1"/>
  <c r="P6" i="1"/>
  <c r="Q6" i="1" s="1"/>
  <c r="P5" i="1"/>
  <c r="Q5" i="1" s="1"/>
  <c r="P4" i="1"/>
  <c r="Q4" i="1" s="1"/>
  <c r="P3" i="1"/>
  <c r="P11" i="1" s="1"/>
  <c r="P34" i="1" l="1"/>
  <c r="Q3" i="1"/>
  <c r="Q11" i="1" s="1"/>
  <c r="P70" i="1"/>
</calcChain>
</file>

<file path=xl/sharedStrings.xml><?xml version="1.0" encoding="utf-8"?>
<sst xmlns="http://schemas.openxmlformats.org/spreadsheetml/2006/main" count="205" uniqueCount="62">
  <si>
    <t>DMU 80</t>
  </si>
  <si>
    <t>Artikel</t>
  </si>
  <si>
    <t>Spannung</t>
  </si>
  <si>
    <t>Stückzahl</t>
  </si>
  <si>
    <t xml:space="preserve">Rohling </t>
  </si>
  <si>
    <t>Messmittel</t>
  </si>
  <si>
    <t>KW</t>
  </si>
  <si>
    <t>Status</t>
  </si>
  <si>
    <t>Extern</t>
  </si>
  <si>
    <t>Rüstzeit in Min</t>
  </si>
  <si>
    <t>Laufzeit in Min</t>
  </si>
  <si>
    <t>Gesamtzeit in Min</t>
  </si>
  <si>
    <t>Gesamtzeit in h</t>
  </si>
  <si>
    <t>x</t>
  </si>
  <si>
    <t>Wkz</t>
  </si>
  <si>
    <t>Erledigt</t>
  </si>
  <si>
    <t>40 rechte, 40 linke</t>
  </si>
  <si>
    <t>Teile von 90-er</t>
  </si>
  <si>
    <t>Gesamtzeit Min/h</t>
  </si>
  <si>
    <t>DMU 90</t>
  </si>
  <si>
    <t>Rollenbock</t>
  </si>
  <si>
    <t>Vorr</t>
  </si>
  <si>
    <t>Vorr/Vorr</t>
  </si>
  <si>
    <t>Bemerkung</t>
  </si>
  <si>
    <t>Auftragsstatus</t>
  </si>
  <si>
    <t>BF</t>
  </si>
  <si>
    <t>Tisch/BF</t>
  </si>
  <si>
    <t>Zeit eintragen</t>
  </si>
  <si>
    <t>BF/Vorr</t>
  </si>
  <si>
    <t>Vorr/BF</t>
  </si>
  <si>
    <t>00.476.065</t>
  </si>
  <si>
    <t>00.444.873</t>
  </si>
  <si>
    <t>BF/BF</t>
  </si>
  <si>
    <t>Ende</t>
  </si>
  <si>
    <t>DUO 1</t>
  </si>
  <si>
    <t>bestellen</t>
  </si>
  <si>
    <t>Prisma groß</t>
  </si>
  <si>
    <t xml:space="preserve">Vorr </t>
  </si>
  <si>
    <t>auf 2 Tischen ?</t>
  </si>
  <si>
    <t>Auftrag Büro</t>
  </si>
  <si>
    <t>DUO 2</t>
  </si>
  <si>
    <t>00.465.968</t>
  </si>
  <si>
    <t>BF/Auf Tisch</t>
  </si>
  <si>
    <t>Neu</t>
  </si>
  <si>
    <t>eilt</t>
  </si>
  <si>
    <t>Auf Tisch</t>
  </si>
  <si>
    <t>Schweißteil</t>
  </si>
  <si>
    <t>SO-006878</t>
  </si>
  <si>
    <t>Schraubstock</t>
  </si>
  <si>
    <t>00.466.152</t>
  </si>
  <si>
    <t>00.435.512</t>
  </si>
  <si>
    <t>00.926.310</t>
  </si>
  <si>
    <t>BF/Tisch</t>
  </si>
  <si>
    <t>Zahnwelle</t>
  </si>
  <si>
    <t>4000016368 (1)</t>
  </si>
  <si>
    <t>4000016368 (2)</t>
  </si>
  <si>
    <t>00.455.195</t>
  </si>
  <si>
    <t>NEU</t>
  </si>
  <si>
    <t>Column1</t>
  </si>
  <si>
    <t>Column2</t>
  </si>
  <si>
    <t>Column3</t>
  </si>
  <si>
    <t>jnsadjsa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</si>
</sst>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\ h:mm:ss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4" xfId="0" applyBorder="1"/>
    <xf numFmtId="0" fontId="0" fillId="0" borderId="3" xfId="0" applyBorder="1"/>
    <xf numFmtId="0" fontId="0" fillId="0" borderId="3" xfId="0" applyBorder="1" applyProtection="1">
      <protection locked="0"/>
    </xf>
    <xf numFmtId="0" fontId="0" fillId="0" borderId="2" xfId="0" applyBorder="1" applyAlignment="1" applyProtection="1">
      <alignment horizontal="center"/>
      <protection locked="0"/>
    </xf>
    <xf numFmtId="0" fontId="0" fillId="0" borderId="3" xfId="0" applyBorder="1" applyAlignment="1" applyProtection="1">
      <alignment horizontal="center"/>
      <protection locked="0"/>
    </xf>
    <xf numFmtId="0" fontId="0" fillId="0" borderId="6" xfId="0" applyBorder="1" applyProtection="1">
      <protection locked="0"/>
    </xf>
    <xf numFmtId="0" fontId="0" fillId="0" borderId="8" xfId="0" applyBorder="1" applyAlignment="1" applyProtection="1">
      <alignment horizontal="right"/>
      <protection locked="0"/>
    </xf>
    <xf numFmtId="0" fontId="0" fillId="0" borderId="6" xfId="0" applyBorder="1" applyAlignment="1" applyProtection="1">
      <alignment horizontal="center"/>
      <protection locked="0"/>
    </xf>
    <xf numFmtId="0" fontId="0" fillId="0" borderId="5" xfId="0" applyBorder="1" applyProtection="1">
      <protection locked="0"/>
    </xf>
    <xf numFmtId="0" fontId="0" fillId="0" borderId="5" xfId="0" applyBorder="1" applyAlignment="1" applyProtection="1">
      <alignment horizontal="right"/>
      <protection locked="0"/>
    </xf>
    <xf numFmtId="0" fontId="0" fillId="0" borderId="0" xfId="0" applyProtection="1"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2" xfId="0" applyBorder="1" applyAlignment="1" applyProtection="1">
      <alignment horizontal="right"/>
      <protection locked="0"/>
    </xf>
    <xf numFmtId="14" fontId="0" fillId="0" borderId="6" xfId="0" applyNumberFormat="1" applyBorder="1" applyProtection="1">
      <protection locked="0"/>
    </xf>
    <xf numFmtId="0" fontId="0" fillId="0" borderId="6" xfId="0" applyBorder="1" applyAlignment="1">
      <alignment horizontal="center"/>
    </xf>
    <xf numFmtId="16" fontId="0" fillId="0" borderId="6" xfId="0" applyNumberFormat="1" applyBorder="1" applyProtection="1">
      <protection locked="0"/>
    </xf>
    <xf numFmtId="16" fontId="0" fillId="0" borderId="0" xfId="0" applyNumberFormat="1"/>
    <xf numFmtId="20" fontId="0" fillId="0" borderId="0" xfId="0" applyNumberFormat="1"/>
    <xf numFmtId="164" fontId="0" fillId="0" borderId="0" xfId="0" applyNumberFormat="1"/>
    <xf numFmtId="164" fontId="0" fillId="0" borderId="6" xfId="0" applyNumberFormat="1" applyBorder="1" applyAlignment="1" applyProtection="1">
      <alignment horizontal="center"/>
      <protection locked="0"/>
    </xf>
    <xf numFmtId="164" fontId="0" fillId="0" borderId="6" xfId="0" applyNumberFormat="1" applyBorder="1" applyProtection="1">
      <protection locked="0"/>
    </xf>
    <xf numFmtId="0" fontId="1" fillId="2" borderId="1" xfId="0" applyFont="1" applyFill="1" applyBorder="1"/>
    <xf numFmtId="0" fontId="1" fillId="2" borderId="9" xfId="0" applyFont="1" applyFill="1" applyBorder="1" applyAlignment="1">
      <alignment horizontal="right"/>
    </xf>
    <xf numFmtId="0" fontId="1" fillId="2" borderId="1" xfId="0" applyFont="1" applyFill="1" applyBorder="1" applyAlignment="1">
      <alignment horizontal="center"/>
    </xf>
    <xf numFmtId="0" fontId="1" fillId="2" borderId="10" xfId="0" applyFont="1" applyFill="1" applyBorder="1"/>
    <xf numFmtId="0" fontId="0" fillId="0" borderId="1" xfId="0" applyBorder="1" applyProtection="1">
      <protection locked="0"/>
    </xf>
    <xf numFmtId="0" fontId="0" fillId="0" borderId="11" xfId="0" applyBorder="1" applyAlignment="1" applyProtection="1">
      <alignment horizontal="right"/>
      <protection locked="0"/>
    </xf>
    <xf numFmtId="0" fontId="0" fillId="0" borderId="1" xfId="0" applyBorder="1" applyAlignment="1" applyProtection="1">
      <alignment horizontal="center"/>
      <protection locked="0"/>
    </xf>
    <xf numFmtId="14" fontId="0" fillId="0" borderId="1" xfId="0" applyNumberFormat="1" applyBorder="1" applyProtection="1">
      <protection locked="0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2" xfId="0" applyBorder="1"/>
  </cellXfs>
  <cellStyles count="1">
    <cellStyle name="Normal" xfId="0" builtinId="0"/>
  </cellStyles>
  <dxfs count="148">
    <dxf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border diagonalUp="0" diagonalDown="0" outline="0">
        <left/>
        <right style="thin">
          <color auto="1"/>
        </right>
        <top style="thin">
          <color auto="1"/>
        </top>
        <bottom/>
      </border>
      <protection locked="0" hidden="0"/>
    </dxf>
    <dxf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  <protection locked="0" hidden="0"/>
    </dxf>
    <dxf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  <protection locked="0" hidden="0"/>
    </dxf>
    <dxf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  <protection locked="0" hidden="0"/>
    </dxf>
    <dxf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  <protection locked="0" hidden="0"/>
    </dxf>
    <dxf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  <protection locked="0" hidden="0"/>
    </dxf>
    <dxf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  <protection locked="0" hidden="0"/>
    </dxf>
    <dxf>
      <numFmt numFmtId="21" formatCode="dd\-mmm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  <protection locked="0" hidden="0"/>
    </dxf>
    <dxf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  <protection locked="0" hidden="0"/>
    </dxf>
    <dxf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  <protection locked="0" hidden="0"/>
    </dxf>
    <dxf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  <protection locked="0" hidden="0"/>
    </dxf>
    <dxf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  <protection locked="0" hidden="0"/>
    </dxf>
    <dxf>
      <alignment horizontal="right" vertical="bottom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  <protection locked="0" hidden="0"/>
    </dxf>
    <dxf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  <protection locked="0" hidden="0"/>
    </dxf>
    <dxf>
      <border outline="0">
        <left style="thin">
          <color auto="1"/>
        </left>
        <right/>
        <top style="thin">
          <color auto="1"/>
        </top>
        <bottom/>
      </border>
    </dxf>
    <dxf>
      <numFmt numFmtId="0" formatCode="General"/>
      <border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left/>
        <right style="thin">
          <color auto="1"/>
        </right>
        <top style="thin">
          <color auto="1"/>
        </top>
        <bottom/>
      </border>
      <protection locked="0" hidden="0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/>
      </border>
      <protection locked="0" hidden="0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/>
      </border>
      <protection locked="0" hidden="0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/>
      </border>
      <protection locked="0" hidden="0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alignment horizontal="center" vertical="bottom"/>
      <border outline="0">
        <left style="thin">
          <color auto="1"/>
        </left>
        <right style="thin">
          <color auto="1"/>
        </right>
        <top style="thin">
          <color auto="1"/>
        </top>
        <bottom/>
      </border>
      <protection locked="0" hidden="0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alignment horizontal="center" vertical="bottom"/>
      <border outline="0">
        <left style="thin">
          <color auto="1"/>
        </left>
        <right style="thin">
          <color auto="1"/>
        </right>
        <top style="thin">
          <color auto="1"/>
        </top>
        <bottom/>
      </border>
      <protection locked="0" hidden="0"/>
    </dxf>
    <dxf>
      <alignment horizontal="center" vertical="bottom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/>
      </border>
      <protection locked="0" hidden="0"/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0" hidden="0"/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/>
      </border>
      <protection locked="0" hidden="0"/>
    </dxf>
    <dxf>
      <numFmt numFmtId="19" formatCode="dd/mm/yyyy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0" hidden="0"/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/>
      </border>
      <protection locked="0" hidden="0"/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0" hidden="0"/>
    </dxf>
    <dxf>
      <alignment horizontal="center" vertical="bottom"/>
      <border outline="0">
        <left style="thin">
          <color auto="1"/>
        </left>
        <right style="thin">
          <color auto="1"/>
        </right>
        <top style="thin">
          <color auto="1"/>
        </top>
        <bottom/>
      </border>
      <protection locked="0" hidden="0"/>
    </dxf>
    <dxf>
      <alignment horizontal="center" vertical="bottom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/>
      </border>
      <protection locked="0" hidden="0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/>
      </border>
      <protection locked="0" hidden="0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alignment horizontal="right" vertical="bottom"/>
      <border outline="0">
        <left/>
        <right/>
        <top style="thin">
          <color auto="1"/>
        </top>
        <bottom/>
      </border>
      <protection locked="0" hidden="0"/>
    </dxf>
    <dxf>
      <alignment horizontal="right" vertical="bottom"/>
      <border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/>
      </border>
      <protection locked="0" hidden="0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border outline="0">
        <left style="thin">
          <color auto="1"/>
        </left>
        <right style="thin">
          <color auto="1"/>
        </right>
        <top/>
        <bottom/>
      </border>
      <protection locked="0" hidden="0"/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border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0" hidden="0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border outline="0">
        <left style="thin">
          <color auto="1"/>
        </left>
        <right/>
        <top style="thin">
          <color auto="1"/>
        </top>
        <bottom/>
      </border>
      <protection locked="0" hidden="0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/>
      </border>
      <protection locked="0" hidden="0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/>
      </border>
      <protection locked="0" hidden="0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/>
      </border>
      <protection locked="0" hidden="0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alignment horizontal="center" vertical="bottom"/>
      <border outline="0">
        <left style="thin">
          <color auto="1"/>
        </left>
        <right style="thin">
          <color auto="1"/>
        </right>
        <top style="thin">
          <color auto="1"/>
        </top>
        <bottom/>
      </border>
      <protection locked="0" hidden="0"/>
    </dxf>
    <dxf>
      <alignment horizontal="center" vertical="bottom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/>
      </border>
      <protection locked="0" hidden="0"/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0" hidden="0"/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/>
      </border>
      <protection locked="0" hidden="0"/>
    </dxf>
    <dxf>
      <numFmt numFmtId="19" formatCode="dd/mm/yyyy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0" hidden="0"/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/>
      </border>
      <protection locked="0" hidden="0"/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0" hidden="0"/>
    </dxf>
    <dxf>
      <alignment horizontal="center" vertical="bottom"/>
      <border outline="0">
        <left style="thin">
          <color auto="1"/>
        </left>
        <right style="thin">
          <color auto="1"/>
        </right>
        <top style="thin">
          <color auto="1"/>
        </top>
        <bottom/>
      </border>
      <protection locked="0" hidden="0"/>
    </dxf>
    <dxf>
      <alignment horizontal="center" vertical="bottom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/>
      </border>
      <protection locked="0" hidden="0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/>
      </border>
      <protection locked="0" hidden="0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alignment horizontal="right" vertical="bottom"/>
      <border outline="0">
        <left/>
        <right/>
        <top style="thin">
          <color auto="1"/>
        </top>
        <bottom/>
      </border>
      <protection locked="0" hidden="0"/>
    </dxf>
    <dxf>
      <alignment horizontal="right" vertical="bottom"/>
      <border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0" hidden="0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border outline="0">
        <left style="thin">
          <color auto="1"/>
        </left>
        <right style="thin">
          <color auto="1"/>
        </right>
        <top/>
        <bottom/>
      </border>
      <protection locked="0" hidden="0"/>
    </dxf>
    <dxf>
      <border outline="0">
        <left style="thin">
          <color auto="1"/>
        </left>
        <right/>
        <top style="thin">
          <color auto="1"/>
        </top>
        <bottom/>
      </border>
    </dxf>
    <dxf>
      <numFmt numFmtId="0" formatCode="General"/>
      <border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left/>
        <right style="thin">
          <color auto="1"/>
        </right>
        <top style="thin">
          <color auto="1"/>
        </top>
        <bottom/>
      </border>
      <protection locked="0" hidden="0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/>
      </border>
      <protection locked="0" hidden="0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/>
      </border>
      <protection locked="0" hidden="0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/>
      </border>
      <protection locked="0" hidden="0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alignment horizontal="center" vertical="bottom"/>
      <border outline="0">
        <left style="thin">
          <color auto="1"/>
        </left>
        <right style="thin">
          <color auto="1"/>
        </right>
        <top style="thin">
          <color auto="1"/>
        </top>
        <bottom/>
      </border>
      <protection locked="0" hidden="0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alignment horizontal="center" vertical="bottom"/>
      <border outline="0">
        <left style="thin">
          <color auto="1"/>
        </left>
        <right style="thin">
          <color auto="1"/>
        </right>
        <top style="thin">
          <color auto="1"/>
        </top>
        <bottom/>
      </border>
      <protection locked="0" hidden="0"/>
    </dxf>
    <dxf>
      <alignment horizontal="center" vertical="bottom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/>
      </border>
      <protection locked="0" hidden="0"/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0" hidden="0"/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/>
      </border>
      <protection locked="0" hidden="0"/>
    </dxf>
    <dxf>
      <numFmt numFmtId="19" formatCode="dd/mm/yyyy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0" hidden="0"/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/>
      </border>
      <protection locked="0" hidden="0"/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0" hidden="0"/>
    </dxf>
    <dxf>
      <alignment horizontal="center" vertical="bottom"/>
      <border outline="0">
        <left style="thin">
          <color auto="1"/>
        </left>
        <right style="thin">
          <color auto="1"/>
        </right>
        <top style="thin">
          <color auto="1"/>
        </top>
        <bottom/>
      </border>
      <protection locked="0" hidden="0"/>
    </dxf>
    <dxf>
      <alignment horizontal="center" vertical="bottom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/>
      </border>
      <protection locked="0" hidden="0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/>
      </border>
      <protection locked="0" hidden="0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alignment horizontal="right" vertical="bottom"/>
      <border outline="0">
        <left/>
        <right/>
        <top style="thin">
          <color auto="1"/>
        </top>
        <bottom/>
      </border>
      <protection locked="0" hidden="0"/>
    </dxf>
    <dxf>
      <alignment horizontal="right" vertical="bottom"/>
      <border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/>
      </border>
      <protection locked="0" hidden="0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border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border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alignment horizontal="center" vertical="bottom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0" hidden="0"/>
    </dxf>
    <dxf>
      <numFmt numFmtId="19" formatCode="dd/mm/yyyy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0" hidden="0"/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0" hidden="0"/>
    </dxf>
    <dxf>
      <alignment horizontal="center" vertical="bottom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alignment horizontal="right" vertical="bottom"/>
      <border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alignment horizontal="center" vertical="bottom"/>
      <border outline="0">
        <left style="thin">
          <color auto="1"/>
        </left>
        <right style="thin">
          <color auto="1"/>
        </right>
        <top/>
        <bottom/>
      </border>
    </dxf>
    <dxf>
      <font>
        <color auto="1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C0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auto="1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C0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DMU_80" displayName="DMU_80" ref="B2:Q11" totalsRowCount="1" headerRowDxfId="143" headerRowBorderDxfId="142" tableBorderDxfId="141" totalsRowBorderDxfId="140">
  <autoFilter ref="B2:Q10"/>
  <tableColumns count="16">
    <tableColumn id="16" name="DMU 80" dataDxfId="139" totalsRowDxfId="15"/>
    <tableColumn id="1" name="Artikel" dataDxfId="138" totalsRowDxfId="14"/>
    <tableColumn id="2" name="Spannung" dataDxfId="137" totalsRowDxfId="13"/>
    <tableColumn id="3" name="Stückzahl" dataDxfId="136" totalsRowDxfId="12"/>
    <tableColumn id="4" name="Rohling " dataDxfId="135" totalsRowDxfId="11"/>
    <tableColumn id="5" name="Messmittel" dataDxfId="134" totalsRowDxfId="10"/>
    <tableColumn id="6" name="KW" dataDxfId="133" totalsRowDxfId="9"/>
    <tableColumn id="7" name="Status" dataDxfId="132" totalsRowDxfId="8"/>
    <tableColumn id="8" name="Wkz" dataDxfId="131" totalsRowDxfId="7"/>
    <tableColumn id="9" name="Extern" dataDxfId="130" totalsRowDxfId="6"/>
    <tableColumn id="10" name="Bemerkung" dataDxfId="129" totalsRowDxfId="5"/>
    <tableColumn id="11" name="Auftragsstatus" dataDxfId="128" totalsRowDxfId="4"/>
    <tableColumn id="12" name="Rüstzeit in Min" dataDxfId="127" totalsRowDxfId="3"/>
    <tableColumn id="13" name="Laufzeit in Min" totalsRowLabel="Gesamtzeit Min/h" dataDxfId="126" totalsRowDxfId="2"/>
    <tableColumn id="14" name="Gesamtzeit in Min" totalsRowFunction="custom" dataDxfId="125" totalsRowDxfId="1">
      <calculatedColumnFormula>IF(ISNUMBER(DMU_80[[#This Row],[Stückzahl]]), DMU_80[[#This Row],[Laufzeit in Min]]*DMU_80[[#This Row],[Stückzahl]]+DMU_80[[#This Row],[Rüstzeit in Min]], 0)</calculatedColumnFormula>
      <totalsRowFormula>SUBTOTAL(109,P3:P10)</totalsRowFormula>
    </tableColumn>
    <tableColumn id="15" name="Gesamtzeit in h" totalsRowFunction="custom" dataDxfId="124" totalsRowDxfId="0">
      <calculatedColumnFormula>IF(ISNUMBER(DMU_80[[#This Row],[Gesamtzeit in Min]]),DMU_80[[#This Row],[Gesamtzeit in Min]]/60,"")</calculatedColumnFormula>
      <totalsRowFormula>SUBTOTAL(109,Q3:Q10)</totalsRow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DMU_90" displayName="DMU_90" ref="B15:Q34" totalsRowCount="1" headerRowDxfId="123" headerRowBorderDxfId="122" tableBorderDxfId="121" totalsRowBorderDxfId="120">
  <autoFilter ref="B15:Q33"/>
  <tableColumns count="16">
    <tableColumn id="16" name="DMU 90" dataDxfId="119" totalsRowDxfId="118"/>
    <tableColumn id="1" name="Artikel" dataDxfId="117" totalsRowDxfId="116"/>
    <tableColumn id="2" name="Spannung" dataDxfId="115" totalsRowDxfId="114"/>
    <tableColumn id="3" name="Stückzahl" dataDxfId="113" totalsRowDxfId="112"/>
    <tableColumn id="4" name="Rohling " dataDxfId="111" totalsRowDxfId="110"/>
    <tableColumn id="5" name="Messmittel" dataDxfId="109" totalsRowDxfId="108"/>
    <tableColumn id="6" name="KW" dataDxfId="107" totalsRowDxfId="106"/>
    <tableColumn id="7" name="Status" dataDxfId="105" totalsRowDxfId="104"/>
    <tableColumn id="8" name="Column1" dataDxfId="103" totalsRowDxfId="102"/>
    <tableColumn id="9" name="Extern" dataDxfId="101" totalsRowDxfId="100"/>
    <tableColumn id="10" name="Column2" dataDxfId="99" totalsRowDxfId="98"/>
    <tableColumn id="11" name="Column3" dataDxfId="97" totalsRowDxfId="96"/>
    <tableColumn id="12" name="Rüstzeit in Min" dataDxfId="95" totalsRowDxfId="94"/>
    <tableColumn id="13" name="Laufzeit in Min" totalsRowLabel="Gesamtzeit Min/h" dataDxfId="93" totalsRowDxfId="92"/>
    <tableColumn id="14" name="Gesamtzeit in Min" totalsRowFunction="custom" dataDxfId="91" totalsRowDxfId="90">
      <calculatedColumnFormula>IF(ISNUMBER(DMU_90[[#This Row],[Stückzahl]]), DMU_90[[#This Row],[Laufzeit in Min]]*DMU_90[[#This Row],[Stückzahl]]+DMU_90[[#This Row],[Rüstzeit in Min]], 0)</calculatedColumnFormula>
      <totalsRowFormula>SUBTOTAL(109,P16:P33)</totalsRowFormula>
    </tableColumn>
    <tableColumn id="15" name="Gesamtzeit in h" totalsRowFunction="custom" dataDxfId="89" totalsRowDxfId="88">
      <calculatedColumnFormula>IF(ISNUMBER(DMU_90[[#This Row],[Gesamtzeit in Min]]),DMU_90[[#This Row],[Gesamtzeit in Min]]/60,"")</calculatedColumnFormula>
      <totalsRowFormula>SUBTOTAL(109,Q16:Q33)</totalsRowFormula>
    </tableColumn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DUO_1" displayName="DUO_1" ref="B37:Q41" totalsRowShown="0" headerRowDxfId="87" headerRowBorderDxfId="86" tableBorderDxfId="85" totalsRowBorderDxfId="84">
  <autoFilter ref="B37:Q41"/>
  <tableColumns count="16">
    <tableColumn id="16" name="DUO 1" dataDxfId="83" totalsRowDxfId="82"/>
    <tableColumn id="1" name="Artikel" dataDxfId="81" totalsRowDxfId="80"/>
    <tableColumn id="2" name="Spannung" dataDxfId="79" totalsRowDxfId="78"/>
    <tableColumn id="3" name="Stückzahl" dataDxfId="77" totalsRowDxfId="76"/>
    <tableColumn id="4" name="Rohling " dataDxfId="75" totalsRowDxfId="74"/>
    <tableColumn id="5" name="Messmittel" dataDxfId="73" totalsRowDxfId="72"/>
    <tableColumn id="6" name="KW" dataDxfId="71" totalsRowDxfId="70"/>
    <tableColumn id="7" name="Status" dataDxfId="69" totalsRowDxfId="68"/>
    <tableColumn id="8" name="Column1" dataDxfId="67" totalsRowDxfId="66"/>
    <tableColumn id="9" name="Extern" dataDxfId="65" totalsRowDxfId="64"/>
    <tableColumn id="10" name="Column2" dataDxfId="63" totalsRowDxfId="62"/>
    <tableColumn id="11" name="Column3" dataDxfId="61" totalsRowDxfId="60"/>
    <tableColumn id="12" name="Rüstzeit in Min" dataDxfId="59" totalsRowDxfId="58"/>
    <tableColumn id="13" name="Laufzeit in Min" dataDxfId="57" totalsRowDxfId="56"/>
    <tableColumn id="14" name="Gesamtzeit in Min" dataDxfId="55" totalsRowDxfId="54">
      <calculatedColumnFormula>IF(ISNUMBER(DUO_1[[#This Row],[Stückzahl]]), DUO_1[[#This Row],[Laufzeit in Min]]*DUO_1[[#This Row],[Stückzahl]]+DUO_1[[#This Row],[Rüstzeit in Min]], 0)</calculatedColumnFormula>
    </tableColumn>
    <tableColumn id="15" name="Gesamtzeit in h" dataDxfId="53" totalsRowDxfId="52">
      <calculatedColumnFormula>IF(ISNUMBER(DUO_1[[#This Row],[Gesamtzeit in Min]]),DUO_1[[#This Row],[Gesamtzeit in Min]]/60,"")</calculatedColumnFormula>
    </tableColumn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4" name="DUO_2" displayName="DUO_2" ref="B45:Q70" totalsRowCount="1" headerRowDxfId="51" headerRowBorderDxfId="50" tableBorderDxfId="49" totalsRowBorderDxfId="48">
  <autoFilter ref="B45:Q69"/>
  <tableColumns count="16">
    <tableColumn id="16" name="DUO 2" dataDxfId="47" totalsRowDxfId="46"/>
    <tableColumn id="1" name="Artikel" dataDxfId="45" totalsRowDxfId="44"/>
    <tableColumn id="2" name="Spannung" dataDxfId="43" totalsRowDxfId="42"/>
    <tableColumn id="3" name="Stückzahl" dataDxfId="41" totalsRowDxfId="40"/>
    <tableColumn id="4" name="Rohling " dataDxfId="39" totalsRowDxfId="38"/>
    <tableColumn id="5" name="Messmittel" dataDxfId="37" totalsRowDxfId="36"/>
    <tableColumn id="6" name="KW" dataDxfId="35" totalsRowDxfId="34"/>
    <tableColumn id="7" name="Status" dataDxfId="33" totalsRowDxfId="32"/>
    <tableColumn id="8" name="Column1" dataDxfId="31" totalsRowDxfId="30"/>
    <tableColumn id="9" name="Extern" dataDxfId="29" totalsRowDxfId="28"/>
    <tableColumn id="10" name="Column2" dataDxfId="27" totalsRowDxfId="26"/>
    <tableColumn id="11" name="Column3" dataDxfId="25" totalsRowDxfId="24"/>
    <tableColumn id="12" name="Rüstzeit in Min" dataDxfId="23" totalsRowDxfId="22"/>
    <tableColumn id="13" name="Laufzeit in Min" totalsRowLabel="Gesamtzeit Min/h" dataDxfId="21" totalsRowDxfId="20"/>
    <tableColumn id="14" name="Gesamtzeit in Min" totalsRowFunction="custom" dataDxfId="19" totalsRowDxfId="18">
      <calculatedColumnFormula>IF(ISNUMBER(DUO_2[[#This Row],[Stückzahl]]), DUO_2[[#This Row],[Laufzeit in Min]]*DUO_2[[#This Row],[Stückzahl]]+DUO_2[[#This Row],[Rüstzeit in Min]], 0)</calculatedColumnFormula>
      <totalsRowFormula>SUBTOTAL(109,P46:P69)</totalsRowFormula>
    </tableColumn>
    <tableColumn id="15" name="Gesamtzeit in h" totalsRowFunction="custom" dataDxfId="17" totalsRowDxfId="16">
      <calculatedColumnFormula>IF(ISNUMBER(DUO_2[[#This Row],[Gesamtzeit in Min]]),DUO_2[[#This Row],[Gesamtzeit in Min]]/60,"")</calculatedColumnFormula>
      <totalsRowFormula>SUBTOTAL(109,Q46:Q69)</totalsRow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U70"/>
  <sheetViews>
    <sheetView tabSelected="1" zoomScaleNormal="100" workbookViewId="0">
      <selection activeCell="L2" sqref="L2"/>
    </sheetView>
  </sheetViews>
  <sheetFormatPr defaultColWidth="9.140625" defaultRowHeight="15" x14ac:dyDescent="0.25"/>
  <cols>
    <col min="2" max="2" width="11.5703125" style="15" customWidth="1"/>
    <col min="3" max="3" width="16.7109375" style="16" customWidth="1"/>
    <col min="4" max="4" width="11.85546875" style="15" customWidth="1"/>
    <col min="5" max="5" width="11.42578125" style="15" customWidth="1"/>
    <col min="6" max="6" width="10.28515625" style="17" customWidth="1"/>
    <col min="7" max="7" width="13.28515625" style="15" customWidth="1"/>
    <col min="8" max="8" width="18.140625" style="15" bestFit="1" customWidth="1"/>
    <col min="9" max="9" width="9.140625" style="15" customWidth="1"/>
    <col min="10" max="10" width="9.5703125" style="17" customWidth="1"/>
    <col min="11" max="11" width="9.140625" style="15" customWidth="1"/>
    <col min="12" max="12" width="25.5703125" style="15" customWidth="1"/>
    <col min="13" max="13" width="16.28515625" style="15" customWidth="1"/>
    <col min="14" max="14" width="16.42578125" style="15" customWidth="1"/>
    <col min="15" max="15" width="19" style="15" customWidth="1"/>
    <col min="16" max="16" width="19.42578125" customWidth="1"/>
    <col min="17" max="17" width="17.5703125" customWidth="1"/>
  </cols>
  <sheetData>
    <row r="1" spans="2:17" x14ac:dyDescent="0.25">
      <c r="J1" s="24"/>
      <c r="L1" s="24"/>
      <c r="M1" s="24"/>
    </row>
    <row r="2" spans="2:17" x14ac:dyDescent="0.25">
      <c r="B2" s="7" t="s">
        <v>0</v>
      </c>
      <c r="C2" s="8" t="s">
        <v>1</v>
      </c>
      <c r="D2" s="9" t="s">
        <v>2</v>
      </c>
      <c r="E2" s="9" t="s">
        <v>3</v>
      </c>
      <c r="F2" s="9" t="s">
        <v>4</v>
      </c>
      <c r="G2" s="9" t="s">
        <v>5</v>
      </c>
      <c r="H2" s="9" t="s">
        <v>6</v>
      </c>
      <c r="I2" s="9" t="s">
        <v>7</v>
      </c>
      <c r="J2" s="9" t="s">
        <v>14</v>
      </c>
      <c r="K2" s="9" t="s">
        <v>8</v>
      </c>
      <c r="L2" s="9" t="s">
        <v>23</v>
      </c>
      <c r="M2" s="9" t="s">
        <v>24</v>
      </c>
      <c r="N2" s="9" t="s">
        <v>9</v>
      </c>
      <c r="O2" s="9" t="s">
        <v>10</v>
      </c>
      <c r="P2" s="1" t="s">
        <v>11</v>
      </c>
      <c r="Q2" s="2" t="s">
        <v>12</v>
      </c>
    </row>
    <row r="3" spans="2:17" x14ac:dyDescent="0.25">
      <c r="B3" s="10"/>
      <c r="C3" s="14">
        <v>4000003792</v>
      </c>
      <c r="D3" s="10"/>
      <c r="E3" s="10">
        <v>40</v>
      </c>
      <c r="F3" s="12" t="s">
        <v>13</v>
      </c>
      <c r="G3" s="10"/>
      <c r="H3" s="19">
        <v>45478</v>
      </c>
      <c r="I3" s="10"/>
      <c r="J3" s="12"/>
      <c r="K3" s="10"/>
      <c r="L3" s="10"/>
      <c r="M3" s="10"/>
      <c r="N3" s="10"/>
      <c r="O3" s="13">
        <v>47</v>
      </c>
      <c r="P3" s="20">
        <f>IF(ISNUMBER(DMU_80[[#This Row],[Stückzahl]]), DMU_80[[#This Row],[Laufzeit in Min]]*DMU_80[[#This Row],[Stückzahl]]+DMU_80[[#This Row],[Rüstzeit in Min]], 0)</f>
        <v>1880</v>
      </c>
      <c r="Q3" s="4">
        <f>IF(ISNUMBER(DMU_80[[#This Row],[Gesamtzeit in Min]]),DMU_80[[#This Row],[Gesamtzeit in Min]]/60,"")</f>
        <v>31.333333333333332</v>
      </c>
    </row>
    <row r="4" spans="2:17" x14ac:dyDescent="0.25">
      <c r="B4" s="10"/>
      <c r="C4" s="14">
        <v>1642212</v>
      </c>
      <c r="D4" s="10"/>
      <c r="E4" s="10">
        <v>2</v>
      </c>
      <c r="F4" s="12" t="s">
        <v>13</v>
      </c>
      <c r="G4" s="10"/>
      <c r="H4" s="19"/>
      <c r="I4" s="10"/>
      <c r="J4" s="12" t="s">
        <v>14</v>
      </c>
      <c r="K4" s="10"/>
      <c r="L4" s="10"/>
      <c r="M4" s="10" t="s">
        <v>15</v>
      </c>
      <c r="N4" s="10"/>
      <c r="O4" s="13"/>
      <c r="P4" s="20">
        <f>IF(ISNUMBER(DMU_80[[#This Row],[Stückzahl]]), DMU_80[[#This Row],[Laufzeit in Min]]*DMU_80[[#This Row],[Stückzahl]]+DMU_80[[#This Row],[Rüstzeit in Min]], 0)</f>
        <v>0</v>
      </c>
      <c r="Q4" s="4">
        <f>IF(ISNUMBER(DMU_80[[#This Row],[Gesamtzeit in Min]]),DMU_80[[#This Row],[Gesamtzeit in Min]]/60,"")</f>
        <v>0</v>
      </c>
    </row>
    <row r="5" spans="2:17" x14ac:dyDescent="0.25">
      <c r="B5" s="10"/>
      <c r="C5" s="14">
        <v>1520837</v>
      </c>
      <c r="D5" s="10"/>
      <c r="E5" s="10">
        <v>2</v>
      </c>
      <c r="F5" s="12" t="s">
        <v>13</v>
      </c>
      <c r="G5" s="10"/>
      <c r="H5" s="19"/>
      <c r="I5" s="10"/>
      <c r="J5" s="12" t="s">
        <v>61</v>
      </c>
      <c r="K5" s="10"/>
      <c r="L5" s="10" t="s">
        <v>16</v>
      </c>
      <c r="M5" s="10"/>
      <c r="N5" s="10"/>
      <c r="O5" s="13"/>
      <c r="P5" s="20">
        <f>IF(ISNUMBER(DMU_80[[#This Row],[Stückzahl]]), DMU_80[[#This Row],[Laufzeit in Min]]*DMU_80[[#This Row],[Stückzahl]]+DMU_80[[#This Row],[Rüstzeit in Min]], 0)</f>
        <v>0</v>
      </c>
      <c r="Q5" s="4">
        <f>IF(ISNUMBER(DMU_80[[#This Row],[Gesamtzeit in Min]]),DMU_80[[#This Row],[Gesamtzeit in Min]]/60,"")</f>
        <v>0</v>
      </c>
    </row>
    <row r="6" spans="2:17" x14ac:dyDescent="0.25">
      <c r="B6" s="10"/>
      <c r="C6" s="14">
        <v>1056227</v>
      </c>
      <c r="D6" s="10"/>
      <c r="E6" s="10">
        <v>10</v>
      </c>
      <c r="F6" s="12" t="s">
        <v>13</v>
      </c>
      <c r="G6" s="10"/>
      <c r="H6" s="19"/>
      <c r="I6" s="10"/>
      <c r="J6" s="12"/>
      <c r="K6" s="10"/>
      <c r="L6" s="10"/>
      <c r="M6" s="10"/>
      <c r="N6" s="10"/>
      <c r="O6" s="13"/>
      <c r="P6" s="20">
        <f>IF(ISNUMBER(DMU_80[[#This Row],[Stückzahl]]), DMU_80[[#This Row],[Laufzeit in Min]]*DMU_80[[#This Row],[Stückzahl]]+DMU_80[[#This Row],[Rüstzeit in Min]], 0)</f>
        <v>0</v>
      </c>
      <c r="Q6" s="4">
        <f>IF(ISNUMBER(DMU_80[[#This Row],[Gesamtzeit in Min]]),DMU_80[[#This Row],[Gesamtzeit in Min]]/60,"")</f>
        <v>0</v>
      </c>
    </row>
    <row r="7" spans="2:17" x14ac:dyDescent="0.25">
      <c r="B7" s="10"/>
      <c r="C7" s="14">
        <v>1066326</v>
      </c>
      <c r="D7" s="10"/>
      <c r="E7" s="10">
        <v>6</v>
      </c>
      <c r="F7" s="12" t="s">
        <v>13</v>
      </c>
      <c r="G7" s="10"/>
      <c r="H7" s="19"/>
      <c r="I7" s="10"/>
      <c r="J7" s="12"/>
      <c r="K7" s="10"/>
      <c r="L7" s="10"/>
      <c r="M7" s="10"/>
      <c r="N7" s="10"/>
      <c r="O7" s="13"/>
      <c r="P7" s="20">
        <f>IF(ISNUMBER(DMU_80[[#This Row],[Stückzahl]]), DMU_80[[#This Row],[Laufzeit in Min]]*DMU_80[[#This Row],[Stückzahl]]+DMU_80[[#This Row],[Rüstzeit in Min]], 0)</f>
        <v>0</v>
      </c>
      <c r="Q7" s="4">
        <f>IF(ISNUMBER(DMU_80[[#This Row],[Gesamtzeit in Min]]),DMU_80[[#This Row],[Gesamtzeit in Min]]/60,"")</f>
        <v>0</v>
      </c>
    </row>
    <row r="8" spans="2:17" x14ac:dyDescent="0.25">
      <c r="B8" s="10"/>
      <c r="C8" s="14">
        <v>1304804</v>
      </c>
      <c r="D8" s="10"/>
      <c r="E8" s="10">
        <v>6</v>
      </c>
      <c r="F8" s="12" t="s">
        <v>13</v>
      </c>
      <c r="G8" s="10"/>
      <c r="H8" s="19"/>
      <c r="I8" s="10"/>
      <c r="J8" s="12"/>
      <c r="K8" s="10"/>
      <c r="L8" s="10"/>
      <c r="M8" s="10"/>
      <c r="N8" s="10"/>
      <c r="O8" s="13"/>
      <c r="P8" s="20">
        <f>IF(ISNUMBER(DMU_80[[#This Row],[Stückzahl]]), DMU_80[[#This Row],[Laufzeit in Min]]*DMU_80[[#This Row],[Stückzahl]]+DMU_80[[#This Row],[Rüstzeit in Min]], 0)</f>
        <v>0</v>
      </c>
      <c r="Q8" s="4">
        <f>IF(ISNUMBER(DMU_80[[#This Row],[Gesamtzeit in Min]]),DMU_80[[#This Row],[Gesamtzeit in Min]]/60,"")</f>
        <v>0</v>
      </c>
    </row>
    <row r="9" spans="2:17" x14ac:dyDescent="0.25">
      <c r="B9" s="31"/>
      <c r="C9" s="32" t="s">
        <v>17</v>
      </c>
      <c r="D9" s="31"/>
      <c r="E9" s="31"/>
      <c r="F9" s="33"/>
      <c r="G9" s="31"/>
      <c r="H9" s="34"/>
      <c r="I9" s="31"/>
      <c r="J9" s="33"/>
      <c r="K9" s="31"/>
      <c r="L9" s="31"/>
      <c r="M9" s="31"/>
      <c r="N9" s="31"/>
      <c r="O9" s="31"/>
      <c r="P9" s="35">
        <f>IF(ISNUMBER(DMU_80[[#This Row],[Stückzahl]]), DMU_80[[#This Row],[Laufzeit in Min]]*DMU_80[[#This Row],[Stückzahl]]+DMU_80[[#This Row],[Rüstzeit in Min]], 0)</f>
        <v>0</v>
      </c>
      <c r="Q9" s="37">
        <f>IF(ISNUMBER(DMU_80[[#This Row],[Gesamtzeit in Min]]),DMU_80[[#This Row],[Gesamtzeit in Min]]/60,"")</f>
        <v>0</v>
      </c>
    </row>
    <row r="10" spans="2:17" x14ac:dyDescent="0.25">
      <c r="B10" s="31"/>
      <c r="C10" s="32">
        <v>90013854</v>
      </c>
      <c r="D10" s="31"/>
      <c r="E10" s="31">
        <v>6</v>
      </c>
      <c r="F10" s="33" t="s">
        <v>13</v>
      </c>
      <c r="G10" s="31"/>
      <c r="H10" s="34">
        <v>45504</v>
      </c>
      <c r="I10" s="31"/>
      <c r="J10" s="33"/>
      <c r="K10" s="31"/>
      <c r="L10" s="31"/>
      <c r="M10" s="31"/>
      <c r="N10" s="31">
        <v>10</v>
      </c>
      <c r="O10" s="31">
        <v>1.25</v>
      </c>
      <c r="P10" s="35">
        <f>IF(ISNUMBER(DMU_80[[#This Row],[Stückzahl]]), DMU_80[[#This Row],[Laufzeit in Min]]*DMU_80[[#This Row],[Stückzahl]]+DMU_80[[#This Row],[Rüstzeit in Min]], 0)</f>
        <v>17.5</v>
      </c>
      <c r="Q10" s="37">
        <f>IF(ISNUMBER(DMU_80[[#This Row],[Gesamtzeit in Min]]),DMU_80[[#This Row],[Gesamtzeit in Min]]/60,"")</f>
        <v>0.29166666666666669</v>
      </c>
    </row>
    <row r="11" spans="2:17" x14ac:dyDescent="0.25">
      <c r="B11" s="10"/>
      <c r="C11" s="14"/>
      <c r="D11" s="10"/>
      <c r="E11" s="10"/>
      <c r="F11" s="12"/>
      <c r="G11" s="10"/>
      <c r="H11" s="21"/>
      <c r="I11" s="10"/>
      <c r="J11" s="12"/>
      <c r="K11" s="10"/>
      <c r="L11" s="10"/>
      <c r="M11" s="10"/>
      <c r="N11" s="10"/>
      <c r="O11" s="13" t="s">
        <v>18</v>
      </c>
      <c r="P11" s="20">
        <f>SUBTOTAL(109,P3:P10)</f>
        <v>1897.5</v>
      </c>
      <c r="Q11" s="4">
        <f>SUBTOTAL(109,Q3:Q10)</f>
        <v>31.625</v>
      </c>
    </row>
    <row r="12" spans="2:17" x14ac:dyDescent="0.25">
      <c r="J12" s="24"/>
      <c r="L12" s="24"/>
      <c r="M12" s="24"/>
      <c r="P12" t="str">
        <f>IF(ISNUMBER(C12),E12*O12+N12,"")</f>
        <v/>
      </c>
    </row>
    <row r="13" spans="2:17" x14ac:dyDescent="0.25">
      <c r="J13" s="24"/>
      <c r="L13" s="24"/>
      <c r="M13" s="24"/>
    </row>
    <row r="14" spans="2:17" x14ac:dyDescent="0.25">
      <c r="J14" s="24"/>
      <c r="L14" s="24"/>
      <c r="M14" s="24"/>
      <c r="P14" t="str">
        <f>IF(ISNUMBER(C14),E14*O14+N14,"")</f>
        <v/>
      </c>
    </row>
    <row r="15" spans="2:17" x14ac:dyDescent="0.25">
      <c r="B15" s="7" t="s">
        <v>19</v>
      </c>
      <c r="C15" s="8" t="s">
        <v>1</v>
      </c>
      <c r="D15" s="9" t="s">
        <v>2</v>
      </c>
      <c r="E15" s="9" t="s">
        <v>3</v>
      </c>
      <c r="F15" s="9" t="s">
        <v>4</v>
      </c>
      <c r="G15" s="9" t="s">
        <v>5</v>
      </c>
      <c r="H15" s="9" t="s">
        <v>6</v>
      </c>
      <c r="I15" s="9" t="s">
        <v>7</v>
      </c>
      <c r="J15" s="9" t="s">
        <v>58</v>
      </c>
      <c r="K15" s="9" t="s">
        <v>8</v>
      </c>
      <c r="L15" s="9" t="s">
        <v>59</v>
      </c>
      <c r="M15" s="9" t="s">
        <v>60</v>
      </c>
      <c r="N15" s="9" t="s">
        <v>9</v>
      </c>
      <c r="O15" s="9" t="s">
        <v>10</v>
      </c>
      <c r="P15" s="1" t="s">
        <v>11</v>
      </c>
      <c r="Q15" s="2" t="s">
        <v>12</v>
      </c>
    </row>
    <row r="16" spans="2:17" x14ac:dyDescent="0.25">
      <c r="B16" s="10"/>
      <c r="C16" s="14" t="s">
        <v>20</v>
      </c>
      <c r="D16" s="10" t="s">
        <v>21</v>
      </c>
      <c r="E16" s="10">
        <v>49</v>
      </c>
      <c r="F16" s="12" t="s">
        <v>13</v>
      </c>
      <c r="G16" s="10"/>
      <c r="H16" s="19">
        <v>45501</v>
      </c>
      <c r="I16" s="10"/>
      <c r="J16" s="25"/>
      <c r="K16" s="10"/>
      <c r="L16" s="26"/>
      <c r="M16" s="26"/>
      <c r="N16" s="10">
        <v>200</v>
      </c>
      <c r="O16" s="10">
        <v>40</v>
      </c>
      <c r="P16" s="3">
        <f>IF(ISNUMBER(DMU_90[[#This Row],[Stückzahl]]), DMU_90[[#This Row],[Laufzeit in Min]]*DMU_90[[#This Row],[Stückzahl]]+DMU_90[[#This Row],[Rüstzeit in Min]], 0)</f>
        <v>2160</v>
      </c>
      <c r="Q16" s="4">
        <f>IF(ISNUMBER(DMU_90[[#This Row],[Gesamtzeit in Min]]),DMU_90[[#This Row],[Gesamtzeit in Min]]/60,"")</f>
        <v>36</v>
      </c>
    </row>
    <row r="17" spans="2:17" x14ac:dyDescent="0.25">
      <c r="B17" s="10"/>
      <c r="C17" s="14">
        <v>1406946</v>
      </c>
      <c r="D17" s="10" t="s">
        <v>22</v>
      </c>
      <c r="E17" s="10">
        <v>4</v>
      </c>
      <c r="F17" s="12" t="s">
        <v>13</v>
      </c>
      <c r="G17" s="10"/>
      <c r="H17" s="19">
        <v>45525</v>
      </c>
      <c r="I17" s="10"/>
      <c r="J17" s="25" t="s">
        <v>14</v>
      </c>
      <c r="K17" s="10"/>
      <c r="L17" s="26" t="s">
        <v>23</v>
      </c>
      <c r="M17" s="26" t="s">
        <v>24</v>
      </c>
      <c r="N17" s="10"/>
      <c r="O17" s="10"/>
      <c r="P17" s="3">
        <f>IF(ISNUMBER(DMU_90[[#This Row],[Stückzahl]]), DMU_90[[#This Row],[Laufzeit in Min]]*DMU_90[[#This Row],[Stückzahl]]+DMU_90[[#This Row],[Rüstzeit in Min]], 0)</f>
        <v>0</v>
      </c>
      <c r="Q17" s="4">
        <f>IF(ISNUMBER(DMU_90[[#This Row],[Gesamtzeit in Min]]),DMU_90[[#This Row],[Gesamtzeit in Min]]/60,"")</f>
        <v>0</v>
      </c>
    </row>
    <row r="18" spans="2:17" x14ac:dyDescent="0.25">
      <c r="B18" s="10"/>
      <c r="C18" s="11">
        <v>90020683</v>
      </c>
      <c r="D18" s="10" t="s">
        <v>25</v>
      </c>
      <c r="E18" s="10">
        <v>17</v>
      </c>
      <c r="F18" s="12" t="s">
        <v>13</v>
      </c>
      <c r="G18" s="10"/>
      <c r="H18" s="19">
        <v>45478</v>
      </c>
      <c r="I18" s="10"/>
      <c r="J18" s="12"/>
      <c r="K18" s="10"/>
      <c r="L18" s="10"/>
      <c r="M18" s="10" t="s">
        <v>15</v>
      </c>
      <c r="N18" s="10">
        <v>107</v>
      </c>
      <c r="O18" s="13">
        <v>40</v>
      </c>
      <c r="P18" s="3">
        <f>IF(ISNUMBER(DMU_90[[#This Row],[Stückzahl]]), DMU_90[[#This Row],[Laufzeit in Min]]*DMU_90[[#This Row],[Stückzahl]]+DMU_90[[#This Row],[Rüstzeit in Min]], 0)</f>
        <v>787</v>
      </c>
      <c r="Q18" s="4">
        <f>IF(ISNUMBER(DMU_90[[#This Row],[Gesamtzeit in Min]]),DMU_90[[#This Row],[Gesamtzeit in Min]]/60,"")</f>
        <v>13.116666666666667</v>
      </c>
    </row>
    <row r="19" spans="2:17" x14ac:dyDescent="0.25">
      <c r="B19" s="10"/>
      <c r="C19" s="14">
        <v>1381435</v>
      </c>
      <c r="D19" s="10" t="s">
        <v>26</v>
      </c>
      <c r="E19" s="10">
        <v>200</v>
      </c>
      <c r="F19" s="12" t="s">
        <v>13</v>
      </c>
      <c r="G19" s="10"/>
      <c r="H19" s="19">
        <v>45499</v>
      </c>
      <c r="I19" s="10"/>
      <c r="J19" s="12"/>
      <c r="K19" s="10"/>
      <c r="L19" s="10" t="s">
        <v>27</v>
      </c>
      <c r="M19" s="10"/>
      <c r="N19" s="10">
        <v>120</v>
      </c>
      <c r="O19" s="10">
        <v>9</v>
      </c>
      <c r="P19" s="3">
        <f>IF(ISNUMBER(DMU_90[[#This Row],[Stückzahl]]), DMU_90[[#This Row],[Laufzeit in Min]]*DMU_90[[#This Row],[Stückzahl]]+DMU_90[[#This Row],[Rüstzeit in Min]], 0)</f>
        <v>1920</v>
      </c>
      <c r="Q19" s="4">
        <f>IF(ISNUMBER(DMU_90[[#This Row],[Gesamtzeit in Min]]),DMU_90[[#This Row],[Gesamtzeit in Min]]/60,"")</f>
        <v>32</v>
      </c>
    </row>
    <row r="20" spans="2:17" x14ac:dyDescent="0.25">
      <c r="B20" s="10"/>
      <c r="C20" s="11">
        <v>1405283</v>
      </c>
      <c r="D20" s="10" t="s">
        <v>28</v>
      </c>
      <c r="E20" s="10">
        <v>4</v>
      </c>
      <c r="F20" s="12" t="s">
        <v>13</v>
      </c>
      <c r="G20" s="10"/>
      <c r="H20" s="19">
        <v>45474</v>
      </c>
      <c r="I20" s="10"/>
      <c r="J20" s="12"/>
      <c r="K20" s="10"/>
      <c r="L20" s="10"/>
      <c r="M20" s="10"/>
      <c r="N20" s="10">
        <v>200</v>
      </c>
      <c r="O20" s="13">
        <v>48</v>
      </c>
      <c r="P20" s="3">
        <f>IF(ISNUMBER(DMU_90[[#This Row],[Stückzahl]]), DMU_90[[#This Row],[Laufzeit in Min]]*DMU_90[[#This Row],[Stückzahl]]+DMU_90[[#This Row],[Rüstzeit in Min]], 0)</f>
        <v>392</v>
      </c>
      <c r="Q20" s="4">
        <f>IF(ISNUMBER(DMU_90[[#This Row],[Gesamtzeit in Min]]),DMU_90[[#This Row],[Gesamtzeit in Min]]/60,"")</f>
        <v>6.5333333333333332</v>
      </c>
    </row>
    <row r="21" spans="2:17" x14ac:dyDescent="0.25">
      <c r="B21" s="31"/>
      <c r="C21" s="32">
        <v>243101089</v>
      </c>
      <c r="D21" s="31" t="s">
        <v>21</v>
      </c>
      <c r="E21" s="31">
        <v>2</v>
      </c>
      <c r="F21" s="33" t="s">
        <v>13</v>
      </c>
      <c r="G21" s="31"/>
      <c r="H21" s="34">
        <v>45483</v>
      </c>
      <c r="I21" s="31"/>
      <c r="J21" s="33"/>
      <c r="K21" s="31"/>
      <c r="L21" s="31"/>
      <c r="M21" s="31"/>
      <c r="N21" s="31">
        <v>30</v>
      </c>
      <c r="O21" s="31">
        <v>3.5</v>
      </c>
      <c r="P21" s="36">
        <f>IF(ISNUMBER(DMU_90[[#This Row],[Stückzahl]]), DMU_90[[#This Row],[Laufzeit in Min]]*DMU_90[[#This Row],[Stückzahl]]+DMU_90[[#This Row],[Rüstzeit in Min]], 0)</f>
        <v>37</v>
      </c>
      <c r="Q21" s="37">
        <f>IF(ISNUMBER(DMU_90[[#This Row],[Gesamtzeit in Min]]),DMU_90[[#This Row],[Gesamtzeit in Min]]/60,"")</f>
        <v>0.6166666666666667</v>
      </c>
    </row>
    <row r="22" spans="2:17" x14ac:dyDescent="0.25">
      <c r="B22" s="31"/>
      <c r="C22" s="32">
        <v>1009814</v>
      </c>
      <c r="D22" s="31" t="s">
        <v>21</v>
      </c>
      <c r="E22" s="31">
        <v>1</v>
      </c>
      <c r="F22" s="33" t="s">
        <v>13</v>
      </c>
      <c r="G22" s="31"/>
      <c r="H22" s="34">
        <v>45483</v>
      </c>
      <c r="I22" s="31"/>
      <c r="J22" s="33"/>
      <c r="K22" s="31"/>
      <c r="L22" s="31"/>
      <c r="M22" s="31"/>
      <c r="N22" s="31">
        <v>50</v>
      </c>
      <c r="O22" s="31">
        <v>8</v>
      </c>
      <c r="P22" s="36">
        <f>IF(ISNUMBER(DMU_90[[#This Row],[Stückzahl]]), DMU_90[[#This Row],[Laufzeit in Min]]*DMU_90[[#This Row],[Stückzahl]]+DMU_90[[#This Row],[Rüstzeit in Min]], 0)</f>
        <v>58</v>
      </c>
      <c r="Q22" s="37">
        <f>IF(ISNUMBER(DMU_90[[#This Row],[Gesamtzeit in Min]]),DMU_90[[#This Row],[Gesamtzeit in Min]]/60,"")</f>
        <v>0.96666666666666667</v>
      </c>
    </row>
    <row r="23" spans="2:17" x14ac:dyDescent="0.25">
      <c r="B23" s="10"/>
      <c r="C23" s="11">
        <v>242000635</v>
      </c>
      <c r="D23" s="10" t="s">
        <v>22</v>
      </c>
      <c r="E23" s="10">
        <v>1</v>
      </c>
      <c r="F23" s="12" t="s">
        <v>13</v>
      </c>
      <c r="G23" s="10"/>
      <c r="H23" s="19">
        <v>45484</v>
      </c>
      <c r="I23" s="10"/>
      <c r="J23" s="12"/>
      <c r="K23" s="10"/>
      <c r="L23" s="10"/>
      <c r="M23" s="10"/>
      <c r="N23" s="10">
        <v>170</v>
      </c>
      <c r="O23" s="13">
        <v>32</v>
      </c>
      <c r="P23" s="3">
        <f>IF(ISNUMBER(DMU_90[[#This Row],[Stückzahl]]), DMU_90[[#This Row],[Laufzeit in Min]]*DMU_90[[#This Row],[Stückzahl]]+DMU_90[[#This Row],[Rüstzeit in Min]], 0)</f>
        <v>202</v>
      </c>
      <c r="Q23" s="4">
        <f>IF(ISNUMBER(DMU_90[[#This Row],[Gesamtzeit in Min]]),DMU_90[[#This Row],[Gesamtzeit in Min]]/60,"")</f>
        <v>3.3666666666666667</v>
      </c>
    </row>
    <row r="24" spans="2:17" x14ac:dyDescent="0.25">
      <c r="B24" s="10"/>
      <c r="C24" s="11">
        <v>1351406</v>
      </c>
      <c r="D24" s="10" t="s">
        <v>21</v>
      </c>
      <c r="E24" s="10">
        <v>2</v>
      </c>
      <c r="F24" s="12" t="s">
        <v>13</v>
      </c>
      <c r="G24" s="10"/>
      <c r="H24" s="19">
        <v>45499</v>
      </c>
      <c r="I24" s="10"/>
      <c r="J24" s="12"/>
      <c r="K24" s="10"/>
      <c r="L24" s="10"/>
      <c r="M24" s="10"/>
      <c r="N24" s="10">
        <v>60</v>
      </c>
      <c r="O24" s="13">
        <v>25</v>
      </c>
      <c r="P24" s="3">
        <f>IF(ISNUMBER(DMU_90[[#This Row],[Stückzahl]]), DMU_90[[#This Row],[Laufzeit in Min]]*DMU_90[[#This Row],[Stückzahl]]+DMU_90[[#This Row],[Rüstzeit in Min]], 0)</f>
        <v>110</v>
      </c>
      <c r="Q24" s="4">
        <f>IF(ISNUMBER(DMU_90[[#This Row],[Gesamtzeit in Min]]),DMU_90[[#This Row],[Gesamtzeit in Min]]/60,"")</f>
        <v>1.8333333333333333</v>
      </c>
    </row>
    <row r="25" spans="2:17" x14ac:dyDescent="0.25">
      <c r="B25" s="31"/>
      <c r="C25" s="32">
        <v>232200346</v>
      </c>
      <c r="D25" s="31" t="s">
        <v>29</v>
      </c>
      <c r="E25" s="31">
        <v>8</v>
      </c>
      <c r="F25" s="33" t="s">
        <v>13</v>
      </c>
      <c r="G25" s="31"/>
      <c r="H25" s="34">
        <v>45497</v>
      </c>
      <c r="I25" s="31"/>
      <c r="J25" s="33"/>
      <c r="K25" s="31"/>
      <c r="L25" s="31"/>
      <c r="M25" s="31"/>
      <c r="N25" s="31">
        <v>60</v>
      </c>
      <c r="O25" s="31">
        <v>34</v>
      </c>
      <c r="P25" s="36">
        <f>IF(ISNUMBER(DMU_90[[#This Row],[Stückzahl]]), DMU_90[[#This Row],[Laufzeit in Min]]*DMU_90[[#This Row],[Stückzahl]]+DMU_90[[#This Row],[Rüstzeit in Min]], 0)</f>
        <v>332</v>
      </c>
      <c r="Q25" s="37">
        <f>IF(ISNUMBER(DMU_90[[#This Row],[Gesamtzeit in Min]]),DMU_90[[#This Row],[Gesamtzeit in Min]]/60,"")</f>
        <v>5.5333333333333332</v>
      </c>
    </row>
    <row r="26" spans="2:17" x14ac:dyDescent="0.25">
      <c r="B26" s="10"/>
      <c r="C26" s="11" t="s">
        <v>30</v>
      </c>
      <c r="D26" s="10" t="s">
        <v>25</v>
      </c>
      <c r="E26" s="10">
        <v>2</v>
      </c>
      <c r="F26" s="12" t="s">
        <v>13</v>
      </c>
      <c r="G26" s="10"/>
      <c r="H26" s="19">
        <v>45485</v>
      </c>
      <c r="I26" s="10"/>
      <c r="J26" s="12"/>
      <c r="K26" s="10"/>
      <c r="L26" s="10"/>
      <c r="M26" s="10"/>
      <c r="N26" s="10">
        <v>75</v>
      </c>
      <c r="O26" s="13">
        <v>7</v>
      </c>
      <c r="P26" s="3">
        <f>IF(ISNUMBER(DMU_90[[#This Row],[Stückzahl]]), DMU_90[[#This Row],[Laufzeit in Min]]*DMU_90[[#This Row],[Stückzahl]]+DMU_90[[#This Row],[Rüstzeit in Min]], 0)</f>
        <v>89</v>
      </c>
      <c r="Q26" s="4">
        <f>IF(ISNUMBER(DMU_90[[#This Row],[Gesamtzeit in Min]]),DMU_90[[#This Row],[Gesamtzeit in Min]]/60,"")</f>
        <v>1.4833333333333334</v>
      </c>
    </row>
    <row r="27" spans="2:17" x14ac:dyDescent="0.25">
      <c r="B27" s="10"/>
      <c r="C27" s="11" t="s">
        <v>31</v>
      </c>
      <c r="D27" s="10" t="s">
        <v>25</v>
      </c>
      <c r="E27" s="10">
        <v>2</v>
      </c>
      <c r="F27" s="12" t="s">
        <v>13</v>
      </c>
      <c r="G27" s="10"/>
      <c r="H27" s="19">
        <v>45485</v>
      </c>
      <c r="I27" s="10"/>
      <c r="J27" s="12"/>
      <c r="K27" s="10"/>
      <c r="L27" s="10"/>
      <c r="M27" s="10"/>
      <c r="N27" s="10">
        <v>100</v>
      </c>
      <c r="O27" s="13">
        <v>12</v>
      </c>
      <c r="P27" s="3">
        <f>IF(ISNUMBER(DMU_90[[#This Row],[Stückzahl]]), DMU_90[[#This Row],[Laufzeit in Min]]*DMU_90[[#This Row],[Stückzahl]]+DMU_90[[#This Row],[Rüstzeit in Min]], 0)</f>
        <v>124</v>
      </c>
      <c r="Q27" s="4">
        <f>IF(ISNUMBER(DMU_90[[#This Row],[Gesamtzeit in Min]]),DMU_90[[#This Row],[Gesamtzeit in Min]]/60,"")</f>
        <v>2.0666666666666669</v>
      </c>
    </row>
    <row r="28" spans="2:17" x14ac:dyDescent="0.25">
      <c r="B28" s="31"/>
      <c r="C28" s="32">
        <v>1291656</v>
      </c>
      <c r="D28" s="31" t="s">
        <v>25</v>
      </c>
      <c r="E28" s="31">
        <v>8</v>
      </c>
      <c r="F28" s="33" t="s">
        <v>13</v>
      </c>
      <c r="G28" s="31"/>
      <c r="H28" s="34">
        <v>45492</v>
      </c>
      <c r="I28" s="31"/>
      <c r="J28" s="33"/>
      <c r="K28" s="31"/>
      <c r="L28" s="31"/>
      <c r="M28" s="31"/>
      <c r="N28" s="31">
        <v>30</v>
      </c>
      <c r="O28" s="31">
        <v>13</v>
      </c>
      <c r="P28" s="36">
        <f>IF(ISNUMBER(DMU_90[[#This Row],[Stückzahl]]), DMU_90[[#This Row],[Laufzeit in Min]]*DMU_90[[#This Row],[Stückzahl]]+DMU_90[[#This Row],[Rüstzeit in Min]], 0)</f>
        <v>134</v>
      </c>
      <c r="Q28" s="37">
        <f>IF(ISNUMBER(DMU_90[[#This Row],[Gesamtzeit in Min]]),DMU_90[[#This Row],[Gesamtzeit in Min]]/60,"")</f>
        <v>2.2333333333333334</v>
      </c>
    </row>
    <row r="29" spans="2:17" x14ac:dyDescent="0.25">
      <c r="B29" s="10"/>
      <c r="C29" s="11">
        <v>1109425</v>
      </c>
      <c r="D29" s="10" t="s">
        <v>25</v>
      </c>
      <c r="E29" s="10">
        <v>6</v>
      </c>
      <c r="F29" s="12" t="s">
        <v>13</v>
      </c>
      <c r="G29" s="10"/>
      <c r="H29" s="19">
        <v>45499</v>
      </c>
      <c r="I29" s="10"/>
      <c r="J29" s="12"/>
      <c r="K29" s="10"/>
      <c r="L29" s="10"/>
      <c r="M29" s="10"/>
      <c r="N29" s="10">
        <v>70</v>
      </c>
      <c r="O29" s="13">
        <v>7</v>
      </c>
      <c r="P29" s="3">
        <f>IF(ISNUMBER(DMU_90[[#This Row],[Stückzahl]]), DMU_90[[#This Row],[Laufzeit in Min]]*DMU_90[[#This Row],[Stückzahl]]+DMU_90[[#This Row],[Rüstzeit in Min]], 0)</f>
        <v>112</v>
      </c>
      <c r="Q29" s="4">
        <f>IF(ISNUMBER(DMU_90[[#This Row],[Gesamtzeit in Min]]),DMU_90[[#This Row],[Gesamtzeit in Min]]/60,"")</f>
        <v>1.8666666666666667</v>
      </c>
    </row>
    <row r="30" spans="2:17" x14ac:dyDescent="0.25">
      <c r="B30" s="10"/>
      <c r="C30" s="11">
        <v>252400152</v>
      </c>
      <c r="D30" s="10" t="s">
        <v>25</v>
      </c>
      <c r="E30" s="10">
        <v>10</v>
      </c>
      <c r="F30" s="12" t="s">
        <v>13</v>
      </c>
      <c r="G30" s="10"/>
      <c r="H30" s="19">
        <v>45506</v>
      </c>
      <c r="I30" s="10"/>
      <c r="J30" s="12"/>
      <c r="K30" s="10"/>
      <c r="L30" s="10"/>
      <c r="M30" s="10"/>
      <c r="N30" s="10">
        <v>20</v>
      </c>
      <c r="O30" s="13">
        <v>2.25</v>
      </c>
      <c r="P30" s="3">
        <f>IF(ISNUMBER(DMU_90[[#This Row],[Stückzahl]]), DMU_90[[#This Row],[Laufzeit in Min]]*DMU_90[[#This Row],[Stückzahl]]+DMU_90[[#This Row],[Rüstzeit in Min]], 0)</f>
        <v>42.5</v>
      </c>
      <c r="Q30" s="4">
        <f>IF(ISNUMBER(DMU_90[[#This Row],[Gesamtzeit in Min]]),DMU_90[[#This Row],[Gesamtzeit in Min]]/60,"")</f>
        <v>0.70833333333333337</v>
      </c>
    </row>
    <row r="31" spans="2:17" x14ac:dyDescent="0.25">
      <c r="B31" s="10"/>
      <c r="C31" s="11">
        <v>30527701</v>
      </c>
      <c r="D31" s="10" t="s">
        <v>28</v>
      </c>
      <c r="E31" s="10">
        <v>324</v>
      </c>
      <c r="F31" s="12" t="s">
        <v>13</v>
      </c>
      <c r="G31" s="10"/>
      <c r="H31" s="19">
        <v>45492</v>
      </c>
      <c r="I31" s="10"/>
      <c r="J31" s="12"/>
      <c r="K31" s="10"/>
      <c r="L31" s="10"/>
      <c r="M31" s="10"/>
      <c r="N31" s="10">
        <v>200</v>
      </c>
      <c r="O31" s="13">
        <v>30</v>
      </c>
      <c r="P31" s="3">
        <f>IF(ISNUMBER(DMU_90[[#This Row],[Stückzahl]]), DMU_90[[#This Row],[Laufzeit in Min]]*DMU_90[[#This Row],[Stückzahl]]+DMU_90[[#This Row],[Rüstzeit in Min]], 0)</f>
        <v>9920</v>
      </c>
      <c r="Q31" s="4">
        <f>IF(ISNUMBER(DMU_90[[#This Row],[Gesamtzeit in Min]]),DMU_90[[#This Row],[Gesamtzeit in Min]]/60,"")</f>
        <v>165.33333333333334</v>
      </c>
    </row>
    <row r="32" spans="2:17" x14ac:dyDescent="0.25">
      <c r="B32" s="10"/>
      <c r="C32" s="14">
        <v>30528601</v>
      </c>
      <c r="D32" s="10" t="s">
        <v>32</v>
      </c>
      <c r="E32" s="10">
        <v>50</v>
      </c>
      <c r="F32" s="12" t="s">
        <v>13</v>
      </c>
      <c r="G32" s="10"/>
      <c r="H32" s="19">
        <v>45475</v>
      </c>
      <c r="I32" s="10"/>
      <c r="J32" s="12"/>
      <c r="K32" s="10"/>
      <c r="L32" s="10"/>
      <c r="M32" s="10"/>
      <c r="N32" s="10">
        <v>75</v>
      </c>
      <c r="O32" s="10">
        <v>16</v>
      </c>
      <c r="P32" s="3">
        <f>IF(ISNUMBER(DMU_90[[#This Row],[Stückzahl]]), DMU_90[[#This Row],[Laufzeit in Min]]*DMU_90[[#This Row],[Stückzahl]]+DMU_90[[#This Row],[Rüstzeit in Min]], 0)</f>
        <v>875</v>
      </c>
      <c r="Q32" s="4">
        <f>IF(ISNUMBER(DMU_90[[#This Row],[Gesamtzeit in Min]]),DMU_90[[#This Row],[Gesamtzeit in Min]]/60,"")</f>
        <v>14.583333333333334</v>
      </c>
    </row>
    <row r="33" spans="2:21" x14ac:dyDescent="0.25">
      <c r="B33" s="31"/>
      <c r="C33" s="32">
        <v>1301610</v>
      </c>
      <c r="D33" s="31" t="s">
        <v>25</v>
      </c>
      <c r="E33" s="31">
        <v>2</v>
      </c>
      <c r="F33" s="33" t="s">
        <v>13</v>
      </c>
      <c r="G33" s="31"/>
      <c r="H33" s="34">
        <v>45527</v>
      </c>
      <c r="I33" s="31"/>
      <c r="J33" s="33"/>
      <c r="K33" s="31"/>
      <c r="L33" s="31"/>
      <c r="M33" s="31"/>
      <c r="N33" s="31">
        <v>90</v>
      </c>
      <c r="O33" s="31">
        <v>10</v>
      </c>
      <c r="P33" s="36">
        <f>IF(ISNUMBER(DMU_90[[#This Row],[Stückzahl]]), DMU_90[[#This Row],[Laufzeit in Min]]*DMU_90[[#This Row],[Stückzahl]]+DMU_90[[#This Row],[Rüstzeit in Min]], 0)</f>
        <v>110</v>
      </c>
      <c r="Q33" s="37">
        <f>IF(ISNUMBER(DMU_90[[#This Row],[Gesamtzeit in Min]]),DMU_90[[#This Row],[Gesamtzeit in Min]]/60,"")</f>
        <v>1.8333333333333333</v>
      </c>
    </row>
    <row r="34" spans="2:21" x14ac:dyDescent="0.25">
      <c r="B34" s="10"/>
      <c r="C34" s="11"/>
      <c r="D34" s="10"/>
      <c r="E34" s="10"/>
      <c r="F34" s="12"/>
      <c r="G34" s="10"/>
      <c r="H34" s="10"/>
      <c r="I34" s="10"/>
      <c r="J34" s="12"/>
      <c r="K34" s="12"/>
      <c r="L34" s="10"/>
      <c r="M34" s="10"/>
      <c r="N34" s="10"/>
      <c r="O34" s="13" t="s">
        <v>18</v>
      </c>
      <c r="P34" s="3">
        <f>SUBTOTAL(109,P16:P33)</f>
        <v>17404.5</v>
      </c>
      <c r="Q34" s="4">
        <f>SUBTOTAL(109,Q16:Q33)</f>
        <v>290.07499999999993</v>
      </c>
    </row>
    <row r="35" spans="2:21" x14ac:dyDescent="0.25">
      <c r="J35" s="24"/>
      <c r="L35" s="24"/>
      <c r="M35" s="24"/>
      <c r="S35" s="22"/>
      <c r="T35" s="23">
        <v>0.41666666666666669</v>
      </c>
      <c r="U35" t="s">
        <v>33</v>
      </c>
    </row>
    <row r="36" spans="2:21" x14ac:dyDescent="0.25">
      <c r="J36" s="24"/>
      <c r="L36" s="24"/>
      <c r="M36" s="24"/>
      <c r="P36" t="str">
        <f>IF(ISNUMBER(C36),E36*O36+N36,"")</f>
        <v/>
      </c>
    </row>
    <row r="37" spans="2:21" x14ac:dyDescent="0.25">
      <c r="B37" s="7" t="s">
        <v>34</v>
      </c>
      <c r="C37" s="18" t="s">
        <v>1</v>
      </c>
      <c r="D37" s="7" t="s">
        <v>2</v>
      </c>
      <c r="E37" s="7" t="s">
        <v>3</v>
      </c>
      <c r="F37" s="9" t="s">
        <v>4</v>
      </c>
      <c r="G37" s="7" t="s">
        <v>5</v>
      </c>
      <c r="H37" s="7" t="s">
        <v>6</v>
      </c>
      <c r="I37" s="7" t="s">
        <v>7</v>
      </c>
      <c r="J37" s="9" t="s">
        <v>58</v>
      </c>
      <c r="K37" s="7" t="s">
        <v>8</v>
      </c>
      <c r="L37" s="7" t="s">
        <v>59</v>
      </c>
      <c r="M37" s="7" t="s">
        <v>60</v>
      </c>
      <c r="N37" s="7" t="s">
        <v>9</v>
      </c>
      <c r="O37" s="7" t="s">
        <v>10</v>
      </c>
      <c r="P37" s="6" t="s">
        <v>11</v>
      </c>
      <c r="Q37" s="5" t="s">
        <v>12</v>
      </c>
    </row>
    <row r="38" spans="2:21" x14ac:dyDescent="0.25">
      <c r="B38" s="10"/>
      <c r="C38" s="11">
        <v>300515</v>
      </c>
      <c r="D38" s="10" t="s">
        <v>21</v>
      </c>
      <c r="E38" s="10">
        <v>60</v>
      </c>
      <c r="F38" s="12" t="s">
        <v>35</v>
      </c>
      <c r="G38" s="10"/>
      <c r="H38" s="19">
        <v>45475</v>
      </c>
      <c r="I38" s="10"/>
      <c r="J38" s="12"/>
      <c r="K38" s="12"/>
      <c r="L38" s="10"/>
      <c r="M38" s="10"/>
      <c r="N38" s="10">
        <v>100</v>
      </c>
      <c r="O38" s="13">
        <v>30</v>
      </c>
      <c r="P38" s="3">
        <f>IF(ISNUMBER(DUO_1[[#This Row],[Stückzahl]]), DUO_1[[#This Row],[Laufzeit in Min]]*DUO_1[[#This Row],[Stückzahl]]+DUO_1[[#This Row],[Rüstzeit in Min]], 0)</f>
        <v>1900</v>
      </c>
      <c r="Q38" s="4">
        <f>IF(ISNUMBER(DUO_1[[#This Row],[Gesamtzeit in Min]]),DUO_1[[#This Row],[Gesamtzeit in Min]]/60,"")</f>
        <v>31.666666666666668</v>
      </c>
    </row>
    <row r="39" spans="2:21" x14ac:dyDescent="0.25">
      <c r="B39" s="10"/>
      <c r="C39" s="11">
        <v>300517</v>
      </c>
      <c r="D39" s="10" t="s">
        <v>36</v>
      </c>
      <c r="E39" s="10">
        <v>50</v>
      </c>
      <c r="F39" s="12" t="s">
        <v>35</v>
      </c>
      <c r="G39" s="10"/>
      <c r="H39" s="19">
        <v>45478</v>
      </c>
      <c r="I39" s="10"/>
      <c r="J39" s="12" t="s">
        <v>14</v>
      </c>
      <c r="K39" s="12"/>
      <c r="L39" s="10" t="s">
        <v>23</v>
      </c>
      <c r="M39" s="10" t="s">
        <v>24</v>
      </c>
      <c r="N39" s="10">
        <v>300</v>
      </c>
      <c r="O39" s="13">
        <v>150</v>
      </c>
      <c r="P39" s="3">
        <f>IF(ISNUMBER(DUO_1[[#This Row],[Stückzahl]]), DUO_1[[#This Row],[Laufzeit in Min]]*DUO_1[[#This Row],[Stückzahl]]+DUO_1[[#This Row],[Rüstzeit in Min]], 0)</f>
        <v>7800</v>
      </c>
      <c r="Q39" s="4">
        <f>IF(ISNUMBER(DUO_1[[#This Row],[Gesamtzeit in Min]]),DUO_1[[#This Row],[Gesamtzeit in Min]]/60,"")</f>
        <v>130</v>
      </c>
    </row>
    <row r="40" spans="2:21" x14ac:dyDescent="0.25">
      <c r="B40" s="10"/>
      <c r="C40" s="11">
        <v>300514</v>
      </c>
      <c r="D40" s="10" t="s">
        <v>21</v>
      </c>
      <c r="E40" s="10">
        <v>60</v>
      </c>
      <c r="F40" s="12" t="s">
        <v>35</v>
      </c>
      <c r="G40" s="10"/>
      <c r="H40" s="19"/>
      <c r="I40" s="10"/>
      <c r="J40" s="12"/>
      <c r="K40" s="12"/>
      <c r="L40" s="10"/>
      <c r="M40" s="10" t="s">
        <v>15</v>
      </c>
      <c r="N40" s="10">
        <v>100</v>
      </c>
      <c r="O40" s="13">
        <v>30</v>
      </c>
      <c r="P40" s="3">
        <f>IF(ISNUMBER(DUO_1[[#This Row],[Stückzahl]]), DUO_1[[#This Row],[Laufzeit in Min]]*DUO_1[[#This Row],[Stückzahl]]+DUO_1[[#This Row],[Rüstzeit in Min]], 0)</f>
        <v>1900</v>
      </c>
      <c r="Q40" s="4">
        <f>IF(ISNUMBER(DUO_1[[#This Row],[Gesamtzeit in Min]]),DUO_1[[#This Row],[Gesamtzeit in Min]]/60,"")</f>
        <v>31.666666666666668</v>
      </c>
    </row>
    <row r="41" spans="2:21" x14ac:dyDescent="0.25">
      <c r="B41" s="10"/>
      <c r="C41" s="11">
        <v>40283710</v>
      </c>
      <c r="D41" s="10" t="s">
        <v>37</v>
      </c>
      <c r="E41" s="10">
        <v>700</v>
      </c>
      <c r="F41" s="12" t="s">
        <v>35</v>
      </c>
      <c r="G41" s="10"/>
      <c r="H41" s="19"/>
      <c r="I41" s="10"/>
      <c r="J41" s="12"/>
      <c r="K41" s="12"/>
      <c r="L41" s="10" t="s">
        <v>38</v>
      </c>
      <c r="M41" s="10"/>
      <c r="N41" s="10">
        <v>150</v>
      </c>
      <c r="O41" s="13">
        <v>9</v>
      </c>
      <c r="P41" s="3">
        <f>IF(ISNUMBER(DUO_1[[#This Row],[Stückzahl]]), DUO_1[[#This Row],[Laufzeit in Min]]*DUO_1[[#This Row],[Stückzahl]]+DUO_1[[#This Row],[Rüstzeit in Min]], 0)</f>
        <v>6450</v>
      </c>
      <c r="Q41" s="4">
        <f>IF(ISNUMBER(DUO_1[[#This Row],[Gesamtzeit in Min]]),DUO_1[[#This Row],[Gesamtzeit in Min]]/60,"")</f>
        <v>107.5</v>
      </c>
    </row>
    <row r="42" spans="2:21" x14ac:dyDescent="0.25">
      <c r="B42" s="27"/>
      <c r="C42" s="28"/>
      <c r="D42" s="27"/>
      <c r="E42" s="27"/>
      <c r="F42" s="29"/>
      <c r="G42" s="27"/>
      <c r="H42" s="27"/>
      <c r="I42" s="27"/>
      <c r="J42" s="29"/>
      <c r="K42" s="29"/>
      <c r="L42" s="27"/>
      <c r="M42" s="27"/>
      <c r="N42" s="27"/>
      <c r="O42" s="30" t="s">
        <v>18</v>
      </c>
      <c r="P42" s="27">
        <f>SUBTOTAL(109,P38:P41)</f>
        <v>18050</v>
      </c>
      <c r="Q42" s="27">
        <f>SUBTOTAL(109,Q38:Q41)</f>
        <v>300.83333333333331</v>
      </c>
    </row>
    <row r="43" spans="2:21" x14ac:dyDescent="0.25">
      <c r="J43" s="24"/>
      <c r="L43" s="24" t="s">
        <v>39</v>
      </c>
      <c r="M43" s="24"/>
    </row>
    <row r="44" spans="2:21" x14ac:dyDescent="0.25">
      <c r="J44" s="24"/>
      <c r="L44" s="24"/>
      <c r="M44" s="24"/>
      <c r="P44" t="str">
        <f>IF(ISNUMBER(C44),E44*O44+N44,"")</f>
        <v/>
      </c>
    </row>
    <row r="45" spans="2:21" x14ac:dyDescent="0.25">
      <c r="B45" s="7" t="s">
        <v>40</v>
      </c>
      <c r="C45" s="18" t="s">
        <v>1</v>
      </c>
      <c r="D45" s="7" t="s">
        <v>2</v>
      </c>
      <c r="E45" s="7" t="s">
        <v>3</v>
      </c>
      <c r="F45" s="9" t="s">
        <v>4</v>
      </c>
      <c r="G45" s="7" t="s">
        <v>5</v>
      </c>
      <c r="H45" s="7" t="s">
        <v>6</v>
      </c>
      <c r="I45" s="7" t="s">
        <v>7</v>
      </c>
      <c r="J45" s="9" t="s">
        <v>58</v>
      </c>
      <c r="K45" s="7" t="s">
        <v>8</v>
      </c>
      <c r="L45" s="7" t="s">
        <v>59</v>
      </c>
      <c r="M45" s="7" t="s">
        <v>60</v>
      </c>
      <c r="N45" s="7" t="s">
        <v>9</v>
      </c>
      <c r="O45" s="7" t="s">
        <v>10</v>
      </c>
      <c r="P45" s="6" t="s">
        <v>11</v>
      </c>
      <c r="Q45" s="5" t="s">
        <v>12</v>
      </c>
    </row>
    <row r="46" spans="2:21" x14ac:dyDescent="0.25">
      <c r="B46" s="31"/>
      <c r="C46" s="32" t="s">
        <v>41</v>
      </c>
      <c r="D46" s="31" t="s">
        <v>42</v>
      </c>
      <c r="E46" s="31">
        <v>3</v>
      </c>
      <c r="F46" s="33" t="s">
        <v>13</v>
      </c>
      <c r="G46" s="31"/>
      <c r="H46" s="34">
        <v>45478</v>
      </c>
      <c r="I46" s="31" t="s">
        <v>43</v>
      </c>
      <c r="J46" s="33"/>
      <c r="K46" s="33"/>
      <c r="L46" s="31"/>
      <c r="M46" s="31"/>
      <c r="N46" s="31">
        <v>150</v>
      </c>
      <c r="O46" s="31">
        <v>60</v>
      </c>
      <c r="P46" s="36">
        <f>IF(ISNUMBER(DUO_2[[#This Row],[Stückzahl]]), DUO_2[[#This Row],[Laufzeit in Min]]*DUO_2[[#This Row],[Stückzahl]]+DUO_2[[#This Row],[Rüstzeit in Min]], 0)</f>
        <v>330</v>
      </c>
      <c r="Q46" s="37">
        <f>IF(ISNUMBER(DUO_2[[#This Row],[Gesamtzeit in Min]]),DUO_2[[#This Row],[Gesamtzeit in Min]]/60,"")</f>
        <v>5.5</v>
      </c>
    </row>
    <row r="47" spans="2:21" x14ac:dyDescent="0.25">
      <c r="B47" s="31"/>
      <c r="C47" s="32">
        <v>944403803</v>
      </c>
      <c r="D47" s="31" t="s">
        <v>36</v>
      </c>
      <c r="E47" s="31">
        <v>12</v>
      </c>
      <c r="F47" s="33" t="s">
        <v>13</v>
      </c>
      <c r="G47" s="31"/>
      <c r="H47" s="34">
        <v>45478</v>
      </c>
      <c r="I47" s="31"/>
      <c r="J47" s="33" t="s">
        <v>14</v>
      </c>
      <c r="K47" s="33"/>
      <c r="L47" s="31" t="s">
        <v>23</v>
      </c>
      <c r="M47" s="31" t="s">
        <v>24</v>
      </c>
      <c r="N47" s="31">
        <v>160</v>
      </c>
      <c r="O47" s="31">
        <v>55</v>
      </c>
      <c r="P47" s="36">
        <f>IF(ISNUMBER(DUO_2[[#This Row],[Stückzahl]]), DUO_2[[#This Row],[Laufzeit in Min]]*DUO_2[[#This Row],[Stückzahl]]+DUO_2[[#This Row],[Rüstzeit in Min]], 0)</f>
        <v>820</v>
      </c>
      <c r="Q47" s="37">
        <f>IF(ISNUMBER(DUO_2[[#This Row],[Gesamtzeit in Min]]),DUO_2[[#This Row],[Gesamtzeit in Min]]/60,"")</f>
        <v>13.666666666666666</v>
      </c>
    </row>
    <row r="48" spans="2:21" x14ac:dyDescent="0.25">
      <c r="B48" s="31"/>
      <c r="C48" s="32">
        <v>939766701</v>
      </c>
      <c r="D48" s="31" t="s">
        <v>25</v>
      </c>
      <c r="E48" s="31">
        <v>7</v>
      </c>
      <c r="F48" s="33" t="s">
        <v>13</v>
      </c>
      <c r="G48" s="31"/>
      <c r="H48" s="34">
        <v>45478</v>
      </c>
      <c r="I48" s="31"/>
      <c r="J48" s="33"/>
      <c r="K48" s="33"/>
      <c r="L48" s="31" t="s">
        <v>44</v>
      </c>
      <c r="M48" s="31"/>
      <c r="N48" s="31">
        <v>75</v>
      </c>
      <c r="O48" s="31">
        <v>55</v>
      </c>
      <c r="P48" s="36">
        <f>IF(ISNUMBER(DUO_2[[#This Row],[Stückzahl]]), DUO_2[[#This Row],[Laufzeit in Min]]*DUO_2[[#This Row],[Stückzahl]]+DUO_2[[#This Row],[Rüstzeit in Min]], 0)</f>
        <v>460</v>
      </c>
      <c r="Q48" s="37">
        <f>IF(ISNUMBER(DUO_2[[#This Row],[Gesamtzeit in Min]]),DUO_2[[#This Row],[Gesamtzeit in Min]]/60,"")</f>
        <v>7.666666666666667</v>
      </c>
    </row>
    <row r="49" spans="2:17" x14ac:dyDescent="0.25">
      <c r="B49" s="31"/>
      <c r="C49" s="11">
        <v>1623677</v>
      </c>
      <c r="D49" s="31" t="s">
        <v>45</v>
      </c>
      <c r="E49" s="31">
        <v>2</v>
      </c>
      <c r="F49" s="33" t="s">
        <v>13</v>
      </c>
      <c r="G49" s="31"/>
      <c r="H49" s="34">
        <v>45471</v>
      </c>
      <c r="I49" s="31"/>
      <c r="J49" s="33"/>
      <c r="K49" s="33"/>
      <c r="L49" s="31"/>
      <c r="M49" s="31"/>
      <c r="N49" s="31"/>
      <c r="O49" s="31"/>
      <c r="P49" s="36">
        <f>IF(ISNUMBER(DUO_2[[#This Row],[Stückzahl]]), DUO_2[[#This Row],[Laufzeit in Min]]*DUO_2[[#This Row],[Stückzahl]]+DUO_2[[#This Row],[Rüstzeit in Min]], 0)</f>
        <v>0</v>
      </c>
      <c r="Q49" s="37">
        <f>IF(ISNUMBER(DUO_2[[#This Row],[Gesamtzeit in Min]]),DUO_2[[#This Row],[Gesamtzeit in Min]]/60,"")</f>
        <v>0</v>
      </c>
    </row>
    <row r="50" spans="2:17" x14ac:dyDescent="0.25">
      <c r="B50" s="10"/>
      <c r="C50" s="11">
        <v>1056699</v>
      </c>
      <c r="D50" s="10"/>
      <c r="E50" s="10">
        <v>3</v>
      </c>
      <c r="F50" s="12" t="s">
        <v>13</v>
      </c>
      <c r="G50" s="10"/>
      <c r="H50" s="19">
        <v>45478</v>
      </c>
      <c r="I50" s="10"/>
      <c r="J50" s="12"/>
      <c r="K50" s="12"/>
      <c r="L50" s="10"/>
      <c r="M50" s="10"/>
      <c r="N50" s="10">
        <v>150</v>
      </c>
      <c r="O50" s="13">
        <v>75</v>
      </c>
      <c r="P50" s="3">
        <f>IF(ISNUMBER(DUO_2[[#This Row],[Stückzahl]]), DUO_2[[#This Row],[Laufzeit in Min]]*DUO_2[[#This Row],[Stückzahl]]+DUO_2[[#This Row],[Rüstzeit in Min]], 0)</f>
        <v>375</v>
      </c>
      <c r="Q50" s="4">
        <f>IF(ISNUMBER(DUO_2[[#This Row],[Gesamtzeit in Min]]),DUO_2[[#This Row],[Gesamtzeit in Min]]/60,"")</f>
        <v>6.25</v>
      </c>
    </row>
    <row r="51" spans="2:17" x14ac:dyDescent="0.25">
      <c r="B51" s="10"/>
      <c r="C51" s="11">
        <v>1056696</v>
      </c>
      <c r="D51" s="10"/>
      <c r="E51" s="10">
        <v>3</v>
      </c>
      <c r="F51" s="12" t="s">
        <v>13</v>
      </c>
      <c r="G51" s="10"/>
      <c r="H51" s="19">
        <v>45478</v>
      </c>
      <c r="I51" s="10"/>
      <c r="J51" s="12" t="s">
        <v>13</v>
      </c>
      <c r="K51" s="12"/>
      <c r="L51" s="10"/>
      <c r="M51" s="10"/>
      <c r="N51" s="10"/>
      <c r="O51" s="13">
        <v>85</v>
      </c>
      <c r="P51" s="3">
        <f>IF(ISNUMBER(DUO_2[[#This Row],[Stückzahl]]), DUO_2[[#This Row],[Laufzeit in Min]]*DUO_2[[#This Row],[Stückzahl]]+DUO_2[[#This Row],[Rüstzeit in Min]], 0)</f>
        <v>255</v>
      </c>
      <c r="Q51" s="4">
        <f>IF(ISNUMBER(DUO_2[[#This Row],[Gesamtzeit in Min]]),DUO_2[[#This Row],[Gesamtzeit in Min]]/60,"")</f>
        <v>4.25</v>
      </c>
    </row>
    <row r="52" spans="2:17" x14ac:dyDescent="0.25">
      <c r="B52" s="10"/>
      <c r="C52" s="11">
        <v>1056670</v>
      </c>
      <c r="D52" s="10"/>
      <c r="E52" s="10">
        <v>3</v>
      </c>
      <c r="F52" s="12" t="s">
        <v>13</v>
      </c>
      <c r="G52" s="10"/>
      <c r="H52" s="19">
        <v>45478</v>
      </c>
      <c r="I52" s="10"/>
      <c r="J52" s="12"/>
      <c r="K52" s="12"/>
      <c r="L52" s="10" t="s">
        <v>46</v>
      </c>
      <c r="M52" s="10"/>
      <c r="N52" s="10"/>
      <c r="O52" s="13">
        <v>82</v>
      </c>
      <c r="P52" s="3">
        <f>IF(ISNUMBER(DUO_2[[#This Row],[Stückzahl]]), DUO_2[[#This Row],[Laufzeit in Min]]*DUO_2[[#This Row],[Stückzahl]]+DUO_2[[#This Row],[Rüstzeit in Min]], 0)</f>
        <v>246</v>
      </c>
      <c r="Q52" s="4">
        <f>IF(ISNUMBER(DUO_2[[#This Row],[Gesamtzeit in Min]]),DUO_2[[#This Row],[Gesamtzeit in Min]]/60,"")</f>
        <v>4.0999999999999996</v>
      </c>
    </row>
    <row r="53" spans="2:17" x14ac:dyDescent="0.25">
      <c r="B53" s="10"/>
      <c r="C53" s="11">
        <v>1056671</v>
      </c>
      <c r="D53" s="10"/>
      <c r="E53" s="10">
        <v>3</v>
      </c>
      <c r="F53" s="12" t="s">
        <v>13</v>
      </c>
      <c r="G53" s="10"/>
      <c r="H53" s="19">
        <v>45478</v>
      </c>
      <c r="I53" s="10"/>
      <c r="J53" s="12"/>
      <c r="K53" s="12"/>
      <c r="L53" s="10" t="s">
        <v>46</v>
      </c>
      <c r="M53" s="10"/>
      <c r="N53" s="10"/>
      <c r="O53" s="13">
        <v>75</v>
      </c>
      <c r="P53" s="3">
        <f>IF(ISNUMBER(DUO_2[[#This Row],[Stückzahl]]), DUO_2[[#This Row],[Laufzeit in Min]]*DUO_2[[#This Row],[Stückzahl]]+DUO_2[[#This Row],[Rüstzeit in Min]], 0)</f>
        <v>225</v>
      </c>
      <c r="Q53" s="4">
        <f>IF(ISNUMBER(DUO_2[[#This Row],[Gesamtzeit in Min]]),DUO_2[[#This Row],[Gesamtzeit in Min]]/60,"")</f>
        <v>3.75</v>
      </c>
    </row>
    <row r="54" spans="2:17" x14ac:dyDescent="0.25">
      <c r="B54" s="10"/>
      <c r="C54" s="11">
        <v>1170041</v>
      </c>
      <c r="D54" s="10"/>
      <c r="E54" s="10">
        <v>3</v>
      </c>
      <c r="F54" s="12" t="s">
        <v>13</v>
      </c>
      <c r="G54" s="10"/>
      <c r="H54" s="19">
        <v>45478</v>
      </c>
      <c r="I54" s="10"/>
      <c r="J54" s="12"/>
      <c r="K54" s="12"/>
      <c r="L54" s="10" t="s">
        <v>46</v>
      </c>
      <c r="M54" s="10"/>
      <c r="N54" s="10">
        <v>75</v>
      </c>
      <c r="O54" s="13">
        <v>35</v>
      </c>
      <c r="P54" s="3">
        <f>IF(ISNUMBER(DUO_2[[#This Row],[Stückzahl]]), DUO_2[[#This Row],[Laufzeit in Min]]*DUO_2[[#This Row],[Stückzahl]]+DUO_2[[#This Row],[Rüstzeit in Min]], 0)</f>
        <v>180</v>
      </c>
      <c r="Q54" s="4">
        <f>IF(ISNUMBER(DUO_2[[#This Row],[Gesamtzeit in Min]]),DUO_2[[#This Row],[Gesamtzeit in Min]]/60,"")</f>
        <v>3</v>
      </c>
    </row>
    <row r="55" spans="2:17" x14ac:dyDescent="0.25">
      <c r="B55" s="31"/>
      <c r="C55" s="32">
        <v>10254920</v>
      </c>
      <c r="D55" s="31"/>
      <c r="E55" s="31">
        <v>6</v>
      </c>
      <c r="F55" s="33" t="s">
        <v>13</v>
      </c>
      <c r="G55" s="31"/>
      <c r="H55" s="34">
        <v>45483</v>
      </c>
      <c r="I55" s="31"/>
      <c r="J55" s="33"/>
      <c r="K55" s="33" t="s">
        <v>13</v>
      </c>
      <c r="L55" s="31" t="s">
        <v>46</v>
      </c>
      <c r="M55" s="31"/>
      <c r="N55" s="31">
        <v>75</v>
      </c>
      <c r="O55" s="31">
        <v>38</v>
      </c>
      <c r="P55" s="36">
        <f>IF(ISNUMBER(DUO_2[[#This Row],[Stückzahl]]), DUO_2[[#This Row],[Laufzeit in Min]]*DUO_2[[#This Row],[Stückzahl]]+DUO_2[[#This Row],[Rüstzeit in Min]], 0)</f>
        <v>303</v>
      </c>
      <c r="Q55" s="37">
        <f>IF(ISNUMBER(DUO_2[[#This Row],[Gesamtzeit in Min]]),DUO_2[[#This Row],[Gesamtzeit in Min]]/60,"")</f>
        <v>5.05</v>
      </c>
    </row>
    <row r="56" spans="2:17" x14ac:dyDescent="0.25">
      <c r="B56" s="31"/>
      <c r="C56" s="32">
        <v>10254927</v>
      </c>
      <c r="D56" s="31"/>
      <c r="E56" s="31">
        <v>4</v>
      </c>
      <c r="F56" s="33" t="s">
        <v>13</v>
      </c>
      <c r="G56" s="31"/>
      <c r="H56" s="34">
        <v>45483</v>
      </c>
      <c r="I56" s="31"/>
      <c r="J56" s="33"/>
      <c r="K56" s="33" t="s">
        <v>13</v>
      </c>
      <c r="L56" s="31" t="s">
        <v>46</v>
      </c>
      <c r="M56" s="31"/>
      <c r="N56" s="31"/>
      <c r="O56" s="31">
        <v>11</v>
      </c>
      <c r="P56" s="36">
        <f>IF(ISNUMBER(DUO_2[[#This Row],[Stückzahl]]), DUO_2[[#This Row],[Laufzeit in Min]]*DUO_2[[#This Row],[Stückzahl]]+DUO_2[[#This Row],[Rüstzeit in Min]], 0)</f>
        <v>44</v>
      </c>
      <c r="Q56" s="37">
        <f>IF(ISNUMBER(DUO_2[[#This Row],[Gesamtzeit in Min]]),DUO_2[[#This Row],[Gesamtzeit in Min]]/60,"")</f>
        <v>0.73333333333333328</v>
      </c>
    </row>
    <row r="57" spans="2:17" x14ac:dyDescent="0.25">
      <c r="B57" s="10"/>
      <c r="C57" s="11" t="s">
        <v>47</v>
      </c>
      <c r="D57" s="10" t="s">
        <v>48</v>
      </c>
      <c r="E57" s="10">
        <v>192</v>
      </c>
      <c r="F57" s="12" t="s">
        <v>13</v>
      </c>
      <c r="G57" s="10"/>
      <c r="H57" s="19">
        <v>45481</v>
      </c>
      <c r="I57" s="10"/>
      <c r="J57" s="12"/>
      <c r="K57" s="12"/>
      <c r="L57" s="10"/>
      <c r="M57" s="10"/>
      <c r="N57" s="10">
        <v>45</v>
      </c>
      <c r="O57" s="13">
        <v>7</v>
      </c>
      <c r="P57" s="3">
        <f>IF(ISNUMBER(DUO_2[[#This Row],[Stückzahl]]), DUO_2[[#This Row],[Laufzeit in Min]]*DUO_2[[#This Row],[Stückzahl]]+DUO_2[[#This Row],[Rüstzeit in Min]], 0)</f>
        <v>1389</v>
      </c>
      <c r="Q57" s="4">
        <f>IF(ISNUMBER(DUO_2[[#This Row],[Gesamtzeit in Min]]),DUO_2[[#This Row],[Gesamtzeit in Min]]/60,"")</f>
        <v>23.15</v>
      </c>
    </row>
    <row r="58" spans="2:17" x14ac:dyDescent="0.25">
      <c r="B58" s="10"/>
      <c r="C58" s="11" t="s">
        <v>49</v>
      </c>
      <c r="D58" s="10"/>
      <c r="E58" s="10">
        <v>2</v>
      </c>
      <c r="F58" s="12" t="s">
        <v>13</v>
      </c>
      <c r="G58" s="10"/>
      <c r="H58" s="19">
        <v>45478</v>
      </c>
      <c r="I58" s="10"/>
      <c r="J58" s="12"/>
      <c r="K58" s="12" t="s">
        <v>13</v>
      </c>
      <c r="L58" s="10"/>
      <c r="M58" s="10"/>
      <c r="N58" s="10">
        <v>20</v>
      </c>
      <c r="O58" s="13">
        <v>13</v>
      </c>
      <c r="P58" s="3">
        <f>IF(ISNUMBER(DUO_2[[#This Row],[Stückzahl]]), DUO_2[[#This Row],[Laufzeit in Min]]*DUO_2[[#This Row],[Stückzahl]]+DUO_2[[#This Row],[Rüstzeit in Min]], 0)</f>
        <v>46</v>
      </c>
      <c r="Q58" s="4">
        <f>IF(ISNUMBER(DUO_2[[#This Row],[Gesamtzeit in Min]]),DUO_2[[#This Row],[Gesamtzeit in Min]]/60,"")</f>
        <v>0.76666666666666672</v>
      </c>
    </row>
    <row r="59" spans="2:17" x14ac:dyDescent="0.25">
      <c r="B59" s="10"/>
      <c r="C59" s="11">
        <v>1110778</v>
      </c>
      <c r="D59" s="10" t="s">
        <v>21</v>
      </c>
      <c r="E59" s="10">
        <v>140</v>
      </c>
      <c r="F59" s="12" t="s">
        <v>13</v>
      </c>
      <c r="G59" s="10"/>
      <c r="H59" s="19"/>
      <c r="I59" s="10"/>
      <c r="J59" s="12"/>
      <c r="K59" s="12"/>
      <c r="L59" s="10"/>
      <c r="M59" s="10"/>
      <c r="N59" s="10">
        <v>150</v>
      </c>
      <c r="O59" s="13">
        <v>5</v>
      </c>
      <c r="P59" s="3">
        <f>IF(ISNUMBER(DUO_2[[#This Row],[Stückzahl]]), DUO_2[[#This Row],[Laufzeit in Min]]*DUO_2[[#This Row],[Stückzahl]]+DUO_2[[#This Row],[Rüstzeit in Min]], 0)</f>
        <v>850</v>
      </c>
      <c r="Q59" s="4">
        <f>IF(ISNUMBER(DUO_2[[#This Row],[Gesamtzeit in Min]]),DUO_2[[#This Row],[Gesamtzeit in Min]]/60,"")</f>
        <v>14.166666666666666</v>
      </c>
    </row>
    <row r="60" spans="2:17" x14ac:dyDescent="0.25">
      <c r="B60" s="31"/>
      <c r="C60" s="32" t="s">
        <v>50</v>
      </c>
      <c r="D60" s="31" t="s">
        <v>32</v>
      </c>
      <c r="E60" s="31">
        <v>1</v>
      </c>
      <c r="F60" s="33" t="s">
        <v>13</v>
      </c>
      <c r="G60" s="31"/>
      <c r="H60" s="34">
        <v>45485</v>
      </c>
      <c r="I60" s="31"/>
      <c r="J60" s="33"/>
      <c r="K60" s="33"/>
      <c r="L60" s="31"/>
      <c r="M60" s="31"/>
      <c r="N60" s="31">
        <v>90</v>
      </c>
      <c r="O60" s="31">
        <v>53</v>
      </c>
      <c r="P60" s="36">
        <f>IF(ISNUMBER(DUO_2[[#This Row],[Stückzahl]]), DUO_2[[#This Row],[Laufzeit in Min]]*DUO_2[[#This Row],[Stückzahl]]+DUO_2[[#This Row],[Rüstzeit in Min]], 0)</f>
        <v>143</v>
      </c>
      <c r="Q60" s="37">
        <f>IF(ISNUMBER(DUO_2[[#This Row],[Gesamtzeit in Min]]),DUO_2[[#This Row],[Gesamtzeit in Min]]/60,"")</f>
        <v>2.3833333333333333</v>
      </c>
    </row>
    <row r="61" spans="2:17" x14ac:dyDescent="0.25">
      <c r="B61" s="31"/>
      <c r="C61" s="32" t="s">
        <v>51</v>
      </c>
      <c r="D61" s="31" t="s">
        <v>52</v>
      </c>
      <c r="E61" s="31">
        <v>4</v>
      </c>
      <c r="F61" s="33" t="s">
        <v>13</v>
      </c>
      <c r="G61" s="31"/>
      <c r="H61" s="34">
        <v>45485</v>
      </c>
      <c r="I61" s="31"/>
      <c r="J61" s="33"/>
      <c r="K61" s="33"/>
      <c r="L61" s="31" t="s">
        <v>53</v>
      </c>
      <c r="M61" s="31"/>
      <c r="N61" s="31">
        <v>165</v>
      </c>
      <c r="O61" s="31">
        <v>31</v>
      </c>
      <c r="P61" s="36">
        <f>IF(ISNUMBER(DUO_2[[#This Row],[Stückzahl]]), DUO_2[[#This Row],[Laufzeit in Min]]*DUO_2[[#This Row],[Stückzahl]]+DUO_2[[#This Row],[Rüstzeit in Min]], 0)</f>
        <v>289</v>
      </c>
      <c r="Q61" s="37">
        <f>IF(ISNUMBER(DUO_2[[#This Row],[Gesamtzeit in Min]]),DUO_2[[#This Row],[Gesamtzeit in Min]]/60,"")</f>
        <v>4.8166666666666664</v>
      </c>
    </row>
    <row r="62" spans="2:17" x14ac:dyDescent="0.25">
      <c r="B62" s="10"/>
      <c r="C62" s="11" t="s">
        <v>54</v>
      </c>
      <c r="D62" s="10" t="s">
        <v>22</v>
      </c>
      <c r="E62" s="10">
        <v>10</v>
      </c>
      <c r="F62" s="12" t="s">
        <v>35</v>
      </c>
      <c r="G62" s="10"/>
      <c r="H62" s="19">
        <v>45483</v>
      </c>
      <c r="I62" s="10"/>
      <c r="J62" s="12"/>
      <c r="K62" s="12" t="s">
        <v>13</v>
      </c>
      <c r="L62" s="10"/>
      <c r="M62" s="10"/>
      <c r="N62" s="10">
        <v>130</v>
      </c>
      <c r="O62" s="13">
        <v>75</v>
      </c>
      <c r="P62" s="3">
        <f>IF(ISNUMBER(DUO_2[[#This Row],[Stückzahl]]), DUO_2[[#This Row],[Laufzeit in Min]]*DUO_2[[#This Row],[Stückzahl]]+DUO_2[[#This Row],[Rüstzeit in Min]], 0)</f>
        <v>880</v>
      </c>
      <c r="Q62" s="4">
        <f>IF(ISNUMBER(DUO_2[[#This Row],[Gesamtzeit in Min]]),DUO_2[[#This Row],[Gesamtzeit in Min]]/60,"")</f>
        <v>14.666666666666666</v>
      </c>
    </row>
    <row r="63" spans="2:17" x14ac:dyDescent="0.25">
      <c r="B63" s="10"/>
      <c r="C63" s="11" t="s">
        <v>55</v>
      </c>
      <c r="D63" s="10" t="s">
        <v>22</v>
      </c>
      <c r="E63" s="10">
        <v>19</v>
      </c>
      <c r="F63" s="12" t="s">
        <v>35</v>
      </c>
      <c r="G63" s="10"/>
      <c r="H63" s="19">
        <v>45490</v>
      </c>
      <c r="I63" s="10"/>
      <c r="J63" s="12"/>
      <c r="K63" s="12" t="s">
        <v>13</v>
      </c>
      <c r="L63" s="10"/>
      <c r="M63" s="10"/>
      <c r="N63" s="10"/>
      <c r="O63" s="13">
        <v>75</v>
      </c>
      <c r="P63" s="3">
        <f>IF(ISNUMBER(DUO_2[[#This Row],[Stückzahl]]), DUO_2[[#This Row],[Laufzeit in Min]]*DUO_2[[#This Row],[Stückzahl]]+DUO_2[[#This Row],[Rüstzeit in Min]], 0)</f>
        <v>1425</v>
      </c>
      <c r="Q63" s="4">
        <f>IF(ISNUMBER(DUO_2[[#This Row],[Gesamtzeit in Min]]),DUO_2[[#This Row],[Gesamtzeit in Min]]/60,"")</f>
        <v>23.75</v>
      </c>
    </row>
    <row r="64" spans="2:17" x14ac:dyDescent="0.25">
      <c r="B64" s="10"/>
      <c r="C64" s="11">
        <v>4000005019</v>
      </c>
      <c r="D64" s="10" t="s">
        <v>22</v>
      </c>
      <c r="E64" s="10">
        <v>41</v>
      </c>
      <c r="F64" s="12" t="s">
        <v>35</v>
      </c>
      <c r="G64" s="10"/>
      <c r="H64" s="19">
        <v>45492</v>
      </c>
      <c r="I64" s="10"/>
      <c r="J64" s="12"/>
      <c r="K64" s="12" t="s">
        <v>13</v>
      </c>
      <c r="L64" s="10"/>
      <c r="M64" s="10"/>
      <c r="N64" s="10">
        <v>180</v>
      </c>
      <c r="O64" s="13">
        <v>60</v>
      </c>
      <c r="P64" s="3">
        <f>IF(ISNUMBER(DUO_2[[#This Row],[Stückzahl]]), DUO_2[[#This Row],[Laufzeit in Min]]*DUO_2[[#This Row],[Stückzahl]]+DUO_2[[#This Row],[Rüstzeit in Min]], 0)</f>
        <v>2640</v>
      </c>
      <c r="Q64" s="4">
        <f>IF(ISNUMBER(DUO_2[[#This Row],[Gesamtzeit in Min]]),DUO_2[[#This Row],[Gesamtzeit in Min]]/60,"")</f>
        <v>44</v>
      </c>
    </row>
    <row r="65" spans="2:17" x14ac:dyDescent="0.25">
      <c r="B65" s="10"/>
      <c r="C65" s="11">
        <v>4000015464</v>
      </c>
      <c r="D65" s="10" t="s">
        <v>22</v>
      </c>
      <c r="E65" s="10">
        <v>15</v>
      </c>
      <c r="F65" s="12" t="s">
        <v>35</v>
      </c>
      <c r="G65" s="10"/>
      <c r="H65" s="19">
        <v>45499</v>
      </c>
      <c r="I65" s="10"/>
      <c r="J65" s="12"/>
      <c r="K65" s="12"/>
      <c r="L65" s="10"/>
      <c r="M65" s="10"/>
      <c r="N65" s="10">
        <v>180</v>
      </c>
      <c r="O65" s="13">
        <v>42</v>
      </c>
      <c r="P65" s="3">
        <f>IF(ISNUMBER(DUO_2[[#This Row],[Stückzahl]]), DUO_2[[#This Row],[Laufzeit in Min]]*DUO_2[[#This Row],[Stückzahl]]+DUO_2[[#This Row],[Rüstzeit in Min]], 0)</f>
        <v>810</v>
      </c>
      <c r="Q65" s="4">
        <f>IF(ISNUMBER(DUO_2[[#This Row],[Gesamtzeit in Min]]),DUO_2[[#This Row],[Gesamtzeit in Min]]/60,"")</f>
        <v>13.5</v>
      </c>
    </row>
    <row r="66" spans="2:17" x14ac:dyDescent="0.25">
      <c r="B66" s="10"/>
      <c r="C66" s="11" t="s">
        <v>56</v>
      </c>
      <c r="D66" s="10" t="s">
        <v>21</v>
      </c>
      <c r="E66" s="10">
        <v>30</v>
      </c>
      <c r="F66" s="12" t="s">
        <v>13</v>
      </c>
      <c r="G66" s="10"/>
      <c r="H66" s="19">
        <v>45492</v>
      </c>
      <c r="I66" s="10"/>
      <c r="J66" s="12"/>
      <c r="K66" s="12"/>
      <c r="L66" s="10"/>
      <c r="M66" s="10"/>
      <c r="N66" s="10">
        <v>130</v>
      </c>
      <c r="O66" s="13">
        <v>13</v>
      </c>
      <c r="P66" s="3">
        <f>IF(ISNUMBER(DUO_2[[#This Row],[Stückzahl]]), DUO_2[[#This Row],[Laufzeit in Min]]*DUO_2[[#This Row],[Stückzahl]]+DUO_2[[#This Row],[Rüstzeit in Min]], 0)</f>
        <v>520</v>
      </c>
      <c r="Q66" s="4">
        <f>IF(ISNUMBER(DUO_2[[#This Row],[Gesamtzeit in Min]]),DUO_2[[#This Row],[Gesamtzeit in Min]]/60,"")</f>
        <v>8.6666666666666661</v>
      </c>
    </row>
    <row r="67" spans="2:17" x14ac:dyDescent="0.25">
      <c r="B67" s="31"/>
      <c r="C67" s="32">
        <v>243200453</v>
      </c>
      <c r="D67" s="31" t="s">
        <v>25</v>
      </c>
      <c r="E67" s="31">
        <v>40</v>
      </c>
      <c r="F67" s="33" t="s">
        <v>13</v>
      </c>
      <c r="G67" s="31"/>
      <c r="H67" s="34">
        <v>45505</v>
      </c>
      <c r="I67" s="31"/>
      <c r="J67" s="33"/>
      <c r="K67" s="33"/>
      <c r="L67" s="31"/>
      <c r="M67" s="31"/>
      <c r="N67" s="31">
        <v>25</v>
      </c>
      <c r="O67" s="31">
        <v>7</v>
      </c>
      <c r="P67" s="36">
        <f>IF(ISNUMBER(DUO_2[[#This Row],[Stückzahl]]), DUO_2[[#This Row],[Laufzeit in Min]]*DUO_2[[#This Row],[Stückzahl]]+DUO_2[[#This Row],[Rüstzeit in Min]], 0)</f>
        <v>305</v>
      </c>
      <c r="Q67" s="37">
        <f>IF(ISNUMBER(DUO_2[[#This Row],[Gesamtzeit in Min]]),DUO_2[[#This Row],[Gesamtzeit in Min]]/60,"")</f>
        <v>5.083333333333333</v>
      </c>
    </row>
    <row r="68" spans="2:17" x14ac:dyDescent="0.25">
      <c r="B68" s="31"/>
      <c r="C68" s="32">
        <v>241300191</v>
      </c>
      <c r="D68" s="31" t="s">
        <v>21</v>
      </c>
      <c r="E68" s="31">
        <v>22</v>
      </c>
      <c r="F68" s="33" t="s">
        <v>13</v>
      </c>
      <c r="G68" s="31"/>
      <c r="H68" s="34">
        <v>45506</v>
      </c>
      <c r="I68" s="31"/>
      <c r="J68" s="33"/>
      <c r="K68" s="33"/>
      <c r="L68" s="31"/>
      <c r="M68" s="31"/>
      <c r="N68" s="31">
        <v>90</v>
      </c>
      <c r="O68" s="31">
        <v>10</v>
      </c>
      <c r="P68" s="36">
        <f>IF(ISNUMBER(DUO_2[[#This Row],[Stückzahl]]), DUO_2[[#This Row],[Laufzeit in Min]]*DUO_2[[#This Row],[Stückzahl]]+DUO_2[[#This Row],[Rüstzeit in Min]], 0)</f>
        <v>310</v>
      </c>
      <c r="Q68" s="37">
        <f>IF(ISNUMBER(DUO_2[[#This Row],[Gesamtzeit in Min]]),DUO_2[[#This Row],[Gesamtzeit in Min]]/60,"")</f>
        <v>5.166666666666667</v>
      </c>
    </row>
    <row r="69" spans="2:17" x14ac:dyDescent="0.25">
      <c r="B69" s="10"/>
      <c r="C69" s="11">
        <v>1599612</v>
      </c>
      <c r="D69" s="10"/>
      <c r="E69" s="10">
        <v>1</v>
      </c>
      <c r="F69" s="12" t="s">
        <v>13</v>
      </c>
      <c r="G69" s="10"/>
      <c r="H69" s="19"/>
      <c r="I69" s="10" t="s">
        <v>57</v>
      </c>
      <c r="J69" s="12"/>
      <c r="K69" s="12"/>
      <c r="L69" s="10"/>
      <c r="M69" s="10"/>
      <c r="N69" s="10">
        <v>150</v>
      </c>
      <c r="O69" s="13">
        <v>100</v>
      </c>
      <c r="P69" s="3">
        <f>IF(ISNUMBER(DUO_2[[#This Row],[Stückzahl]]), DUO_2[[#This Row],[Laufzeit in Min]]*DUO_2[[#This Row],[Stückzahl]]+DUO_2[[#This Row],[Rüstzeit in Min]], 0)</f>
        <v>250</v>
      </c>
      <c r="Q69" s="4">
        <f>IF(ISNUMBER(DUO_2[[#This Row],[Gesamtzeit in Min]]),DUO_2[[#This Row],[Gesamtzeit in Min]]/60,"")</f>
        <v>4.166666666666667</v>
      </c>
    </row>
    <row r="70" spans="2:17" x14ac:dyDescent="0.25">
      <c r="B70" s="10"/>
      <c r="C70" s="11"/>
      <c r="D70" s="10"/>
      <c r="E70" s="10"/>
      <c r="F70" s="12"/>
      <c r="G70" s="10"/>
      <c r="H70" s="10"/>
      <c r="I70" s="10"/>
      <c r="J70" s="12"/>
      <c r="K70" s="12"/>
      <c r="L70" s="10"/>
      <c r="M70" s="10"/>
      <c r="N70" s="10"/>
      <c r="O70" s="13" t="s">
        <v>18</v>
      </c>
      <c r="P70" s="3">
        <f>SUBTOTAL(109,P46:P69)</f>
        <v>13095</v>
      </c>
      <c r="Q70" s="4">
        <f>SUBTOTAL(109,Q46:Q69)</f>
        <v>218.25</v>
      </c>
    </row>
  </sheetData>
  <conditionalFormatting sqref="B1:Q2 B12:Q17 B18 B19:Q19 B20:B32 B34:Q1020 C3:O10 C11:L11 C32:O32 P18:Q18 P20:Q32 Q3:Q7">
    <cfRule type="expression" dxfId="147" priority="21" stopIfTrue="1">
      <formula>$M1="Problem"</formula>
    </cfRule>
    <cfRule type="expression" dxfId="146" priority="22" stopIfTrue="1">
      <formula>$M1="Erledigt"</formula>
    </cfRule>
  </conditionalFormatting>
  <conditionalFormatting sqref="C1:Q1">
    <cfRule type="expression" dxfId="145" priority="19">
      <formula>$M1="Problem"</formula>
    </cfRule>
    <cfRule type="expression" dxfId="144" priority="20">
      <formula>$M1="Erledigt"</formula>
    </cfRule>
  </conditionalFormatting>
  <pageMargins left="0.75" right="0.75" top="1" bottom="1" header="0.5" footer="0.5"/>
  <pageSetup paperSize="9" scale="35" orientation="portrait"/>
  <tableParts count="4">
    <tablePart r:id="rId1"/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Fräsen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Omais</cp:lastModifiedBy>
  <cp:lastPrinted>2024-04-18T15:18:44Z</cp:lastPrinted>
  <dcterms:created xsi:type="dcterms:W3CDTF">2023-12-12T18:25:04Z</dcterms:created>
  <dcterms:modified xsi:type="dcterms:W3CDTF">2024-07-21T10:50:32Z</dcterms:modified>
</cp:coreProperties>
</file>