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af\Desktop\school\office\periode2\opdrachten\"/>
    </mc:Choice>
  </mc:AlternateContent>
  <xr:revisionPtr revIDLastSave="0" documentId="8_{3C2679B5-074A-4BE2-AD24-DF777AD9CE5E}" xr6:coauthVersionLast="31" xr6:coauthVersionMax="31" xr10:uidLastSave="{00000000-0000-0000-0000-000000000000}"/>
  <bookViews>
    <workbookView xWindow="0" yWindow="0" windowWidth="23040" windowHeight="9072" tabRatio="829" activeTab="4" xr2:uid="{00000000-000D-0000-FFFF-FFFF00000000}"/>
  </bookViews>
  <sheets>
    <sheet name="WOON WERK" sheetId="1" r:id="rId1"/>
    <sheet name="SOMPRODUCT" sheetId="2" r:id="rId2"/>
    <sheet name="Absoluut1" sheetId="21" r:id="rId3"/>
    <sheet name="Absoluut2" sheetId="19" r:id="rId4"/>
    <sheet name="ALS FUNCIE" sheetId="3" r:id="rId5"/>
    <sheet name="Als met EN" sheetId="22" r:id="rId6"/>
    <sheet name="VERT.ZOEKEN" sheetId="4" r:id="rId7"/>
    <sheet name="Factuur" sheetId="11" r:id="rId8"/>
    <sheet name="uitwerk Factuur" sheetId="13" state="hidden" r:id="rId9"/>
    <sheet name="Doorberekenen" sheetId="5" r:id="rId10"/>
    <sheet name="Grafiek" sheetId="20" r:id="rId11"/>
    <sheet name="transponeren" sheetId="17" r:id="rId12"/>
    <sheet name="SUBTOTAAL" sheetId="6" r:id="rId13"/>
    <sheet name="BET" sheetId="8" r:id="rId14"/>
    <sheet name="wat als" sheetId="14" r:id="rId15"/>
    <sheet name="uitwerk wat als" sheetId="12" r:id="rId16"/>
    <sheet name="matrices" sheetId="9" r:id="rId17"/>
    <sheet name="Doelzoeken" sheetId="16" r:id="rId18"/>
    <sheet name="opmaak getallen" sheetId="10" r:id="rId19"/>
    <sheet name="Trend" sheetId="15" r:id="rId20"/>
    <sheet name="Histogram" sheetId="18" r:id="rId21"/>
    <sheet name="Draaitabel" sheetId="7" r:id="rId22"/>
    <sheet name="Draaitabel personeel" sheetId="23" r:id="rId23"/>
    <sheet name="Blad2" sheetId="25" r:id="rId24"/>
    <sheet name="Draaitabel personeel (2)" sheetId="24" r:id="rId25"/>
    <sheet name="Blad5" sheetId="28" r:id="rId26"/>
    <sheet name="Draaitabel personeel (3)" sheetId="27" r:id="rId27"/>
  </sheets>
  <definedNames>
    <definedName name="_xlnm._FilterDatabase" localSheetId="22" hidden="1">'Draaitabel personeel'!$A$11:$Q$294</definedName>
    <definedName name="_xlnm._FilterDatabase" localSheetId="24" hidden="1">'Draaitabel personeel (2)'!$A$1:$Q$284</definedName>
    <definedName name="_xlnm._FilterDatabase" localSheetId="26" hidden="1">'Draaitabel personeel (3)'!$A$1:$Q$284</definedName>
    <definedName name="_xlnm._FilterDatabase" localSheetId="12" hidden="1">SUBTOTAAL!$A$5:$C$14</definedName>
    <definedName name="artikel" localSheetId="8">'uitwerk Factuur'!$A$65:$D$77</definedName>
    <definedName name="artikel">Factuur!$A$65:$D$77</definedName>
    <definedName name="_xlnm.Criteria" localSheetId="22">'Draaitabel personeel'!$A$1:$A$2</definedName>
    <definedName name="_xlnm.Criteria" localSheetId="24">'Draaitabel personeel (2)'!#REF!</definedName>
    <definedName name="_xlnm.Criteria" localSheetId="26">'Draaitabel personeel (3)'!#REF!</definedName>
    <definedName name="klant" localSheetId="8">'uitwerk Factuur'!$A$50:$E$60</definedName>
    <definedName name="klant">Factuur!$A$50:$E$60</definedName>
    <definedName name="Slicer_Gehuwd">#N/A</definedName>
    <definedName name="Slicer_Geslacht">#N/A</definedName>
    <definedName name="Slicer_Woonplaats">#N/A</definedName>
    <definedName name="solver_adj" localSheetId="15" hidden="1">'uitwerk wat als'!$B$4:$B$5</definedName>
    <definedName name="solver_adj" localSheetId="14" hidden="1">'wat als'!$B$4:$B$5</definedName>
    <definedName name="solver_cvg" localSheetId="15" hidden="1">0.001</definedName>
    <definedName name="solver_cvg" localSheetId="14" hidden="1">0.001</definedName>
    <definedName name="solver_drv" localSheetId="15" hidden="1">1</definedName>
    <definedName name="solver_drv" localSheetId="14" hidden="1">1</definedName>
    <definedName name="solver_est" localSheetId="15" hidden="1">1</definedName>
    <definedName name="solver_est" localSheetId="14" hidden="1">1</definedName>
    <definedName name="solver_itr" localSheetId="15" hidden="1">100</definedName>
    <definedName name="solver_itr" localSheetId="14" hidden="1">100</definedName>
    <definedName name="solver_lhs1" localSheetId="15" hidden="1">'uitwerk wat als'!$B$4</definedName>
    <definedName name="solver_lhs1" localSheetId="14" hidden="1">'wat als'!$B$4</definedName>
    <definedName name="solver_lhs2" localSheetId="15" hidden="1">'uitwerk wat als'!$B$5</definedName>
    <definedName name="solver_lhs2" localSheetId="14" hidden="1">'wat als'!$B$5</definedName>
    <definedName name="solver_lin" localSheetId="15" hidden="1">2</definedName>
    <definedName name="solver_lin" localSheetId="14" hidden="1">2</definedName>
    <definedName name="solver_neg" localSheetId="15" hidden="1">2</definedName>
    <definedName name="solver_neg" localSheetId="14" hidden="1">2</definedName>
    <definedName name="solver_num" localSheetId="15" hidden="1">2</definedName>
    <definedName name="solver_num" localSheetId="14" hidden="1">2</definedName>
    <definedName name="solver_nwt" localSheetId="15" hidden="1">1</definedName>
    <definedName name="solver_nwt" localSheetId="14" hidden="1">1</definedName>
    <definedName name="solver_opt" localSheetId="15" hidden="1">'uitwerk wat als'!$B$6</definedName>
    <definedName name="solver_opt" localSheetId="14" hidden="1">'wat als'!$B$6</definedName>
    <definedName name="solver_pre" localSheetId="15" hidden="1">0.000001</definedName>
    <definedName name="solver_pre" localSheetId="14" hidden="1">0.000001</definedName>
    <definedName name="solver_rel1" localSheetId="15" hidden="1">3</definedName>
    <definedName name="solver_rel1" localSheetId="14" hidden="1">3</definedName>
    <definedName name="solver_rel2" localSheetId="15" hidden="1">1</definedName>
    <definedName name="solver_rel2" localSheetId="14" hidden="1">1</definedName>
    <definedName name="solver_rhs1" localSheetId="15" hidden="1">5%</definedName>
    <definedName name="solver_rhs1" localSheetId="14" hidden="1">5%</definedName>
    <definedName name="solver_rhs2" localSheetId="15" hidden="1">25</definedName>
    <definedName name="solver_rhs2" localSheetId="14" hidden="1">25</definedName>
    <definedName name="solver_scl" localSheetId="15" hidden="1">2</definedName>
    <definedName name="solver_scl" localSheetId="14" hidden="1">2</definedName>
    <definedName name="solver_sho" localSheetId="15" hidden="1">2</definedName>
    <definedName name="solver_sho" localSheetId="14" hidden="1">2</definedName>
    <definedName name="solver_tim" localSheetId="15" hidden="1">100</definedName>
    <definedName name="solver_tim" localSheetId="14" hidden="1">100</definedName>
    <definedName name="solver_tol" localSheetId="15" hidden="1">0.05</definedName>
    <definedName name="solver_tol" localSheetId="14" hidden="1">0.05</definedName>
    <definedName name="solver_typ" localSheetId="15" hidden="1">3</definedName>
    <definedName name="solver_typ" localSheetId="14" hidden="1">3</definedName>
    <definedName name="solver_val" localSheetId="15" hidden="1">-8000</definedName>
    <definedName name="solver_val" localSheetId="14" hidden="1">-8000</definedName>
    <definedName name="woonwerk">'WOON WERK'!$D$2</definedName>
  </definedNames>
  <calcPr calcId="179017"/>
  <pivotCaches>
    <pivotCache cacheId="0" r:id="rId28"/>
    <pivotCache cacheId="1" r:id="rId29"/>
  </pivotCaches>
  <extLst>
    <ext xmlns:x14="http://schemas.microsoft.com/office/spreadsheetml/2009/9/main" uri="{BBE1A952-AA13-448e-AADC-164F8A28A991}">
      <x14:slicerCaches>
        <x14:slicerCache r:id="rId30"/>
        <x14:slicerCache r:id="rId31"/>
        <x14:slicerCache r:id="rId32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2" i="3"/>
  <c r="P1" i="23" l="1"/>
  <c r="A2" i="23" s="1"/>
  <c r="D6" i="21" l="1"/>
  <c r="F6" i="21"/>
  <c r="D11" i="21"/>
  <c r="F11" i="21"/>
  <c r="D12" i="21"/>
  <c r="F12" i="21"/>
  <c r="D13" i="21"/>
  <c r="F13" i="21"/>
  <c r="D14" i="21"/>
  <c r="F14" i="21"/>
  <c r="D7" i="21"/>
  <c r="F7" i="21"/>
  <c r="D8" i="21"/>
  <c r="F8" i="21"/>
  <c r="D9" i="21"/>
  <c r="F9" i="21"/>
  <c r="D10" i="21"/>
  <c r="F10" i="21"/>
  <c r="D15" i="21"/>
  <c r="F15" i="21"/>
  <c r="D16" i="21"/>
  <c r="F16" i="21"/>
  <c r="D5" i="21"/>
  <c r="F5" i="21"/>
  <c r="P9" i="20"/>
  <c r="P8" i="20"/>
  <c r="P7" i="20"/>
  <c r="P6" i="20"/>
  <c r="P5" i="20"/>
  <c r="P4" i="20"/>
  <c r="C5" i="13"/>
  <c r="B3" i="16"/>
  <c r="B6" i="16" s="1"/>
  <c r="B7" i="16" s="1"/>
  <c r="B38" i="16"/>
  <c r="B41" i="16" s="1"/>
  <c r="B42" i="16" s="1"/>
  <c r="B30" i="16"/>
  <c r="B33" i="16"/>
  <c r="B21" i="16"/>
  <c r="B24" i="16" s="1"/>
  <c r="B27" i="8"/>
  <c r="B30" i="8"/>
  <c r="C3" i="15" a="1"/>
  <c r="C8" i="15" s="1"/>
  <c r="B3" i="14"/>
  <c r="B6" i="14"/>
  <c r="B9" i="14" s="1"/>
  <c r="B5" i="13"/>
  <c r="B4" i="13"/>
  <c r="B3" i="13"/>
  <c r="B2" i="13"/>
  <c r="B7" i="13"/>
  <c r="D25" i="13" s="1"/>
  <c r="B10" i="13"/>
  <c r="C10" i="13"/>
  <c r="F10" i="13" s="1"/>
  <c r="D10" i="13"/>
  <c r="D11" i="13"/>
  <c r="D12" i="13"/>
  <c r="D13" i="13"/>
  <c r="C11" i="13"/>
  <c r="F11" i="13" s="1"/>
  <c r="C12" i="13"/>
  <c r="F12" i="13" s="1"/>
  <c r="C13" i="13"/>
  <c r="F13" i="13" s="1"/>
  <c r="B11" i="13"/>
  <c r="B12" i="13"/>
  <c r="B13" i="13"/>
  <c r="B3" i="12"/>
  <c r="B6" i="12"/>
  <c r="B9" i="12" s="1"/>
  <c r="F10" i="11"/>
  <c r="F11" i="11"/>
  <c r="F14" i="11" s="1"/>
  <c r="F12" i="11"/>
  <c r="F13" i="11"/>
  <c r="D14" i="11"/>
  <c r="E17" i="11"/>
  <c r="C20" i="11"/>
  <c r="E5" i="7"/>
  <c r="E6" i="7"/>
  <c r="E7" i="7"/>
  <c r="E8" i="7"/>
  <c r="E9" i="7"/>
  <c r="E10" i="7"/>
  <c r="E11" i="7"/>
  <c r="E12" i="7"/>
  <c r="E13" i="7"/>
  <c r="E14" i="7"/>
  <c r="E15" i="7"/>
  <c r="E4" i="7"/>
  <c r="C7" i="15"/>
  <c r="C6" i="15"/>
  <c r="C11" i="15"/>
  <c r="C9" i="15"/>
  <c r="C5" i="15"/>
  <c r="C4" i="15"/>
  <c r="C10" i="15"/>
  <c r="C12" i="15"/>
  <c r="C3" i="15"/>
  <c r="A26" i="12"/>
  <c r="A26" i="14"/>
  <c r="E15" i="11" l="1"/>
  <c r="F15" i="11" s="1"/>
  <c r="F16" i="11" s="1"/>
  <c r="D14" i="13"/>
  <c r="E17" i="13" s="1"/>
  <c r="F14" i="13"/>
  <c r="F17" i="11" l="1"/>
  <c r="F18" i="11"/>
  <c r="C19" i="11" s="1"/>
  <c r="C20" i="13"/>
  <c r="E15" i="13"/>
  <c r="F15" i="13" s="1"/>
  <c r="F16" i="13" s="1"/>
  <c r="F17" i="13" l="1"/>
  <c r="F18" i="13" s="1"/>
  <c r="C19" i="13" s="1"/>
  <c r="F20" i="13" s="1"/>
  <c r="F21" i="13" s="1"/>
  <c r="F22" i="13" s="1"/>
  <c r="F23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celverwijzing
A1 moet tekst in
In A2 formule 1,5 x gemiddelde aan het testen
Absoluut maken van P1</t>
        </r>
      </text>
    </comment>
  </commentList>
</comments>
</file>

<file path=xl/sharedStrings.xml><?xml version="1.0" encoding="utf-8"?>
<sst xmlns="http://schemas.openxmlformats.org/spreadsheetml/2006/main" count="9346" uniqueCount="1798">
  <si>
    <t>Woon-werkverkeer in km.</t>
  </si>
  <si>
    <t>Jan</t>
  </si>
  <si>
    <t>Totaal:</t>
  </si>
  <si>
    <t>Kees</t>
  </si>
  <si>
    <t>Gemiddeld:</t>
  </si>
  <si>
    <t>Linda</t>
  </si>
  <si>
    <t>Hoogste:</t>
  </si>
  <si>
    <t>Klaas</t>
  </si>
  <si>
    <t xml:space="preserve"> </t>
  </si>
  <si>
    <t>Laagste:</t>
  </si>
  <si>
    <t>Natasha</t>
  </si>
  <si>
    <t>Aantal met KM:</t>
  </si>
  <si>
    <t>Deborah</t>
  </si>
  <si>
    <t>Aantal personen:</t>
  </si>
  <si>
    <t>Cor</t>
  </si>
  <si>
    <t>Geen KM.:</t>
  </si>
  <si>
    <t>Hetty</t>
  </si>
  <si>
    <t>Meer dan 40 KM:</t>
  </si>
  <si>
    <t>Verkoop</t>
  </si>
  <si>
    <t>artikel 1</t>
  </si>
  <si>
    <t>artikel 2</t>
  </si>
  <si>
    <t>artikel 3</t>
  </si>
  <si>
    <t>Prijs per stuk</t>
  </si>
  <si>
    <t>Aantal</t>
  </si>
  <si>
    <t>Totaal</t>
  </si>
  <si>
    <t>Totaal verkoop</t>
  </si>
  <si>
    <t>Tafel van :</t>
  </si>
  <si>
    <t>x</t>
  </si>
  <si>
    <t>=</t>
  </si>
  <si>
    <t>Abonnement zwembad het duikertje</t>
  </si>
  <si>
    <t>per 10 rittenkaart</t>
  </si>
  <si>
    <t>fam Dirksen</t>
  </si>
  <si>
    <t xml:space="preserve">te bet. </t>
  </si>
  <si>
    <t>fam. Van Veen</t>
  </si>
  <si>
    <t>fam. Cornelisse</t>
  </si>
  <si>
    <t>volwassenen</t>
  </si>
  <si>
    <t>???</t>
  </si>
  <si>
    <t>kinderen van 12-18 jaar</t>
  </si>
  <si>
    <t>kinderen van 5-11 jaar</t>
  </si>
  <si>
    <t>kinderen tot 5 jaar</t>
  </si>
  <si>
    <t>totaal:</t>
  </si>
  <si>
    <t>Maak een formule in E2 die naar alle Te bet. Vakjes gekopieerd kan worden.</t>
  </si>
  <si>
    <t>Totaliseer de zwemkosten in regel 7</t>
  </si>
  <si>
    <t>Antwoord</t>
  </si>
  <si>
    <t>Rapportcijfer voor het vak EXCEL</t>
  </si>
  <si>
    <t>Willem</t>
  </si>
  <si>
    <t>Gemeten temperatuur</t>
  </si>
  <si>
    <t>Oordeel</t>
  </si>
  <si>
    <t>Graden</t>
  </si>
  <si>
    <t>Windsterkte</t>
  </si>
  <si>
    <t>Uitslag van een test(Maximaal 40 punten)</t>
  </si>
  <si>
    <t>Score</t>
  </si>
  <si>
    <t>Cijfer</t>
  </si>
  <si>
    <t>Janny</t>
  </si>
  <si>
    <t>Emile</t>
  </si>
  <si>
    <t>Emilie</t>
  </si>
  <si>
    <t>Bouke</t>
  </si>
  <si>
    <t>Boukje</t>
  </si>
  <si>
    <t>Tabel met cijferbepaling</t>
  </si>
  <si>
    <t>Klantnr:</t>
  </si>
  <si>
    <t>Naam:</t>
  </si>
  <si>
    <t>Adres:</t>
  </si>
  <si>
    <t>Postcode:</t>
  </si>
  <si>
    <t>Plaats:</t>
  </si>
  <si>
    <t>Factuur d.d.</t>
  </si>
  <si>
    <t>Artikel#</t>
  </si>
  <si>
    <t>Naam</t>
  </si>
  <si>
    <t>Prijs</t>
  </si>
  <si>
    <t>Gewicht</t>
  </si>
  <si>
    <t>Kosten</t>
  </si>
  <si>
    <t xml:space="preserve"> +</t>
  </si>
  <si>
    <t>Korting</t>
  </si>
  <si>
    <t xml:space="preserve"> -</t>
  </si>
  <si>
    <t>Rabat</t>
  </si>
  <si>
    <t>Kosten:</t>
  </si>
  <si>
    <t>Verzekering</t>
  </si>
  <si>
    <t>Transport</t>
  </si>
  <si>
    <t>BTW</t>
  </si>
  <si>
    <t>Te betalen:</t>
  </si>
  <si>
    <t>Gelieve te betalen voor:</t>
  </si>
  <si>
    <t>de Groot</t>
  </si>
  <si>
    <t>Grasweide</t>
  </si>
  <si>
    <t>2871 FD</t>
  </si>
  <si>
    <t>Schoonhoven</t>
  </si>
  <si>
    <t>Firma de Wit</t>
  </si>
  <si>
    <t>Koperstraat 98</t>
  </si>
  <si>
    <t>3287 GF</t>
  </si>
  <si>
    <t>Maarssen</t>
  </si>
  <si>
    <t>Kruiderij 'Art Eco'</t>
  </si>
  <si>
    <t>Mariaplaats 13</t>
  </si>
  <si>
    <t>3553 AF</t>
  </si>
  <si>
    <t>Utrecht</t>
  </si>
  <si>
    <t>Jansen &amp; Co.</t>
  </si>
  <si>
    <t>Singel 7</t>
  </si>
  <si>
    <t>3821 KW</t>
  </si>
  <si>
    <t>Lopik</t>
  </si>
  <si>
    <t>Rozemarijn</t>
  </si>
  <si>
    <t>Foodplaza 12</t>
  </si>
  <si>
    <t>3437 AM</t>
  </si>
  <si>
    <t>Nieuwegein</t>
  </si>
  <si>
    <t>Kaaswinkel Calaars</t>
  </si>
  <si>
    <t>Twijnstraat 5</t>
  </si>
  <si>
    <t>3582 HG</t>
  </si>
  <si>
    <t>Houten</t>
  </si>
  <si>
    <t>Melk</t>
  </si>
  <si>
    <t>Boter</t>
  </si>
  <si>
    <t>Margarine</t>
  </si>
  <si>
    <t>Karnemelk</t>
  </si>
  <si>
    <t>Jonge kaas</t>
  </si>
  <si>
    <t>Belegen kaas</t>
  </si>
  <si>
    <t>Oude kaas</t>
  </si>
  <si>
    <t>Leids kaas</t>
  </si>
  <si>
    <t>Scharreleieren</t>
  </si>
  <si>
    <t>Halvarine</t>
  </si>
  <si>
    <t>Product</t>
  </si>
  <si>
    <t>A</t>
  </si>
  <si>
    <t>B</t>
  </si>
  <si>
    <t>C</t>
  </si>
  <si>
    <t>oude prijs</t>
  </si>
  <si>
    <t>nieuwe prijs</t>
  </si>
  <si>
    <t>Kwartaal</t>
  </si>
  <si>
    <t>Jaar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</si>
  <si>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</si>
  <si>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</si>
  <si>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</si>
  <si>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</si>
  <si>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</si>
  <si>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</si>
  <si>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</si>
  <si>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</si>
  <si>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</si>
  <si>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</si>
  <si>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</si>
  <si>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</si>
  <si>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Maak op een nieuw blad een Lijngrafiek van alle gegevens behalve het totaal</t>
  </si>
  <si>
    <t>Maak op dit blad een Cirkeldiagram van het Totaal</t>
  </si>
  <si>
    <t>Maak op een nieuw blad een Staafdiagram van de maanden september tot en met December</t>
  </si>
  <si>
    <t>Geef de trendlijn aan van de maand september en laat deze 2 jaar vooruit lopen.</t>
  </si>
  <si>
    <t>Maak een Staafdiagram van de gegevens van 2004. Geef deze een fraaie opmaak en definieer deze als de standaard.</t>
  </si>
  <si>
    <t>Achternaam</t>
  </si>
  <si>
    <t>Bunk</t>
  </si>
  <si>
    <t>Hak</t>
  </si>
  <si>
    <t>Barkmeier</t>
  </si>
  <si>
    <t>Plaatsman</t>
  </si>
  <si>
    <t>Visser</t>
  </si>
  <si>
    <t>Janssen</t>
  </si>
  <si>
    <t>Wolbers</t>
  </si>
  <si>
    <t>Koningsbruggen</t>
  </si>
  <si>
    <t>Verwoerd</t>
  </si>
  <si>
    <t>Buren</t>
  </si>
  <si>
    <t>Nijman</t>
  </si>
  <si>
    <t>Gillissen</t>
  </si>
  <si>
    <t>Brons</t>
  </si>
  <si>
    <t>Verstraaten</t>
  </si>
  <si>
    <t>Laaf</t>
  </si>
  <si>
    <t>Meer</t>
  </si>
  <si>
    <t>Kraaijenga</t>
  </si>
  <si>
    <t>Holman</t>
  </si>
  <si>
    <t>Made</t>
  </si>
  <si>
    <t>Adres</t>
  </si>
  <si>
    <t>Muzieklaan 3</t>
  </si>
  <si>
    <t>Beatrixlaan 15</t>
  </si>
  <si>
    <t>Dorpsstraat 5</t>
  </si>
  <si>
    <t>Margrietlaan 10</t>
  </si>
  <si>
    <t>Weide 8</t>
  </si>
  <si>
    <t>Prinsengracht 24</t>
  </si>
  <si>
    <t>Tilburglaan 27</t>
  </si>
  <si>
    <t>Irenestraat 19</t>
  </si>
  <si>
    <t>Verdilaan 30</t>
  </si>
  <si>
    <t>Witte rozenstraat 28</t>
  </si>
  <si>
    <t>Rode kruisstraat 18</t>
  </si>
  <si>
    <t>Boompjes 10</t>
  </si>
  <si>
    <t>Churchillaan 45</t>
  </si>
  <si>
    <t>Haven 17</t>
  </si>
  <si>
    <t>Voorstraat 22</t>
  </si>
  <si>
    <t>Arreslee 57</t>
  </si>
  <si>
    <t>Overtoom 44</t>
  </si>
  <si>
    <t>Plaats</t>
  </si>
  <si>
    <t>Zoetermeer</t>
  </si>
  <si>
    <t>Hoofddorp</t>
  </si>
  <si>
    <t>Amsterdam</t>
  </si>
  <si>
    <t>Breda</t>
  </si>
  <si>
    <t>Den Haag</t>
  </si>
  <si>
    <t>Rotterdam</t>
  </si>
  <si>
    <t>Leiden</t>
  </si>
  <si>
    <t>Almere</t>
  </si>
  <si>
    <t>Geslacht</t>
  </si>
  <si>
    <t>m</t>
  </si>
  <si>
    <t>v</t>
  </si>
  <si>
    <t>In dienst</t>
  </si>
  <si>
    <t>Pastfijn Schoenen B.V.</t>
  </si>
  <si>
    <t>1e kwartaal 2016</t>
  </si>
  <si>
    <t>Maand</t>
  </si>
  <si>
    <t>Produkt</t>
  </si>
  <si>
    <t>Omzet</t>
  </si>
  <si>
    <t>jan.</t>
  </si>
  <si>
    <t>heren</t>
  </si>
  <si>
    <t>dames</t>
  </si>
  <si>
    <t>kinder</t>
  </si>
  <si>
    <t>feb.</t>
  </si>
  <si>
    <t>mrt.</t>
  </si>
  <si>
    <t>Hypotheek analyse</t>
  </si>
  <si>
    <t>Rente</t>
  </si>
  <si>
    <t>Termijn (maanden)</t>
  </si>
  <si>
    <t>Lening</t>
  </si>
  <si>
    <t>Aflossing</t>
  </si>
  <si>
    <t>Als je in jaren rekent</t>
  </si>
  <si>
    <t>=BET(rente;aantal termijnen;HW;TW;Type_getal)</t>
  </si>
  <si>
    <t>niet door 12 delen.</t>
  </si>
  <si>
    <r>
      <t>rente</t>
    </r>
    <r>
      <rPr>
        <sz val="10"/>
        <rFont val="Arial"/>
        <family val="2"/>
      </rPr>
      <t>=rentepercentage intermijnen</t>
    </r>
  </si>
  <si>
    <r>
      <t>Aantal termijnen</t>
    </r>
    <r>
      <rPr>
        <sz val="10"/>
        <rFont val="Arial"/>
        <family val="2"/>
      </rPr>
      <t>= is totaal aantal term. in een annuiteit.</t>
    </r>
  </si>
  <si>
    <r>
      <t>HW</t>
    </r>
    <r>
      <rPr>
        <sz val="10"/>
        <rFont val="Arial"/>
        <family val="2"/>
      </rPr>
      <t xml:space="preserve">=Huidige waarde, het totaal bedrag dat een </t>
    </r>
  </si>
  <si>
    <t>reeks toekomstige waardse op dit moment waard is.</t>
  </si>
  <si>
    <r>
      <t>TW</t>
    </r>
    <r>
      <rPr>
        <sz val="10"/>
        <rFont val="Arial"/>
        <family val="2"/>
      </rPr>
      <t>=Toekomstige waarde, is de toekomstige waarde</t>
    </r>
  </si>
  <si>
    <t>of het saldo waarover u wilt beschikken als de laatste</t>
  </si>
  <si>
    <t>betaling is voldaan. (opt.)</t>
  </si>
  <si>
    <r>
      <t>Type getal</t>
    </r>
    <r>
      <rPr>
        <sz val="10"/>
        <rFont val="Arial"/>
        <family val="2"/>
      </rPr>
      <t xml:space="preserve"> kan een 1 of een 0 zijn. (opt.)</t>
    </r>
  </si>
  <si>
    <t>kosten vrachtwagen</t>
  </si>
  <si>
    <t>eigen kap.</t>
  </si>
  <si>
    <t>te lenen</t>
  </si>
  <si>
    <t>rente</t>
  </si>
  <si>
    <t>looptijd in jaren</t>
  </si>
  <si>
    <t>jaarlasten</t>
  </si>
  <si>
    <t>Kosten jacht:</t>
  </si>
  <si>
    <t>Eigen kapitaal</t>
  </si>
  <si>
    <t>Te lenen bedrag:</t>
  </si>
  <si>
    <t>Rente %</t>
  </si>
  <si>
    <t>Looptijd</t>
  </si>
  <si>
    <t>Jaarlasten:</t>
  </si>
  <si>
    <t>Wat-als tabel met één variabele</t>
  </si>
  <si>
    <t>Wat-als tabel met twee variabelen (rente t.o.v. looptijd in jaren)</t>
  </si>
  <si>
    <t>Oplossing selecteer onderstaande cellen a9:b19</t>
  </si>
  <si>
    <t>Dan Extra Tabel</t>
  </si>
  <si>
    <t>bedragen</t>
  </si>
  <si>
    <t>aantal</t>
  </si>
  <si>
    <t>maandlasten</t>
  </si>
  <si>
    <t>Percentage</t>
  </si>
  <si>
    <t>Breuken</t>
  </si>
  <si>
    <t>Getal</t>
  </si>
  <si>
    <t>Valuta</t>
  </si>
  <si>
    <t>Financieel</t>
  </si>
  <si>
    <t>Wetensch.</t>
  </si>
  <si>
    <t>Datum</t>
  </si>
  <si>
    <t>Voorbeeld:</t>
  </si>
  <si>
    <t>jaar</t>
  </si>
  <si>
    <t>woningen</t>
  </si>
  <si>
    <t>trend</t>
  </si>
  <si>
    <t>tot nu</t>
  </si>
  <si>
    <t>verwacht</t>
  </si>
  <si>
    <t>Trend is een matrix formule:</t>
  </si>
  <si>
    <t>selecteer het gebeid c3:c12</t>
  </si>
  <si>
    <t>Y = bekend : het aantal gerealiseerde woningen (b3:B6</t>
  </si>
  <si>
    <t>X = bekend: de tijd bij de gerealiseerde woningen : a3:a6</t>
  </si>
  <si>
    <t>x nieuw de periode waarover regressie en extrapolatie moet worden berekend a3:a12</t>
  </si>
  <si>
    <t>Invoerbereik</t>
  </si>
  <si>
    <t>verzamelbereik</t>
  </si>
  <si>
    <t>naam</t>
  </si>
  <si>
    <t>score</t>
  </si>
  <si>
    <t>letop als 1e het invoerbereik (gesorteerd aanbieden).</t>
  </si>
  <si>
    <t>jan</t>
  </si>
  <si>
    <t>klaas</t>
  </si>
  <si>
    <t>piet</t>
  </si>
  <si>
    <t>rob</t>
  </si>
  <si>
    <t>cor</t>
  </si>
  <si>
    <t>linda</t>
  </si>
  <si>
    <t>deborah</t>
  </si>
  <si>
    <t>natasha</t>
  </si>
  <si>
    <t>marian</t>
  </si>
  <si>
    <t>Verzamelbereik</t>
  </si>
  <si>
    <t>Frequentie</t>
  </si>
  <si>
    <t>T Lekkertje</t>
  </si>
  <si>
    <t>maand</t>
  </si>
  <si>
    <t>artikel</t>
  </si>
  <si>
    <t>prijs p.kg</t>
  </si>
  <si>
    <t>bedrag</t>
  </si>
  <si>
    <t>kokindjes</t>
  </si>
  <si>
    <t>griottes</t>
  </si>
  <si>
    <t>munten</t>
  </si>
  <si>
    <t>Engelse</t>
  </si>
  <si>
    <t>Pers_nr</t>
  </si>
  <si>
    <t>Sp_nr</t>
  </si>
  <si>
    <t>Voornaam</t>
  </si>
  <si>
    <t>Tussenv</t>
  </si>
  <si>
    <t>Geb_datum</t>
  </si>
  <si>
    <t>Gehuwd</t>
  </si>
  <si>
    <t>Postcode</t>
  </si>
  <si>
    <t>Woonplaats</t>
  </si>
  <si>
    <t>Net_nr</t>
  </si>
  <si>
    <t>Ab_nr</t>
  </si>
  <si>
    <t>Functie</t>
  </si>
  <si>
    <t>Uurtarief</t>
  </si>
  <si>
    <t>Salaris</t>
  </si>
  <si>
    <t>Reiskosten</t>
  </si>
  <si>
    <t>S.</t>
  </si>
  <si>
    <t>Engelen</t>
  </si>
  <si>
    <t>V</t>
  </si>
  <si>
    <t>Ja</t>
  </si>
  <si>
    <t>A.J. Ernststraat 5</t>
  </si>
  <si>
    <t>1083 GP</t>
  </si>
  <si>
    <t>AMSTERDAM</t>
  </si>
  <si>
    <t>020</t>
  </si>
  <si>
    <t>421300</t>
  </si>
  <si>
    <t>Financien</t>
  </si>
  <si>
    <t>J.A.</t>
  </si>
  <si>
    <t>Dop</t>
  </si>
  <si>
    <t>M</t>
  </si>
  <si>
    <t>Amstel 344</t>
  </si>
  <si>
    <t>1017 AS</t>
  </si>
  <si>
    <t>422040</t>
  </si>
  <si>
    <t>Support</t>
  </si>
  <si>
    <t>Theo</t>
  </si>
  <si>
    <t>Smid</t>
  </si>
  <si>
    <t>Rozenstraat 16</t>
  </si>
  <si>
    <t>3026 JT</t>
  </si>
  <si>
    <t>UTRECHT</t>
  </si>
  <si>
    <t>030</t>
  </si>
  <si>
    <t>530090</t>
  </si>
  <si>
    <t>Trainer</t>
  </si>
  <si>
    <t>Peter</t>
  </si>
  <si>
    <t>van</t>
  </si>
  <si>
    <t>Noordwijk</t>
  </si>
  <si>
    <t>Nee</t>
  </si>
  <si>
    <t>Schijfmos 60</t>
  </si>
  <si>
    <t>1081 WE</t>
  </si>
  <si>
    <t>420080</t>
  </si>
  <si>
    <t>Kijne</t>
  </si>
  <si>
    <t>Europalaan 65</t>
  </si>
  <si>
    <t>2525 LP</t>
  </si>
  <si>
    <t>DEN HAAG</t>
  </si>
  <si>
    <t>070</t>
  </si>
  <si>
    <t>370350</t>
  </si>
  <si>
    <t>Paul</t>
  </si>
  <si>
    <t>van der</t>
  </si>
  <si>
    <t>Dorp</t>
  </si>
  <si>
    <t>Burg. Vogelaarsingel 163</t>
  </si>
  <si>
    <t>3025 LK</t>
  </si>
  <si>
    <t>530180</t>
  </si>
  <si>
    <t>A.</t>
  </si>
  <si>
    <t>Backer</t>
  </si>
  <si>
    <t>Amsterdamsewg 55</t>
  </si>
  <si>
    <t>1182 GP</t>
  </si>
  <si>
    <t>AMSTELVEEN</t>
  </si>
  <si>
    <t>420200</t>
  </si>
  <si>
    <t>W.J.A.</t>
  </si>
  <si>
    <t>Kellner</t>
  </si>
  <si>
    <t>Appelgaarde 75</t>
  </si>
  <si>
    <t>2272 TB</t>
  </si>
  <si>
    <t>VOORBURG</t>
  </si>
  <si>
    <t>388970</t>
  </si>
  <si>
    <t>van de</t>
  </si>
  <si>
    <t>Kraats</t>
  </si>
  <si>
    <t>Atoomweg 81</t>
  </si>
  <si>
    <t>3542 AA</t>
  </si>
  <si>
    <t>535940</t>
  </si>
  <si>
    <t>Administratie</t>
  </si>
  <si>
    <t>J.H.M.</t>
  </si>
  <si>
    <t>Duijvestijn</t>
  </si>
  <si>
    <t>B. Boemanstraat 40</t>
  </si>
  <si>
    <t>6041 XM</t>
  </si>
  <si>
    <t>ROERMOND</t>
  </si>
  <si>
    <t>023</t>
  </si>
  <si>
    <t>325231</t>
  </si>
  <si>
    <t>Telefonist(e)</t>
  </si>
  <si>
    <t>G.W.H.</t>
  </si>
  <si>
    <t>Schroder</t>
  </si>
  <si>
    <t>Beneluxlaan 2</t>
  </si>
  <si>
    <t>3844 AK</t>
  </si>
  <si>
    <t>HARDERWIJK</t>
  </si>
  <si>
    <t>02834</t>
  </si>
  <si>
    <t>41503</t>
  </si>
  <si>
    <t>Personeelzaken</t>
  </si>
  <si>
    <t>L.</t>
  </si>
  <si>
    <t>Bratkel</t>
  </si>
  <si>
    <t>Beneluxlaan 41</t>
  </si>
  <si>
    <t>3526 KK</t>
  </si>
  <si>
    <t>532190</t>
  </si>
  <si>
    <t>H.</t>
  </si>
  <si>
    <t>Kramer</t>
  </si>
  <si>
    <t>Rijksstraatweg 31</t>
  </si>
  <si>
    <t>2171 AJ</t>
  </si>
  <si>
    <t>SASSENHEIM</t>
  </si>
  <si>
    <t>08765</t>
  </si>
  <si>
    <t>15026</t>
  </si>
  <si>
    <t>D.</t>
  </si>
  <si>
    <t>Brugman</t>
  </si>
  <si>
    <t>Bernhardstraat 1</t>
  </si>
  <si>
    <t>8019 XJ</t>
  </si>
  <si>
    <t>ZWOLLE</t>
  </si>
  <si>
    <t>076</t>
  </si>
  <si>
    <t>376836</t>
  </si>
  <si>
    <t>R.</t>
  </si>
  <si>
    <t>Ollemans</t>
  </si>
  <si>
    <t>Magdalenastraat 7</t>
  </si>
  <si>
    <t>3512 NH</t>
  </si>
  <si>
    <t>530450</t>
  </si>
  <si>
    <t>J.</t>
  </si>
  <si>
    <t>Wijk</t>
  </si>
  <si>
    <t>Noormannensingel 45</t>
  </si>
  <si>
    <t>6224 BV</t>
  </si>
  <si>
    <t>MAASTRICHT</t>
  </si>
  <si>
    <t>087</t>
  </si>
  <si>
    <t>388392</t>
  </si>
  <si>
    <t>Jansen</t>
  </si>
  <si>
    <t>Binckhorstlaan 215</t>
  </si>
  <si>
    <t>2516 BB</t>
  </si>
  <si>
    <t>378610</t>
  </si>
  <si>
    <t>P.J.</t>
  </si>
  <si>
    <t>Ritsema</t>
  </si>
  <si>
    <t>Binckhorstlaan 299</t>
  </si>
  <si>
    <t>2516 BC</t>
  </si>
  <si>
    <t>388270</t>
  </si>
  <si>
    <t>A.A.</t>
  </si>
  <si>
    <t>Brouwer</t>
  </si>
  <si>
    <t>Blekerijlaan 14</t>
  </si>
  <si>
    <t>3447 GR</t>
  </si>
  <si>
    <t>WOERDEN</t>
  </si>
  <si>
    <t>03440</t>
  </si>
  <si>
    <t>68166</t>
  </si>
  <si>
    <t>A.G.M.</t>
  </si>
  <si>
    <t>Boeters</t>
  </si>
  <si>
    <t>Bloemendalerweg 30-42</t>
  </si>
  <si>
    <t>1382 KC</t>
  </si>
  <si>
    <t>WEESP</t>
  </si>
  <si>
    <t>08777</t>
  </si>
  <si>
    <t>95920</t>
  </si>
  <si>
    <t>M.G.</t>
  </si>
  <si>
    <t>Pool</t>
  </si>
  <si>
    <t>Bloemsingel 1</t>
  </si>
  <si>
    <t>9713 BZ</t>
  </si>
  <si>
    <t>GRONINGEN</t>
  </si>
  <si>
    <t>050</t>
  </si>
  <si>
    <t>113104</t>
  </si>
  <si>
    <t>Manager</t>
  </si>
  <si>
    <t>Kasper</t>
  </si>
  <si>
    <t>Boerdijk 6</t>
  </si>
  <si>
    <t>7844 TC</t>
  </si>
  <si>
    <t>VEENOORD</t>
  </si>
  <si>
    <t>03921</t>
  </si>
  <si>
    <t>22475</t>
  </si>
  <si>
    <t>A.H.J.</t>
  </si>
  <si>
    <t>Snoeren</t>
  </si>
  <si>
    <t>Zevenheuvelenweg 25</t>
  </si>
  <si>
    <t>5048 AN</t>
  </si>
  <si>
    <t>TILBURG</t>
  </si>
  <si>
    <t>077</t>
  </si>
  <si>
    <t>378771</t>
  </si>
  <si>
    <t>Heyningen</t>
  </si>
  <si>
    <t>Bolensteinseweg 3</t>
  </si>
  <si>
    <t>3603 CP</t>
  </si>
  <si>
    <t>MAARSSEN</t>
  </si>
  <si>
    <t>03821</t>
  </si>
  <si>
    <t>20357</t>
  </si>
  <si>
    <t>Elzinga</t>
  </si>
  <si>
    <t>Bonkelaar 16</t>
  </si>
  <si>
    <t>7707 DV</t>
  </si>
  <si>
    <t>BALKBURG</t>
  </si>
  <si>
    <t>87888</t>
  </si>
  <si>
    <t>J.G.</t>
  </si>
  <si>
    <t>Verheij</t>
  </si>
  <si>
    <t>Vijzelstraat 32</t>
  </si>
  <si>
    <t>1017 HL</t>
  </si>
  <si>
    <t>420520</t>
  </si>
  <si>
    <t>Verkoper</t>
  </si>
  <si>
    <t>J.L.</t>
  </si>
  <si>
    <t>Scharff</t>
  </si>
  <si>
    <t>Fazantenkamp 711</t>
  </si>
  <si>
    <t>3607 DR</t>
  </si>
  <si>
    <t>13975</t>
  </si>
  <si>
    <t>G.J.</t>
  </si>
  <si>
    <t>van den</t>
  </si>
  <si>
    <t>Eijkel</t>
  </si>
  <si>
    <t>Borneostraat 85</t>
  </si>
  <si>
    <t>7512 AJ</t>
  </si>
  <si>
    <t>ENSCHEDE</t>
  </si>
  <si>
    <t>392112</t>
  </si>
  <si>
    <t>P.</t>
  </si>
  <si>
    <t>Trines</t>
  </si>
  <si>
    <t>Boschdijk 525</t>
  </si>
  <si>
    <t>5621 JG</t>
  </si>
  <si>
    <t>EINDHOVEN</t>
  </si>
  <si>
    <t>078</t>
  </si>
  <si>
    <t>386112</t>
  </si>
  <si>
    <t>A.M.G.</t>
  </si>
  <si>
    <t>Rooy</t>
  </si>
  <si>
    <t>Brabantlaan 2</t>
  </si>
  <si>
    <t>5216 TV</t>
  </si>
  <si>
    <t>DEN BOSCH</t>
  </si>
  <si>
    <t>065</t>
  </si>
  <si>
    <t>367405</t>
  </si>
  <si>
    <t>A.H.</t>
  </si>
  <si>
    <t>Bos</t>
  </si>
  <si>
    <t>Brouwersgracht 19</t>
  </si>
  <si>
    <t>1015 GA</t>
  </si>
  <si>
    <t>424760</t>
  </si>
  <si>
    <t>H.C.C.</t>
  </si>
  <si>
    <t>Coolen</t>
  </si>
  <si>
    <t>Burg. Oudlaan 50</t>
  </si>
  <si>
    <t>3062 PA</t>
  </si>
  <si>
    <t>ROTTERDAM</t>
  </si>
  <si>
    <t>010</t>
  </si>
  <si>
    <t>110250</t>
  </si>
  <si>
    <t>Geenen</t>
  </si>
  <si>
    <t>Burg. Roelenweg 33</t>
  </si>
  <si>
    <t>8031 ES</t>
  </si>
  <si>
    <t>384284</t>
  </si>
  <si>
    <t>Touwen</t>
  </si>
  <si>
    <t>Hoofdstraat 180</t>
  </si>
  <si>
    <t>3972 LG</t>
  </si>
  <si>
    <t>DRIEBERGEN</t>
  </si>
  <si>
    <t>04571</t>
  </si>
  <si>
    <t>35782</t>
  </si>
  <si>
    <t>T.</t>
  </si>
  <si>
    <t>de</t>
  </si>
  <si>
    <t>Groot</t>
  </si>
  <si>
    <t>Nassaulaan 11</t>
  </si>
  <si>
    <t>2514 JS</t>
  </si>
  <si>
    <t>372450</t>
  </si>
  <si>
    <t>Gering</t>
  </si>
  <si>
    <t>Burghstraat 25</t>
  </si>
  <si>
    <t>6227 RR</t>
  </si>
  <si>
    <t>122222</t>
  </si>
  <si>
    <t>W.M.</t>
  </si>
  <si>
    <t>Leeuwen</t>
  </si>
  <si>
    <t>Ceintuurbaan 5</t>
  </si>
  <si>
    <t>8022 AW</t>
  </si>
  <si>
    <t>386716</t>
  </si>
  <si>
    <t>C.</t>
  </si>
  <si>
    <t>Willemstein</t>
  </si>
  <si>
    <t>Ceintuurbaan 50</t>
  </si>
  <si>
    <t>8024 AA</t>
  </si>
  <si>
    <t>384208</t>
  </si>
  <si>
    <t>Zanen</t>
  </si>
  <si>
    <t>Rouboslaan 30</t>
  </si>
  <si>
    <t>2252 TR</t>
  </si>
  <si>
    <t>VOORSCHOTEN</t>
  </si>
  <si>
    <t>372730</t>
  </si>
  <si>
    <t>Celsiusstraat 17</t>
  </si>
  <si>
    <t>3846 BK</t>
  </si>
  <si>
    <t>45688</t>
  </si>
  <si>
    <t>R.F.</t>
  </si>
  <si>
    <t>Hoof</t>
  </si>
  <si>
    <t>Churchilllaan 80</t>
  </si>
  <si>
    <t>2012 RR</t>
  </si>
  <si>
    <t>HAARLEM</t>
  </si>
  <si>
    <t>013</t>
  </si>
  <si>
    <t>313819</t>
  </si>
  <si>
    <t>Bommel</t>
  </si>
  <si>
    <t>Daniel Goedkoopstraat 9</t>
  </si>
  <si>
    <t>1096 BD</t>
  </si>
  <si>
    <t>421720</t>
  </si>
  <si>
    <t>C.D.</t>
  </si>
  <si>
    <t>Rooden</t>
  </si>
  <si>
    <t>De Boelelaan 1105</t>
  </si>
  <si>
    <t>1082 SB</t>
  </si>
  <si>
    <t>420920</t>
  </si>
  <si>
    <t>B.W.</t>
  </si>
  <si>
    <t>Windmuller</t>
  </si>
  <si>
    <t>Molenweg 81</t>
  </si>
  <si>
    <t>5349 AC</t>
  </si>
  <si>
    <t>OSS</t>
  </si>
  <si>
    <t>02378</t>
  </si>
  <si>
    <t>86845</t>
  </si>
  <si>
    <t>W.G.</t>
  </si>
  <si>
    <t>Rosenkamp</t>
  </si>
  <si>
    <t>De Buorren</t>
  </si>
  <si>
    <t>8408 ZH</t>
  </si>
  <si>
    <t>LIPPENHUIZEN</t>
  </si>
  <si>
    <t>08734</t>
  </si>
  <si>
    <t>72695</t>
  </si>
  <si>
    <t>G.</t>
  </si>
  <si>
    <t>Merwe</t>
  </si>
  <si>
    <t>De Horst 14  Private</t>
  </si>
  <si>
    <t>3362 EA</t>
  </si>
  <si>
    <t>SLIEDRECHT</t>
  </si>
  <si>
    <t>01200</t>
  </si>
  <si>
    <t>92693</t>
  </si>
  <si>
    <t>P.M.</t>
  </si>
  <si>
    <t>Oosten</t>
  </si>
  <si>
    <t>De Zulthe 12</t>
  </si>
  <si>
    <t>9301 AV</t>
  </si>
  <si>
    <t>RODEN</t>
  </si>
  <si>
    <t>08710</t>
  </si>
  <si>
    <t>19471</t>
  </si>
  <si>
    <t>Ruehrup</t>
  </si>
  <si>
    <t>Den Daal 12</t>
  </si>
  <si>
    <t>5521 MC</t>
  </si>
  <si>
    <t>KERSEL</t>
  </si>
  <si>
    <t>07623</t>
  </si>
  <si>
    <t>31763</t>
  </si>
  <si>
    <t>Reynhout</t>
  </si>
  <si>
    <t>Dr. A. Philipsweg</t>
  </si>
  <si>
    <t>6026 RA</t>
  </si>
  <si>
    <t>MAARHEEZE</t>
  </si>
  <si>
    <t>05672</t>
  </si>
  <si>
    <t>98583</t>
  </si>
  <si>
    <t>W.J.J.</t>
  </si>
  <si>
    <t>Bolhuis</t>
  </si>
  <si>
    <t>E. Rooseveltlaan 1</t>
  </si>
  <si>
    <t>1183 CC</t>
  </si>
  <si>
    <t>420180</t>
  </si>
  <si>
    <t>J.P.H.</t>
  </si>
  <si>
    <t>Eindhovenseweg 76a</t>
  </si>
  <si>
    <t>5554 AD</t>
  </si>
  <si>
    <t>VALKENSWAARD</t>
  </si>
  <si>
    <t>09823</t>
  </si>
  <si>
    <t>70732</t>
  </si>
  <si>
    <t>R.K.</t>
  </si>
  <si>
    <t>Stapleton</t>
  </si>
  <si>
    <t>Energieweg 128</t>
  </si>
  <si>
    <t>3641 RT</t>
  </si>
  <si>
    <t>MEIDRECHT</t>
  </si>
  <si>
    <t>40217</t>
  </si>
  <si>
    <t>M.</t>
  </si>
  <si>
    <t>Siewersten</t>
  </si>
  <si>
    <t>Esdoornstraat 2</t>
  </si>
  <si>
    <t>4191 KR</t>
  </si>
  <si>
    <t>GELDERMALSEN</t>
  </si>
  <si>
    <t>07610</t>
  </si>
  <si>
    <t>67004</t>
  </si>
  <si>
    <t>K.L.A.</t>
  </si>
  <si>
    <t>Tan</t>
  </si>
  <si>
    <t>Essenlaan 4</t>
  </si>
  <si>
    <t>3062 NM</t>
  </si>
  <si>
    <t>112030</t>
  </si>
  <si>
    <t>H.A.</t>
  </si>
  <si>
    <t>Gevrink</t>
  </si>
  <si>
    <t>F. Rooseveltlaan 57</t>
  </si>
  <si>
    <t>4818 KB</t>
  </si>
  <si>
    <t>BREDA</t>
  </si>
  <si>
    <t>046</t>
  </si>
  <si>
    <t>353222</t>
  </si>
  <si>
    <t>Wynsema</t>
  </si>
  <si>
    <t>F. Timmermanslaan 1</t>
  </si>
  <si>
    <t>9721 WB</t>
  </si>
  <si>
    <t>112240</t>
  </si>
  <si>
    <t>D.M.</t>
  </si>
  <si>
    <t>Attinger</t>
  </si>
  <si>
    <t>Fauststraat 1</t>
  </si>
  <si>
    <t>7323 BA</t>
  </si>
  <si>
    <t>APELDOORN</t>
  </si>
  <si>
    <t>08756</t>
  </si>
  <si>
    <t>89942</t>
  </si>
  <si>
    <t>Wagenaar</t>
  </si>
  <si>
    <t>Flevolaan 23c</t>
  </si>
  <si>
    <t>1382 JX</t>
  </si>
  <si>
    <t>10990</t>
  </si>
  <si>
    <t>Doorn</t>
  </si>
  <si>
    <t>Flevolaan 60e</t>
  </si>
  <si>
    <t>1382 JZ</t>
  </si>
  <si>
    <t>34512</t>
  </si>
  <si>
    <t>J.C.</t>
  </si>
  <si>
    <t>Ranselaar</t>
  </si>
  <si>
    <t>Willem Barentszstraat 1</t>
  </si>
  <si>
    <t>2315 TZ</t>
  </si>
  <si>
    <t>LEIDEN</t>
  </si>
  <si>
    <t>071</t>
  </si>
  <si>
    <t>379500</t>
  </si>
  <si>
    <t>B.</t>
  </si>
  <si>
    <t>Mafficioli</t>
  </si>
  <si>
    <t>Fokkerstraat 12</t>
  </si>
  <si>
    <t>2722 NJ</t>
  </si>
  <si>
    <t>ZOETERMEER</t>
  </si>
  <si>
    <t>079</t>
  </si>
  <si>
    <t>382950</t>
  </si>
  <si>
    <t>Molenaar</t>
  </si>
  <si>
    <t>Fokkerstraat 5</t>
  </si>
  <si>
    <t>9403 AM</t>
  </si>
  <si>
    <t>ASSEN</t>
  </si>
  <si>
    <t>09867</t>
  </si>
  <si>
    <t>60897</t>
  </si>
  <si>
    <t>B.H.J.</t>
  </si>
  <si>
    <t>Drahmann</t>
  </si>
  <si>
    <t>Folkert Elsingastraat 38</t>
  </si>
  <si>
    <t>3067 NW</t>
  </si>
  <si>
    <t>111810</t>
  </si>
  <si>
    <t>Meekeren</t>
  </si>
  <si>
    <t>Fr. van Mierisstraat 37 hs</t>
  </si>
  <si>
    <t>1071 RJ</t>
  </si>
  <si>
    <t>424880</t>
  </si>
  <si>
    <t>B.H.</t>
  </si>
  <si>
    <t>Roemer</t>
  </si>
  <si>
    <t>Frederiklaan 12</t>
  </si>
  <si>
    <t>5616 NH</t>
  </si>
  <si>
    <t>386268</t>
  </si>
  <si>
    <t>Fultonstraat 11-15</t>
  </si>
  <si>
    <t>3133 KH</t>
  </si>
  <si>
    <t>VLAARDINGEN</t>
  </si>
  <si>
    <t>018</t>
  </si>
  <si>
    <t>422644</t>
  </si>
  <si>
    <t>Maurits</t>
  </si>
  <si>
    <t>G. Doustraat 1241</t>
  </si>
  <si>
    <t>7944 HK</t>
  </si>
  <si>
    <t>MEPPEL</t>
  </si>
  <si>
    <t>06678</t>
  </si>
  <si>
    <t>49820</t>
  </si>
  <si>
    <t>Brands</t>
  </si>
  <si>
    <t>Gaspeldoornlaan 42</t>
  </si>
  <si>
    <t>5552 GC</t>
  </si>
  <si>
    <t>76728</t>
  </si>
  <si>
    <t>Laumans</t>
  </si>
  <si>
    <t>De Bleek 2</t>
  </si>
  <si>
    <t>3447 GV</t>
  </si>
  <si>
    <t>60256</t>
  </si>
  <si>
    <t>Kerkhof</t>
  </si>
  <si>
    <t>Geb. SFH 1</t>
  </si>
  <si>
    <t>5600 MD</t>
  </si>
  <si>
    <t>381978</t>
  </si>
  <si>
    <t>B.M.</t>
  </si>
  <si>
    <t>Kalf</t>
  </si>
  <si>
    <t>Gen.de la Reylaan 12</t>
  </si>
  <si>
    <t>1404 BR</t>
  </si>
  <si>
    <t>BUSSUM</t>
  </si>
  <si>
    <t>04567</t>
  </si>
  <si>
    <t>50146</t>
  </si>
  <si>
    <t>Graauw</t>
  </si>
  <si>
    <t>Graafseweg 274</t>
  </si>
  <si>
    <t>6532 ZV</t>
  </si>
  <si>
    <t>NIJMEGEN</t>
  </si>
  <si>
    <t>399093</t>
  </si>
  <si>
    <t>R.B.</t>
  </si>
  <si>
    <t>Smit</t>
  </si>
  <si>
    <t>Grashof 98</t>
  </si>
  <si>
    <t>2403 VK</t>
  </si>
  <si>
    <t>ALPHEN A/D RIJN</t>
  </si>
  <si>
    <t>06750</t>
  </si>
  <si>
    <t>30466</t>
  </si>
  <si>
    <t>S.R.C.</t>
  </si>
  <si>
    <t>Berg</t>
  </si>
  <si>
    <t>Assumburg 48</t>
  </si>
  <si>
    <t>2402 KT</t>
  </si>
  <si>
    <t>22191</t>
  </si>
  <si>
    <t>A.M.J.</t>
  </si>
  <si>
    <t>Goudriaan</t>
  </si>
  <si>
    <t>Groenelaan 2</t>
  </si>
  <si>
    <t>1186 AA</t>
  </si>
  <si>
    <t>421400</t>
  </si>
  <si>
    <t>Lieshout</t>
  </si>
  <si>
    <t>Groenewoudseweg 1</t>
  </si>
  <si>
    <t>5621 BA</t>
  </si>
  <si>
    <t>389232</t>
  </si>
  <si>
    <t>W.</t>
  </si>
  <si>
    <t>Raaymakers</t>
  </si>
  <si>
    <t>Groningenweg 6</t>
  </si>
  <si>
    <t>2803 PV</t>
  </si>
  <si>
    <t>GOUDA</t>
  </si>
  <si>
    <t>01892</t>
  </si>
  <si>
    <t>65169</t>
  </si>
  <si>
    <t>Korbelek</t>
  </si>
  <si>
    <t>Hartelaar 10</t>
  </si>
  <si>
    <t>7391 MZ</t>
  </si>
  <si>
    <t>TWELLO</t>
  </si>
  <si>
    <t>08718</t>
  </si>
  <si>
    <t>11813</t>
  </si>
  <si>
    <t>Bronkhorst</t>
  </si>
  <si>
    <t>Grote Bickersstraat 72</t>
  </si>
  <si>
    <t>1013 KS</t>
  </si>
  <si>
    <t>420960</t>
  </si>
  <si>
    <t>B.P.</t>
  </si>
  <si>
    <t>Tunderman</t>
  </si>
  <si>
    <t>Boerhaavelaan 5</t>
  </si>
  <si>
    <t>2713 HA</t>
  </si>
  <si>
    <t>85320</t>
  </si>
  <si>
    <t>Ruijter</t>
  </si>
  <si>
    <t>Grubbehoeve 303</t>
  </si>
  <si>
    <t>1103 GZ</t>
  </si>
  <si>
    <t>420560</t>
  </si>
  <si>
    <t>H.F.J.</t>
  </si>
  <si>
    <t>Roijen</t>
  </si>
  <si>
    <t>Churchilllaan 11</t>
  </si>
  <si>
    <t>3527 GV</t>
  </si>
  <si>
    <t>532460</t>
  </si>
  <si>
    <t>H.R.R.</t>
  </si>
  <si>
    <t>Plomp</t>
  </si>
  <si>
    <t>Boompjes 60-68</t>
  </si>
  <si>
    <t>3011 XC</t>
  </si>
  <si>
    <t>110830</t>
  </si>
  <si>
    <t>W.A.</t>
  </si>
  <si>
    <t>Galesloot</t>
  </si>
  <si>
    <t>H.J. Wenckebachweg 15</t>
  </si>
  <si>
    <t>1096 AL</t>
  </si>
  <si>
    <t>424420</t>
  </si>
  <si>
    <t>C.J.</t>
  </si>
  <si>
    <t>Wiss</t>
  </si>
  <si>
    <t>Hagedisweide 40</t>
  </si>
  <si>
    <t>3437 VS</t>
  </si>
  <si>
    <t>NIEUWEGEIN</t>
  </si>
  <si>
    <t>03444</t>
  </si>
  <si>
    <t>33876</t>
  </si>
  <si>
    <t>H.C.</t>
  </si>
  <si>
    <t>Lit</t>
  </si>
  <si>
    <t>Handelscentrum ZHZ 48</t>
  </si>
  <si>
    <t>2991 LD</t>
  </si>
  <si>
    <t>BARENDRECHT</t>
  </si>
  <si>
    <t>02897</t>
  </si>
  <si>
    <t>44577</t>
  </si>
  <si>
    <t>Muller</t>
  </si>
  <si>
    <t>Hector Treubstraat 17</t>
  </si>
  <si>
    <t>1402 CK</t>
  </si>
  <si>
    <t>28276</t>
  </si>
  <si>
    <t>Luidinga</t>
  </si>
  <si>
    <t>Heemskerklaan 1</t>
  </si>
  <si>
    <t>3445 CM</t>
  </si>
  <si>
    <t>29412</t>
  </si>
  <si>
    <t>W.J.</t>
  </si>
  <si>
    <t>Herengracht 203</t>
  </si>
  <si>
    <t>1016 BE</t>
  </si>
  <si>
    <t>423180</t>
  </si>
  <si>
    <t>E.O.</t>
  </si>
  <si>
    <t>Lierop</t>
  </si>
  <si>
    <t>Herengracht 442</t>
  </si>
  <si>
    <t>1017 BZ</t>
  </si>
  <si>
    <t>424080</t>
  </si>
  <si>
    <t>E.J.A.F.</t>
  </si>
  <si>
    <t>Steemers</t>
  </si>
  <si>
    <t>Herengracht 566</t>
  </si>
  <si>
    <t>1017 CH</t>
  </si>
  <si>
    <t>425360</t>
  </si>
  <si>
    <t>Jong</t>
  </si>
  <si>
    <t>Herenstraat 139</t>
  </si>
  <si>
    <t>2271 CD</t>
  </si>
  <si>
    <t>375530</t>
  </si>
  <si>
    <t>J.L.B.M.</t>
  </si>
  <si>
    <t>Lans</t>
  </si>
  <si>
    <t>Herenstraat 14</t>
  </si>
  <si>
    <t>3512 KC</t>
  </si>
  <si>
    <t>535370</t>
  </si>
  <si>
    <t>E.</t>
  </si>
  <si>
    <t>Mater</t>
  </si>
  <si>
    <t>Hertzogweg 2-8</t>
  </si>
  <si>
    <t>7551 ME</t>
  </si>
  <si>
    <t>HENGELO (OV.)</t>
  </si>
  <si>
    <t>074</t>
  </si>
  <si>
    <t>942490</t>
  </si>
  <si>
    <t>J.J.</t>
  </si>
  <si>
    <t>Kroon</t>
  </si>
  <si>
    <t>Haaghuishof 8</t>
  </si>
  <si>
    <t>2352 SV</t>
  </si>
  <si>
    <t>LEIDERDORP</t>
  </si>
  <si>
    <t>07546</t>
  </si>
  <si>
    <t>34550</t>
  </si>
  <si>
    <t>J.P.C.</t>
  </si>
  <si>
    <t>Embregts</t>
  </si>
  <si>
    <t>Heusdenhoutsestraat 464</t>
  </si>
  <si>
    <t>4817 WL</t>
  </si>
  <si>
    <t>455292</t>
  </si>
  <si>
    <t>Troost</t>
  </si>
  <si>
    <t>Hobbemakade 83  III</t>
  </si>
  <si>
    <t>1071 XP</t>
  </si>
  <si>
    <t>424120</t>
  </si>
  <si>
    <t>Buth</t>
  </si>
  <si>
    <t>Dillenburgstraat 11c</t>
  </si>
  <si>
    <t>5652 AM</t>
  </si>
  <si>
    <t>385644</t>
  </si>
  <si>
    <t>H.J.A.</t>
  </si>
  <si>
    <t>Brunings</t>
  </si>
  <si>
    <t>Hogeweg 25</t>
  </si>
  <si>
    <t>3814 CC</t>
  </si>
  <si>
    <t>AMERSFOORT</t>
  </si>
  <si>
    <t>03245</t>
  </si>
  <si>
    <t>78276</t>
  </si>
  <si>
    <t>A.K.</t>
  </si>
  <si>
    <t>Herik</t>
  </si>
  <si>
    <t>Hoofdstraat 11</t>
  </si>
  <si>
    <t>5473 AN</t>
  </si>
  <si>
    <t>HEESWIJK</t>
  </si>
  <si>
    <t>07631</t>
  </si>
  <si>
    <t>78985</t>
  </si>
  <si>
    <t>Zoutebier</t>
  </si>
  <si>
    <t>Pikeursbaan 15</t>
  </si>
  <si>
    <t>7411 GT</t>
  </si>
  <si>
    <t>DEVENTER</t>
  </si>
  <si>
    <t>397788</t>
  </si>
  <si>
    <t>R.J.</t>
  </si>
  <si>
    <t>Lugtenborg</t>
  </si>
  <si>
    <t>Hooge der A 31</t>
  </si>
  <si>
    <t>9712 AE</t>
  </si>
  <si>
    <t>114556</t>
  </si>
  <si>
    <t>Langestraat 7</t>
  </si>
  <si>
    <t>1015 AK</t>
  </si>
  <si>
    <t>421440</t>
  </si>
  <si>
    <t>Gotje</t>
  </si>
  <si>
    <t>Industrieweg 12</t>
  </si>
  <si>
    <t>9640 AA</t>
  </si>
  <si>
    <t>VEENDAM</t>
  </si>
  <si>
    <t>03663</t>
  </si>
  <si>
    <t>46882</t>
  </si>
  <si>
    <t>Industrieweg 12 94</t>
  </si>
  <si>
    <t>9641 HM</t>
  </si>
  <si>
    <t>19522</t>
  </si>
  <si>
    <t>Th.M.</t>
  </si>
  <si>
    <t>Joor</t>
  </si>
  <si>
    <t>Hoofdweg 1278</t>
  </si>
  <si>
    <t>2153 LR</t>
  </si>
  <si>
    <t>NIEUW-VENNEP</t>
  </si>
  <si>
    <t>09812</t>
  </si>
  <si>
    <t>18799</t>
  </si>
  <si>
    <t>Phielix</t>
  </si>
  <si>
    <t>Lorentzstraat 4</t>
  </si>
  <si>
    <t>6710 BC</t>
  </si>
  <si>
    <t>EDE</t>
  </si>
  <si>
    <t>08564</t>
  </si>
  <si>
    <t>28222</t>
  </si>
  <si>
    <t>Dijkwel</t>
  </si>
  <si>
    <t>Leidsedreef 2</t>
  </si>
  <si>
    <t>2352 BA</t>
  </si>
  <si>
    <t>40202</t>
  </si>
  <si>
    <t>C.J.M.</t>
  </si>
  <si>
    <t>Karel Doorlamlaan 67</t>
  </si>
  <si>
    <t>3572 NG</t>
  </si>
  <si>
    <t>535280</t>
  </si>
  <si>
    <t>Ruler</t>
  </si>
  <si>
    <t>Langstraat 7</t>
  </si>
  <si>
    <t>8251 VE</t>
  </si>
  <si>
    <t>DRONTEN</t>
  </si>
  <si>
    <t>06510</t>
  </si>
  <si>
    <t>22887</t>
  </si>
  <si>
    <t>Frielink</t>
  </si>
  <si>
    <t>Pr. Irenestraat 59</t>
  </si>
  <si>
    <t>1077 WV</t>
  </si>
  <si>
    <t>3422760</t>
  </si>
  <si>
    <t>Bruyn</t>
  </si>
  <si>
    <t>Enckebachweg 169</t>
  </si>
  <si>
    <t>1096 AM</t>
  </si>
  <si>
    <t>422240</t>
  </si>
  <si>
    <t>Couzy</t>
  </si>
  <si>
    <t>Kloveniersburgwal 47</t>
  </si>
  <si>
    <t>1011 JX</t>
  </si>
  <si>
    <t>424460</t>
  </si>
  <si>
    <t>Puijenbroek</t>
  </si>
  <si>
    <t>Keizer Karelplein 28</t>
  </si>
  <si>
    <t>6211 TC</t>
  </si>
  <si>
    <t>390741</t>
  </si>
  <si>
    <t>S.L.J.</t>
  </si>
  <si>
    <t>Bezouwen-Vroon</t>
  </si>
  <si>
    <t>Kralingse Plaslaan 186</t>
  </si>
  <si>
    <t>3061 DJ</t>
  </si>
  <si>
    <t>111660</t>
  </si>
  <si>
    <t>Willemse</t>
  </si>
  <si>
    <t>Planetenweg 87</t>
  </si>
  <si>
    <t>2132 HL</t>
  </si>
  <si>
    <t>HOOFDDORP</t>
  </si>
  <si>
    <t>02234</t>
  </si>
  <si>
    <t>73831</t>
  </si>
  <si>
    <t>Hoekendijk</t>
  </si>
  <si>
    <t>Oude Oever 10</t>
  </si>
  <si>
    <t>7722 VE</t>
  </si>
  <si>
    <t>DALFSEN</t>
  </si>
  <si>
    <t>05363</t>
  </si>
  <si>
    <t>89265</t>
  </si>
  <si>
    <t>Heerwaarde</t>
  </si>
  <si>
    <t>Kerkeplaat 12</t>
  </si>
  <si>
    <t>3313 LC</t>
  </si>
  <si>
    <t>DORDRECHT</t>
  </si>
  <si>
    <t>01087</t>
  </si>
  <si>
    <t>27782</t>
  </si>
  <si>
    <t>A.M.</t>
  </si>
  <si>
    <t>Kassteen</t>
  </si>
  <si>
    <t>Markt 20</t>
  </si>
  <si>
    <t>5980 AB</t>
  </si>
  <si>
    <t>PANNINGEN</t>
  </si>
  <si>
    <t>83942</t>
  </si>
  <si>
    <t>Vader</t>
  </si>
  <si>
    <t>Kloosterlaan 2</t>
  </si>
  <si>
    <t>9936 TE</t>
  </si>
  <si>
    <t>FARMSUM</t>
  </si>
  <si>
    <t>75214</t>
  </si>
  <si>
    <t>L.W.M.</t>
  </si>
  <si>
    <t>Kuipers</t>
  </si>
  <si>
    <t>Kennemerlaan 52</t>
  </si>
  <si>
    <t>1972 EP</t>
  </si>
  <si>
    <t>IJMUIDEN</t>
  </si>
  <si>
    <t>03124</t>
  </si>
  <si>
    <t>85978</t>
  </si>
  <si>
    <t>P.V.</t>
  </si>
  <si>
    <t>Zuylen</t>
  </si>
  <si>
    <t>Matsmanveld 18</t>
  </si>
  <si>
    <t>1541 SN</t>
  </si>
  <si>
    <t>KOOG A/D ZAAN</t>
  </si>
  <si>
    <t>01199</t>
  </si>
  <si>
    <t>69414</t>
  </si>
  <si>
    <t>Y.K.</t>
  </si>
  <si>
    <t>Yntema</t>
  </si>
  <si>
    <t>Nieuwestad 9</t>
  </si>
  <si>
    <t>8911 CG</t>
  </si>
  <si>
    <t>LEEUWARDEN</t>
  </si>
  <si>
    <t>053</t>
  </si>
  <si>
    <t>123232</t>
  </si>
  <si>
    <t>L.A.</t>
  </si>
  <si>
    <t>Mulder</t>
  </si>
  <si>
    <t>Joh. Huizingalaan 261</t>
  </si>
  <si>
    <t>1066 AP</t>
  </si>
  <si>
    <t>421040</t>
  </si>
  <si>
    <t>P.W.</t>
  </si>
  <si>
    <t>Kerkstraat 21</t>
  </si>
  <si>
    <t>4196 AA</t>
  </si>
  <si>
    <t>TRICHT</t>
  </si>
  <si>
    <t>03410</t>
  </si>
  <si>
    <t>88163</t>
  </si>
  <si>
    <t>P.A.A.</t>
  </si>
  <si>
    <t>Verkooy</t>
  </si>
  <si>
    <t>Korte Houtstraat 13</t>
  </si>
  <si>
    <t>2011 ZN</t>
  </si>
  <si>
    <t>515587</t>
  </si>
  <si>
    <t>A.H.T.</t>
  </si>
  <si>
    <t>Marseille</t>
  </si>
  <si>
    <t>P. Zeemanstraat</t>
  </si>
  <si>
    <t>5621 CP</t>
  </si>
  <si>
    <t>387906</t>
  </si>
  <si>
    <t>Groenendijk</t>
  </si>
  <si>
    <t>Keizersgracht 319</t>
  </si>
  <si>
    <t>1016 EE</t>
  </si>
  <si>
    <t>425560</t>
  </si>
  <si>
    <t>P.F.</t>
  </si>
  <si>
    <t>Boekestein</t>
  </si>
  <si>
    <t>Nassauplein 3</t>
  </si>
  <si>
    <t>2011 PG</t>
  </si>
  <si>
    <t>314768</t>
  </si>
  <si>
    <t>Boersma</t>
  </si>
  <si>
    <t>Nijenborgh 16</t>
  </si>
  <si>
    <t>9747 AG</t>
  </si>
  <si>
    <t>113080</t>
  </si>
  <si>
    <t>J.P.</t>
  </si>
  <si>
    <t>Kelders</t>
  </si>
  <si>
    <t>Landleven 1</t>
  </si>
  <si>
    <t>9747 AD</t>
  </si>
  <si>
    <t>113572</t>
  </si>
  <si>
    <t>F.J.A.</t>
  </si>
  <si>
    <t>Overweel</t>
  </si>
  <si>
    <t>Luttenbergstraat 2</t>
  </si>
  <si>
    <t>8012 EE</t>
  </si>
  <si>
    <t>386032</t>
  </si>
  <si>
    <t>G.M.B.</t>
  </si>
  <si>
    <t>Ravellaan 207</t>
  </si>
  <si>
    <t>3533 JM</t>
  </si>
  <si>
    <t>531200</t>
  </si>
  <si>
    <t>Maarseveen</t>
  </si>
  <si>
    <t>Ranzaerstraat 10</t>
  </si>
  <si>
    <t>6311 AK</t>
  </si>
  <si>
    <t>RANSDAAL</t>
  </si>
  <si>
    <t>07241</t>
  </si>
  <si>
    <t>76789</t>
  </si>
  <si>
    <t>Mark</t>
  </si>
  <si>
    <t>Lelyveld 81</t>
  </si>
  <si>
    <t>2345 GT</t>
  </si>
  <si>
    <t>DELFT</t>
  </si>
  <si>
    <t>015</t>
  </si>
  <si>
    <t>315105</t>
  </si>
  <si>
    <t>F.T.</t>
  </si>
  <si>
    <t>Vis</t>
  </si>
  <si>
    <t>Industrieweg West 1</t>
  </si>
  <si>
    <t>6662 PA</t>
  </si>
  <si>
    <t>ELST</t>
  </si>
  <si>
    <t>04681</t>
  </si>
  <si>
    <t>61624</t>
  </si>
  <si>
    <t>R.W.A.</t>
  </si>
  <si>
    <t>Swart</t>
  </si>
  <si>
    <t>Linnaiusstraat 89</t>
  </si>
  <si>
    <t>1316 NL</t>
  </si>
  <si>
    <t>3420280</t>
  </si>
  <si>
    <t>I.H.</t>
  </si>
  <si>
    <t>Veling</t>
  </si>
  <si>
    <t>Landjuweel 22</t>
  </si>
  <si>
    <t>3905 PG</t>
  </si>
  <si>
    <t>VEENENDAAL</t>
  </si>
  <si>
    <t>03562</t>
  </si>
  <si>
    <t>90202</t>
  </si>
  <si>
    <t>A.C.D.</t>
  </si>
  <si>
    <t>Rebel</t>
  </si>
  <si>
    <t>Overdiemerweg 35</t>
  </si>
  <si>
    <t>1111 PP</t>
  </si>
  <si>
    <t>DIEMEN (NH)</t>
  </si>
  <si>
    <t>424180</t>
  </si>
  <si>
    <t>Zouwen</t>
  </si>
  <si>
    <t>Paulus Potterstraat 30</t>
  </si>
  <si>
    <t>3583 SN</t>
  </si>
  <si>
    <t>531650</t>
  </si>
  <si>
    <t>J.E.C.</t>
  </si>
  <si>
    <t>Hal</t>
  </si>
  <si>
    <t>Maanweg 156</t>
  </si>
  <si>
    <t>2516 AB</t>
  </si>
  <si>
    <t>378470</t>
  </si>
  <si>
    <t>M.L.</t>
  </si>
  <si>
    <t>Lestraden</t>
  </si>
  <si>
    <t>Groenewandseweg</t>
  </si>
  <si>
    <t>5621 VO</t>
  </si>
  <si>
    <t>389076</t>
  </si>
  <si>
    <t>Bongardt</t>
  </si>
  <si>
    <t>Molenweg 32</t>
  </si>
  <si>
    <t>1182 CL</t>
  </si>
  <si>
    <t>422560</t>
  </si>
  <si>
    <t>A.J.</t>
  </si>
  <si>
    <t>Wagelaar</t>
  </si>
  <si>
    <t>Leydsweg 73</t>
  </si>
  <si>
    <t>7500 BK</t>
  </si>
  <si>
    <t>793708</t>
  </si>
  <si>
    <t>J.H.</t>
  </si>
  <si>
    <t>Ris</t>
  </si>
  <si>
    <t>Locatellikade 1</t>
  </si>
  <si>
    <t>1076 AZ</t>
  </si>
  <si>
    <t>421120</t>
  </si>
  <si>
    <t>Gerard</t>
  </si>
  <si>
    <t>Klijn</t>
  </si>
  <si>
    <t>Maatschapweg 78a</t>
  </si>
  <si>
    <t>2346 SA</t>
  </si>
  <si>
    <t>315120</t>
  </si>
  <si>
    <t>E.J.M.</t>
  </si>
  <si>
    <t>Claassen</t>
  </si>
  <si>
    <t>Maanweg 2-6</t>
  </si>
  <si>
    <t>2516 AA</t>
  </si>
  <si>
    <t>385960</t>
  </si>
  <si>
    <t>Harteveld</t>
  </si>
  <si>
    <t>Pr. Beatrixlaan 16</t>
  </si>
  <si>
    <t>2595 AL</t>
  </si>
  <si>
    <t>385890</t>
  </si>
  <si>
    <t>Wullink</t>
  </si>
  <si>
    <t>Meerstraat 7</t>
  </si>
  <si>
    <t>5473 ZG</t>
  </si>
  <si>
    <t>76632</t>
  </si>
  <si>
    <t>B.A.A.</t>
  </si>
  <si>
    <t>Wortelboer</t>
  </si>
  <si>
    <t>Ramgatsweg</t>
  </si>
  <si>
    <t>4941 VS</t>
  </si>
  <si>
    <t>RAAMSDONKSVEER</t>
  </si>
  <si>
    <t>07102</t>
  </si>
  <si>
    <t>47716</t>
  </si>
  <si>
    <t>S.D.A.</t>
  </si>
  <si>
    <t>Bakker</t>
  </si>
  <si>
    <t>Groot Wezenland 29</t>
  </si>
  <si>
    <t>8011 JW</t>
  </si>
  <si>
    <t>387476</t>
  </si>
  <si>
    <t>A.R.</t>
  </si>
  <si>
    <t>Lange</t>
  </si>
  <si>
    <t>Bankaplein 1a</t>
  </si>
  <si>
    <t>2585 EV</t>
  </si>
  <si>
    <t>380640</t>
  </si>
  <si>
    <t>Bosch</t>
  </si>
  <si>
    <t>Koekoekslaan 1</t>
  </si>
  <si>
    <t>3435 CM</t>
  </si>
  <si>
    <t>93897</t>
  </si>
  <si>
    <t>Korver</t>
  </si>
  <si>
    <t>Meeuwenlaan 2</t>
  </si>
  <si>
    <t>8011 BZ</t>
  </si>
  <si>
    <t>377368</t>
  </si>
  <si>
    <t>A.W.</t>
  </si>
  <si>
    <t>Huisman</t>
  </si>
  <si>
    <t>Meibergdreef 9</t>
  </si>
  <si>
    <t>1105 AZ</t>
  </si>
  <si>
    <t>420760</t>
  </si>
  <si>
    <t>Lucius</t>
  </si>
  <si>
    <t>Markt 45</t>
  </si>
  <si>
    <t>5401 GN</t>
  </si>
  <si>
    <t>UDEN</t>
  </si>
  <si>
    <t>08888</t>
  </si>
  <si>
    <t>20373</t>
  </si>
  <si>
    <t>G.M.I.</t>
  </si>
  <si>
    <t>Pasveer</t>
  </si>
  <si>
    <t>Reestplantsoen 27</t>
  </si>
  <si>
    <t>7944 BD</t>
  </si>
  <si>
    <t>20983</t>
  </si>
  <si>
    <t>H.L.M.</t>
  </si>
  <si>
    <t>IJsseldijk</t>
  </si>
  <si>
    <t>Obrechtlaan 38</t>
  </si>
  <si>
    <t>3723 KC</t>
  </si>
  <si>
    <t>BILTHOVEN</t>
  </si>
  <si>
    <t>03256</t>
  </si>
  <si>
    <t>39601</t>
  </si>
  <si>
    <t>K.A.</t>
  </si>
  <si>
    <t>Pothoven</t>
  </si>
  <si>
    <t>Koewei 33</t>
  </si>
  <si>
    <t>6843 ZL</t>
  </si>
  <si>
    <t>ARNHEM</t>
  </si>
  <si>
    <t>085</t>
  </si>
  <si>
    <t>556465</t>
  </si>
  <si>
    <t>Kuip</t>
  </si>
  <si>
    <t>Rijnsburgstraat 11</t>
  </si>
  <si>
    <t>1059 AT</t>
  </si>
  <si>
    <t>423200</t>
  </si>
  <si>
    <t>Broere</t>
  </si>
  <si>
    <t>Molenweide 2</t>
  </si>
  <si>
    <t>1902 CG</t>
  </si>
  <si>
    <t>CASTRICUM</t>
  </si>
  <si>
    <t>02134</t>
  </si>
  <si>
    <t>68223</t>
  </si>
  <si>
    <t>Bijl</t>
  </si>
  <si>
    <t>Nassaulaan 32</t>
  </si>
  <si>
    <t>1815 GL</t>
  </si>
  <si>
    <t>ALKMAAR</t>
  </si>
  <si>
    <t>022</t>
  </si>
  <si>
    <t>323034</t>
  </si>
  <si>
    <t>Kleine</t>
  </si>
  <si>
    <t>Molenvlietbrink 74</t>
  </si>
  <si>
    <t>3448 HN</t>
  </si>
  <si>
    <t>64521</t>
  </si>
  <si>
    <t>M.D.P.</t>
  </si>
  <si>
    <t>Gurp</t>
  </si>
  <si>
    <t>Neckarhavenweg</t>
  </si>
  <si>
    <t>3198 LJ</t>
  </si>
  <si>
    <t>EUROPOORT</t>
  </si>
  <si>
    <t>110210</t>
  </si>
  <si>
    <t>Rozemond</t>
  </si>
  <si>
    <t>Fazantenkamp 179</t>
  </si>
  <si>
    <t>3607 CJ</t>
  </si>
  <si>
    <t>29756</t>
  </si>
  <si>
    <t>G.L.</t>
  </si>
  <si>
    <t>Schreuder</t>
  </si>
  <si>
    <t>Neutronweg 11</t>
  </si>
  <si>
    <t>4706 PL</t>
  </si>
  <si>
    <t>ROOSENDAAL</t>
  </si>
  <si>
    <t>083</t>
  </si>
  <si>
    <t>98521</t>
  </si>
  <si>
    <t>Oijen</t>
  </si>
  <si>
    <t>Julianalaan 117</t>
  </si>
  <si>
    <t>2851 XJ</t>
  </si>
  <si>
    <t>HAASTRECHT</t>
  </si>
  <si>
    <t>01828</t>
  </si>
  <si>
    <t>30111</t>
  </si>
  <si>
    <t>Kouw</t>
  </si>
  <si>
    <t>Konijnenberg 59</t>
  </si>
  <si>
    <t>4816 GB</t>
  </si>
  <si>
    <t>355568</t>
  </si>
  <si>
    <t>G.M.C.</t>
  </si>
  <si>
    <t>M.L. Kinghof 9</t>
  </si>
  <si>
    <t>3411 DC</t>
  </si>
  <si>
    <t>LOPIK</t>
  </si>
  <si>
    <t>03456</t>
  </si>
  <si>
    <t>20751</t>
  </si>
  <si>
    <t>Wilde</t>
  </si>
  <si>
    <t>Zwarteweg 28</t>
  </si>
  <si>
    <t>9717 HR</t>
  </si>
  <si>
    <t>114040</t>
  </si>
  <si>
    <t>L.J.</t>
  </si>
  <si>
    <t>Smink</t>
  </si>
  <si>
    <t>Nijverheidsweg 19</t>
  </si>
  <si>
    <t>7005 AD</t>
  </si>
  <si>
    <t>DOETINCHEM</t>
  </si>
  <si>
    <t>07531</t>
  </si>
  <si>
    <t>75865</t>
  </si>
  <si>
    <t>A.S.</t>
  </si>
  <si>
    <t>Akerboom</t>
  </si>
  <si>
    <t>Nassauhaven 110</t>
  </si>
  <si>
    <t>3071 JK</t>
  </si>
  <si>
    <t>111720</t>
  </si>
  <si>
    <t>Balm</t>
  </si>
  <si>
    <t>Leidseplein 1-3</t>
  </si>
  <si>
    <t>1017 PR</t>
  </si>
  <si>
    <t>420820</t>
  </si>
  <si>
    <t>N.</t>
  </si>
  <si>
    <t>Linke</t>
  </si>
  <si>
    <t>Plasticslaan 1</t>
  </si>
  <si>
    <t>4600 AC</t>
  </si>
  <si>
    <t>BERGEN OP ZOOM</t>
  </si>
  <si>
    <t>045</t>
  </si>
  <si>
    <t>53235</t>
  </si>
  <si>
    <t>O.</t>
  </si>
  <si>
    <t>Hektor</t>
  </si>
  <si>
    <t>Osloweg 49</t>
  </si>
  <si>
    <t>9723 BH</t>
  </si>
  <si>
    <t>113596</t>
  </si>
  <si>
    <t>Baere</t>
  </si>
  <si>
    <t>Oranje Nassaulaan 31</t>
  </si>
  <si>
    <t>1075 AJ</t>
  </si>
  <si>
    <t>421620</t>
  </si>
  <si>
    <t>G.A.M.</t>
  </si>
  <si>
    <t>Otten</t>
  </si>
  <si>
    <t>Keizersgracht 557</t>
  </si>
  <si>
    <t>1017 DR</t>
  </si>
  <si>
    <t>424360</t>
  </si>
  <si>
    <t>A.TH.J.</t>
  </si>
  <si>
    <t>Evers</t>
  </si>
  <si>
    <t>Loseweg 130</t>
  </si>
  <si>
    <t>7315 DM</t>
  </si>
  <si>
    <t>27922</t>
  </si>
  <si>
    <t>Verweij</t>
  </si>
  <si>
    <t>Jeremiestraat 12b</t>
  </si>
  <si>
    <t>3511 TW</t>
  </si>
  <si>
    <t>537770</t>
  </si>
  <si>
    <t>J.A.J.</t>
  </si>
  <si>
    <t>Hiep</t>
  </si>
  <si>
    <t>Kruisstraat 8-10</t>
  </si>
  <si>
    <t>2011 PX</t>
  </si>
  <si>
    <t>15340</t>
  </si>
  <si>
    <t>H.E.</t>
  </si>
  <si>
    <t>Frenkel</t>
  </si>
  <si>
    <t>Oude Turfmarkt 127</t>
  </si>
  <si>
    <t>1012 GC</t>
  </si>
  <si>
    <t>3420980</t>
  </si>
  <si>
    <t>J.W.</t>
  </si>
  <si>
    <t>Beekhuyzen</t>
  </si>
  <si>
    <t>M. Bauerstraat 233c</t>
  </si>
  <si>
    <t>1062 AK</t>
  </si>
  <si>
    <t>424580</t>
  </si>
  <si>
    <t>Ign. Bispincklaan 19</t>
  </si>
  <si>
    <t>2061 EM</t>
  </si>
  <si>
    <t>BLOEMENDAAL</t>
  </si>
  <si>
    <t>02222</t>
  </si>
  <si>
    <t>28895</t>
  </si>
  <si>
    <t>Plantage Middenlaan 14</t>
  </si>
  <si>
    <t>1018 DD</t>
  </si>
  <si>
    <t>424960</t>
  </si>
  <si>
    <t>T.N.A.</t>
  </si>
  <si>
    <t>Buijtenhuis</t>
  </si>
  <si>
    <t>Molenweg 97</t>
  </si>
  <si>
    <t>4651 CK</t>
  </si>
  <si>
    <t>STEENBERGEN</t>
  </si>
  <si>
    <t>55591</t>
  </si>
  <si>
    <t>Solinger</t>
  </si>
  <si>
    <t>Oranje Buitensingel 6</t>
  </si>
  <si>
    <t>2511 VE</t>
  </si>
  <si>
    <t>374340</t>
  </si>
  <si>
    <t>R.J.T.M.</t>
  </si>
  <si>
    <t>Dijk</t>
  </si>
  <si>
    <t>Kluisstraat 32</t>
  </si>
  <si>
    <t>5724 AE</t>
  </si>
  <si>
    <t>OMMEL</t>
  </si>
  <si>
    <t>08754</t>
  </si>
  <si>
    <t>24377</t>
  </si>
  <si>
    <t>R.W.</t>
  </si>
  <si>
    <t>Baltus</t>
  </si>
  <si>
    <t>Jan van Gentstraat 119</t>
  </si>
  <si>
    <t>1171 GK</t>
  </si>
  <si>
    <t>BADHOEVEDORP</t>
  </si>
  <si>
    <t>02316</t>
  </si>
  <si>
    <t>44607</t>
  </si>
  <si>
    <t>Jongen</t>
  </si>
  <si>
    <t>Molenstraat 37</t>
  </si>
  <si>
    <t>4900 AB</t>
  </si>
  <si>
    <t>OOSTERHOUT</t>
  </si>
  <si>
    <t>02345</t>
  </si>
  <si>
    <t>72168</t>
  </si>
  <si>
    <t>den</t>
  </si>
  <si>
    <t>Hoed</t>
  </si>
  <si>
    <t>Stationsplein 3</t>
  </si>
  <si>
    <t>2801 AK</t>
  </si>
  <si>
    <t>83693</t>
  </si>
  <si>
    <t>Boot</t>
  </si>
  <si>
    <t>Rijnkade 19b</t>
  </si>
  <si>
    <t>1382 GS</t>
  </si>
  <si>
    <t>63814</t>
  </si>
  <si>
    <t>W.H.J.</t>
  </si>
  <si>
    <t>Scheepvaartweg 3</t>
  </si>
  <si>
    <t>6041 TE</t>
  </si>
  <si>
    <t>28819</t>
  </si>
  <si>
    <t>Zonwen</t>
  </si>
  <si>
    <t>3883 SN</t>
  </si>
  <si>
    <t>535520</t>
  </si>
  <si>
    <t>B.W.G.</t>
  </si>
  <si>
    <t>Verwaal</t>
  </si>
  <si>
    <t>Schiedamseweg 114</t>
  </si>
  <si>
    <t>3134 BT</t>
  </si>
  <si>
    <t>21024</t>
  </si>
  <si>
    <t>Los</t>
  </si>
  <si>
    <t>p/a Norbertusdreef 34</t>
  </si>
  <si>
    <t>5551 BC</t>
  </si>
  <si>
    <t>76555</t>
  </si>
  <si>
    <t>D.A.</t>
  </si>
  <si>
    <t>Dongen</t>
  </si>
  <si>
    <t>P.C. Hooftstraat 153</t>
  </si>
  <si>
    <t>1071 BT</t>
  </si>
  <si>
    <t>424680</t>
  </si>
  <si>
    <t>L.F.</t>
  </si>
  <si>
    <t>Boeyen</t>
  </si>
  <si>
    <t>Past. v.d. Vaartweg 3</t>
  </si>
  <si>
    <t>5846 AK</t>
  </si>
  <si>
    <t>LEDEACKER</t>
  </si>
  <si>
    <t>08723</t>
  </si>
  <si>
    <t>83105</t>
  </si>
  <si>
    <t>Verhaaff</t>
  </si>
  <si>
    <t>Pater Pirestraat 30</t>
  </si>
  <si>
    <t>1111 KR</t>
  </si>
  <si>
    <t>DIEMEN</t>
  </si>
  <si>
    <t>425260</t>
  </si>
  <si>
    <t>Jol</t>
  </si>
  <si>
    <t>Pr. Beatrixlaan 428</t>
  </si>
  <si>
    <t>2273 XC</t>
  </si>
  <si>
    <t>370840</t>
  </si>
  <si>
    <t>Stenfert</t>
  </si>
  <si>
    <t>P.O. Box 29707</t>
  </si>
  <si>
    <t>2502 LS</t>
  </si>
  <si>
    <t>381830</t>
  </si>
  <si>
    <t>Fernandes</t>
  </si>
  <si>
    <t>Reguliersdwarsstraat 50</t>
  </si>
  <si>
    <t>1017 BM</t>
  </si>
  <si>
    <t>424100</t>
  </si>
  <si>
    <t>H.F.</t>
  </si>
  <si>
    <t>Heuvel</t>
  </si>
  <si>
    <t>Rembrandtlaan 9</t>
  </si>
  <si>
    <t>3723 BG</t>
  </si>
  <si>
    <t>32018</t>
  </si>
  <si>
    <t>R.R.</t>
  </si>
  <si>
    <t>Frank</t>
  </si>
  <si>
    <t>p/a Zijlweg 198</t>
  </si>
  <si>
    <t>2015 CK</t>
  </si>
  <si>
    <t>15132</t>
  </si>
  <si>
    <t>P.J.F.</t>
  </si>
  <si>
    <t>Steen</t>
  </si>
  <si>
    <t>Olivier van Noortlaan 120</t>
  </si>
  <si>
    <t>3133 AT</t>
  </si>
  <si>
    <t>319188</t>
  </si>
  <si>
    <t>H.H.</t>
  </si>
  <si>
    <t>Woerden</t>
  </si>
  <si>
    <t>P. Campasud 217</t>
  </si>
  <si>
    <t>9713 AM</t>
  </si>
  <si>
    <t>113512</t>
  </si>
  <si>
    <t>Oude Apeldoornseweg 41-45</t>
  </si>
  <si>
    <t>7333 NR</t>
  </si>
  <si>
    <t>75438</t>
  </si>
  <si>
    <t>Schutte</t>
  </si>
  <si>
    <t>Deurningerstraat 81</t>
  </si>
  <si>
    <t>7557 HC</t>
  </si>
  <si>
    <t>HENGELO</t>
  </si>
  <si>
    <t>442245</t>
  </si>
  <si>
    <t>Westendorp</t>
  </si>
  <si>
    <t>Robertweg 10</t>
  </si>
  <si>
    <t>7740 AD</t>
  </si>
  <si>
    <t>COEVORDEN</t>
  </si>
  <si>
    <t>07654</t>
  </si>
  <si>
    <t>48937</t>
  </si>
  <si>
    <t>Eijk</t>
  </si>
  <si>
    <t>Rochussenstraat 200</t>
  </si>
  <si>
    <t>3015 EK</t>
  </si>
  <si>
    <t>112500</t>
  </si>
  <si>
    <t>ter</t>
  </si>
  <si>
    <t>Meulen</t>
  </si>
  <si>
    <t>Rondweg 27</t>
  </si>
  <si>
    <t>5530 AA</t>
  </si>
  <si>
    <t>BLADEL</t>
  </si>
  <si>
    <t>5332</t>
  </si>
  <si>
    <t>60286</t>
  </si>
  <si>
    <t>Bouwma</t>
  </si>
  <si>
    <t>Rubenslaan 67</t>
  </si>
  <si>
    <t>4436 JH</t>
  </si>
  <si>
    <t>232364</t>
  </si>
  <si>
    <t>Zalm</t>
  </si>
  <si>
    <t>Ruysdaelkade 29</t>
  </si>
  <si>
    <t>1072 AH</t>
  </si>
  <si>
    <t>420580</t>
  </si>
  <si>
    <t>Heynen</t>
  </si>
  <si>
    <t>St. Annadal 1</t>
  </si>
  <si>
    <t>6214 PA</t>
  </si>
  <si>
    <t>Schenkkade 215</t>
  </si>
  <si>
    <t>2595 AT</t>
  </si>
  <si>
    <t>371190</t>
  </si>
  <si>
    <t>B.F.</t>
  </si>
  <si>
    <t>Barendsma</t>
  </si>
  <si>
    <t>Vissershavenstraat 277</t>
  </si>
  <si>
    <t>2583 DG</t>
  </si>
  <si>
    <t>385050</t>
  </si>
  <si>
    <t>H.F.A.</t>
  </si>
  <si>
    <t>Geffen</t>
  </si>
  <si>
    <t>Schiedamsedijk 3</t>
  </si>
  <si>
    <t>3011 EB</t>
  </si>
  <si>
    <t>111300</t>
  </si>
  <si>
    <t>A.L.</t>
  </si>
  <si>
    <t>Stadhoudersplantsoen 214</t>
  </si>
  <si>
    <t>2517 SK</t>
  </si>
  <si>
    <t>388830</t>
  </si>
  <si>
    <t>N.A.</t>
  </si>
  <si>
    <t>Paap</t>
  </si>
  <si>
    <t>Singel 453</t>
  </si>
  <si>
    <t>1012 WP</t>
  </si>
  <si>
    <t>3420900</t>
  </si>
  <si>
    <t>Smeets</t>
  </si>
  <si>
    <t>Starlinglaan 21</t>
  </si>
  <si>
    <t>2741 GC</t>
  </si>
  <si>
    <t>WADDINXVEEN</t>
  </si>
  <si>
    <t>01890</t>
  </si>
  <si>
    <t>22916</t>
  </si>
  <si>
    <t>Opstal</t>
  </si>
  <si>
    <t>Startbaan 6</t>
  </si>
  <si>
    <t>1185 XR</t>
  </si>
  <si>
    <t>422060</t>
  </si>
  <si>
    <t>J.F.X.</t>
  </si>
  <si>
    <t>Urbanus</t>
  </si>
  <si>
    <t>Stevinweg 1</t>
  </si>
  <si>
    <t>2628 CN</t>
  </si>
  <si>
    <t>517955</t>
  </si>
  <si>
    <t>p/a Langeland 47</t>
  </si>
  <si>
    <t>1602 KC</t>
  </si>
  <si>
    <t>ENKHUIZEN</t>
  </si>
  <si>
    <t>09021</t>
  </si>
  <si>
    <t>78474</t>
  </si>
  <si>
    <t>F.C.</t>
  </si>
  <si>
    <t>Beek</t>
  </si>
  <si>
    <t>Stationsplein 242</t>
  </si>
  <si>
    <t>2312 AR</t>
  </si>
  <si>
    <t>88875</t>
  </si>
  <si>
    <t>J.T.F.</t>
  </si>
  <si>
    <t>Walthaus</t>
  </si>
  <si>
    <t>Stationsplein 45</t>
  </si>
  <si>
    <t>6811 KL</t>
  </si>
  <si>
    <t>398430</t>
  </si>
  <si>
    <t>Parson</t>
  </si>
  <si>
    <t>Pr. Beatrixln.16</t>
  </si>
  <si>
    <t>2595 A</t>
  </si>
  <si>
    <t>385750</t>
  </si>
  <si>
    <t>Th.</t>
  </si>
  <si>
    <t>Goumans</t>
  </si>
  <si>
    <t>Stationsweg 175</t>
  </si>
  <si>
    <t>3771 VG</t>
  </si>
  <si>
    <t>BARNEVELD</t>
  </si>
  <si>
    <t>08123</t>
  </si>
  <si>
    <t>73756</t>
  </si>
  <si>
    <t>Loon</t>
  </si>
  <si>
    <t>Sterrenlaan 140</t>
  </si>
  <si>
    <t>5505 AL</t>
  </si>
  <si>
    <t>VELDHOVEN</t>
  </si>
  <si>
    <t>35917</t>
  </si>
  <si>
    <t>Wijsman</t>
  </si>
  <si>
    <t>Niersstraat 13</t>
  </si>
  <si>
    <t>6591 CB</t>
  </si>
  <si>
    <t>GENNEP</t>
  </si>
  <si>
    <t>06134</t>
  </si>
  <si>
    <t>27557</t>
  </si>
  <si>
    <t>Lips</t>
  </si>
  <si>
    <t>Strawinskylaan 1</t>
  </si>
  <si>
    <t>1077 XW</t>
  </si>
  <si>
    <t>420840</t>
  </si>
  <si>
    <t>R.E.</t>
  </si>
  <si>
    <t>Strijkviertel 63</t>
  </si>
  <si>
    <t>3454 TK</t>
  </si>
  <si>
    <t>DE MEERN</t>
  </si>
  <si>
    <t>03334</t>
  </si>
  <si>
    <t>55395</t>
  </si>
  <si>
    <t>Velzen</t>
  </si>
  <si>
    <t>Surinameweg 4</t>
  </si>
  <si>
    <t>2035 VA</t>
  </si>
  <si>
    <t>313754</t>
  </si>
  <si>
    <t>N.W.</t>
  </si>
  <si>
    <t>Doesburg</t>
  </si>
  <si>
    <t>Akerdijk 150a</t>
  </si>
  <si>
    <t>1171 PV</t>
  </si>
  <si>
    <t>86641</t>
  </si>
  <si>
    <t>Smedema</t>
  </si>
  <si>
    <t>Sydwende 97</t>
  </si>
  <si>
    <t>9204 KD</t>
  </si>
  <si>
    <t>DRACHTEN</t>
  </si>
  <si>
    <t>06532</t>
  </si>
  <si>
    <t>72767</t>
  </si>
  <si>
    <t>H.P.</t>
  </si>
  <si>
    <t>aan de</t>
  </si>
  <si>
    <t>Wiel</t>
  </si>
  <si>
    <t>Teteringsedijk 89D</t>
  </si>
  <si>
    <t>4817 MB</t>
  </si>
  <si>
    <t>556580</t>
  </si>
  <si>
    <t>Bussel</t>
  </si>
  <si>
    <t>Th. Driessenhof 8</t>
  </si>
  <si>
    <t>5704 BD</t>
  </si>
  <si>
    <t>HELMOND</t>
  </si>
  <si>
    <t>034</t>
  </si>
  <si>
    <t>338862</t>
  </si>
  <si>
    <t>J.A.L.M.</t>
  </si>
  <si>
    <t>Hurkmans</t>
  </si>
  <si>
    <t>Tuinstraat 87</t>
  </si>
  <si>
    <t>1015 NZ</t>
  </si>
  <si>
    <t>425100</t>
  </si>
  <si>
    <t>Verkolf</t>
  </si>
  <si>
    <t>V.d. Burchlaan 31</t>
  </si>
  <si>
    <t>2597 PC</t>
  </si>
  <si>
    <t>372100</t>
  </si>
  <si>
    <t>L.H.</t>
  </si>
  <si>
    <t>Fitie</t>
  </si>
  <si>
    <t>Valkenboskade 525</t>
  </si>
  <si>
    <t>2563 JD</t>
  </si>
  <si>
    <t>382460</t>
  </si>
  <si>
    <t>C.H.</t>
  </si>
  <si>
    <t>Meerman</t>
  </si>
  <si>
    <t>Valkenburgseweg 50</t>
  </si>
  <si>
    <t>2220 AA</t>
  </si>
  <si>
    <t>KATWIJK</t>
  </si>
  <si>
    <t>84545</t>
  </si>
  <si>
    <t>Y.M.</t>
  </si>
  <si>
    <t>Hekkert</t>
  </si>
  <si>
    <t>Fluwelensingel 87</t>
  </si>
  <si>
    <t>2806 CE</t>
  </si>
  <si>
    <t>90966</t>
  </si>
  <si>
    <t>Broer</t>
  </si>
  <si>
    <t>Van Aalstweg 43</t>
  </si>
  <si>
    <t>1625 NV</t>
  </si>
  <si>
    <t>HOORN</t>
  </si>
  <si>
    <t>02987</t>
  </si>
  <si>
    <t>17081</t>
  </si>
  <si>
    <t>Pools</t>
  </si>
  <si>
    <t>Van Alphenlaan 4</t>
  </si>
  <si>
    <t>2111 HX</t>
  </si>
  <si>
    <t>AERDENHOUT</t>
  </si>
  <si>
    <t>01234</t>
  </si>
  <si>
    <t>73166</t>
  </si>
  <si>
    <t>Hoefsmit</t>
  </si>
  <si>
    <t>Van Hallweg 2</t>
  </si>
  <si>
    <t>1181 ZT</t>
  </si>
  <si>
    <t>423120</t>
  </si>
  <si>
    <t>J.D.</t>
  </si>
  <si>
    <t>Jonge</t>
  </si>
  <si>
    <t>van Ruysdaellaan 2</t>
  </si>
  <si>
    <t>2264 TL</t>
  </si>
  <si>
    <t>LEIDSCHENDAM</t>
  </si>
  <si>
    <t>07823</t>
  </si>
  <si>
    <t>35114</t>
  </si>
  <si>
    <t>F.</t>
  </si>
  <si>
    <t>Nes</t>
  </si>
  <si>
    <t>van Stolkweg 14</t>
  </si>
  <si>
    <t>2585 JR</t>
  </si>
  <si>
    <t>383720</t>
  </si>
  <si>
    <t>A.F.</t>
  </si>
  <si>
    <t>Slothouber</t>
  </si>
  <si>
    <t>Van Twichelostraat 2</t>
  </si>
  <si>
    <t>7412 SC</t>
  </si>
  <si>
    <t>388914</t>
  </si>
  <si>
    <t>Schouwstraat 26a</t>
  </si>
  <si>
    <t>1435 KN</t>
  </si>
  <si>
    <t>RIJSENHOUT</t>
  </si>
  <si>
    <t>08761</t>
  </si>
  <si>
    <t>47266</t>
  </si>
  <si>
    <t>Cornelissen</t>
  </si>
  <si>
    <t>Velperweg 27</t>
  </si>
  <si>
    <t>8624 BC</t>
  </si>
  <si>
    <t>376554</t>
  </si>
  <si>
    <t>Schuitemaker</t>
  </si>
  <si>
    <t>Nijverheidsstraat 1</t>
  </si>
  <si>
    <t>2288 BB</t>
  </si>
  <si>
    <t>RIJSWIJK ZH.</t>
  </si>
  <si>
    <t>07865</t>
  </si>
  <si>
    <t>38253</t>
  </si>
  <si>
    <t>G.J.M.</t>
  </si>
  <si>
    <t>Vlek</t>
  </si>
  <si>
    <t>Velperweg 76</t>
  </si>
  <si>
    <t>6824 BM</t>
  </si>
  <si>
    <t>343433</t>
  </si>
  <si>
    <t>Brandenbur</t>
  </si>
  <si>
    <t>Verbeekstraat 19-21</t>
  </si>
  <si>
    <t>2332 CA</t>
  </si>
  <si>
    <t>792625</t>
  </si>
  <si>
    <t>Tetteroo</t>
  </si>
  <si>
    <t>Platteelstraat 3</t>
  </si>
  <si>
    <t>5504 GV</t>
  </si>
  <si>
    <t>54447</t>
  </si>
  <si>
    <t>Vermeer</t>
  </si>
  <si>
    <t>Verwersstraat 15</t>
  </si>
  <si>
    <t>5211 HS</t>
  </si>
  <si>
    <t>75855</t>
  </si>
  <si>
    <t>Bijnen</t>
  </si>
  <si>
    <t>Vlaszak 8</t>
  </si>
  <si>
    <t>4811 GR</t>
  </si>
  <si>
    <t>353130</t>
  </si>
  <si>
    <t>Sierksma</t>
  </si>
  <si>
    <t>Vlet 18</t>
  </si>
  <si>
    <t>6852 DM</t>
  </si>
  <si>
    <t>HUISSEN</t>
  </si>
  <si>
    <t>03521</t>
  </si>
  <si>
    <t>47070</t>
  </si>
  <si>
    <t>Sweering</t>
  </si>
  <si>
    <t>1e Helmersstraat 106</t>
  </si>
  <si>
    <t>1054 EH</t>
  </si>
  <si>
    <t>425120</t>
  </si>
  <si>
    <t>Vredelaan 42</t>
  </si>
  <si>
    <t>1251 GJ</t>
  </si>
  <si>
    <t>LAREN GL</t>
  </si>
  <si>
    <t>08103</t>
  </si>
  <si>
    <t>33026</t>
  </si>
  <si>
    <t>Bosschaert</t>
  </si>
  <si>
    <t>Warmonderweg 12</t>
  </si>
  <si>
    <t>2171 AH</t>
  </si>
  <si>
    <t>64514</t>
  </si>
  <si>
    <t>Ros</t>
  </si>
  <si>
    <t>Wassenaarseweg 72</t>
  </si>
  <si>
    <t>2333 AL</t>
  </si>
  <si>
    <t>379050</t>
  </si>
  <si>
    <t>Oorschot</t>
  </si>
  <si>
    <t>Waterlooweg 34</t>
  </si>
  <si>
    <t>1092 TR</t>
  </si>
  <si>
    <t>420020</t>
  </si>
  <si>
    <t>L.S.</t>
  </si>
  <si>
    <t>Burkink</t>
  </si>
  <si>
    <t>Watermolenlaan 1</t>
  </si>
  <si>
    <t>3447 GT</t>
  </si>
  <si>
    <t>46136</t>
  </si>
  <si>
    <t>J</t>
  </si>
  <si>
    <t>Waterschapsplein 98</t>
  </si>
  <si>
    <t>2021 RT</t>
  </si>
  <si>
    <t>110020</t>
  </si>
  <si>
    <t>R.G.J.</t>
  </si>
  <si>
    <t>Ackerstaff</t>
  </si>
  <si>
    <t>Weena 700</t>
  </si>
  <si>
    <t>3014 DA</t>
  </si>
  <si>
    <t>110590</t>
  </si>
  <si>
    <t>D.H.</t>
  </si>
  <si>
    <t>Kok</t>
  </si>
  <si>
    <t>Haaksbergerstraat 229</t>
  </si>
  <si>
    <t>7513 EN</t>
  </si>
  <si>
    <t>496064</t>
  </si>
  <si>
    <t>T.R.P.</t>
  </si>
  <si>
    <t>C.R.J.</t>
  </si>
  <si>
    <t>Weeresteinstraat 123</t>
  </si>
  <si>
    <t>2182 GT</t>
  </si>
  <si>
    <t>HILLEGOM</t>
  </si>
  <si>
    <t>02198</t>
  </si>
  <si>
    <t>27072</t>
  </si>
  <si>
    <t>Wenckebachstraat 3K 04</t>
  </si>
  <si>
    <t>1951 JZ</t>
  </si>
  <si>
    <t>VELZEN</t>
  </si>
  <si>
    <t>37122</t>
  </si>
  <si>
    <t>Oudheusden</t>
  </si>
  <si>
    <t>Wortelsteeg 2a</t>
  </si>
  <si>
    <t>1802 KC</t>
  </si>
  <si>
    <t>427874</t>
  </si>
  <si>
    <t>Vries</t>
  </si>
  <si>
    <t>Werkhorst 36</t>
  </si>
  <si>
    <t>7944 AV</t>
  </si>
  <si>
    <t>12180</t>
  </si>
  <si>
    <t>Ronde</t>
  </si>
  <si>
    <t>Westerdijk 21a</t>
  </si>
  <si>
    <t>2451 VB</t>
  </si>
  <si>
    <t>LEIMUIDEN</t>
  </si>
  <si>
    <t>31636</t>
  </si>
  <si>
    <t>H.C.F</t>
  </si>
  <si>
    <t>Aalst</t>
  </si>
  <si>
    <t>Westervoortsedijk 67 D</t>
  </si>
  <si>
    <t>6827 AT</t>
  </si>
  <si>
    <t>343434</t>
  </si>
  <si>
    <t>F.M.A.</t>
  </si>
  <si>
    <t>Zoetelief</t>
  </si>
  <si>
    <t>Weststraat 80</t>
  </si>
  <si>
    <t>1781 BX</t>
  </si>
  <si>
    <t>DEN HELDER</t>
  </si>
  <si>
    <t>064</t>
  </si>
  <si>
    <t>576416</t>
  </si>
  <si>
    <t>Weth.Jansenlaan 16</t>
  </si>
  <si>
    <t>3844 DG</t>
  </si>
  <si>
    <t>58082</t>
  </si>
  <si>
    <t>Roodhorst</t>
  </si>
  <si>
    <t>Wiboutstraat 148</t>
  </si>
  <si>
    <t>1091 GR</t>
  </si>
  <si>
    <t>420640</t>
  </si>
  <si>
    <t>M.P.</t>
  </si>
  <si>
    <t>Rossen</t>
  </si>
  <si>
    <t>Wilgeboom 6</t>
  </si>
  <si>
    <t>4101 WL</t>
  </si>
  <si>
    <t>CULEMBORG</t>
  </si>
  <si>
    <t>04325</t>
  </si>
  <si>
    <t>64244</t>
  </si>
  <si>
    <t>P.J.M.</t>
  </si>
  <si>
    <t>Bont</t>
  </si>
  <si>
    <t>Wilhelminapark 29</t>
  </si>
  <si>
    <t>2012 KC</t>
  </si>
  <si>
    <t>314755</t>
  </si>
  <si>
    <t>Velde</t>
  </si>
  <si>
    <t>Willem Witsenplein 6</t>
  </si>
  <si>
    <t>2596 BK</t>
  </si>
  <si>
    <t>384000</t>
  </si>
  <si>
    <t>Stok</t>
  </si>
  <si>
    <t>Willingestraat 10</t>
  </si>
  <si>
    <t>3087 AN</t>
  </si>
  <si>
    <t>111180</t>
  </si>
  <si>
    <t>M.G.P.</t>
  </si>
  <si>
    <t>Boon</t>
  </si>
  <si>
    <t>Winde 3</t>
  </si>
  <si>
    <t>5660 AK</t>
  </si>
  <si>
    <t>GELDROP</t>
  </si>
  <si>
    <t>42782</t>
  </si>
  <si>
    <t>Buul</t>
  </si>
  <si>
    <t>5004 EB</t>
  </si>
  <si>
    <t>388242</t>
  </si>
  <si>
    <t>Ziekenhuisweg 100</t>
  </si>
  <si>
    <t>8233 AA</t>
  </si>
  <si>
    <t>LELYSTAD</t>
  </si>
  <si>
    <t>381776</t>
  </si>
  <si>
    <t>Krediet</t>
  </si>
  <si>
    <t>Zonnebloemlaan 36</t>
  </si>
  <si>
    <t>2111 ZH</t>
  </si>
  <si>
    <t>25243</t>
  </si>
  <si>
    <t>E.A.</t>
  </si>
  <si>
    <t>Venrooy</t>
  </si>
  <si>
    <t>Zoom 20-35</t>
  </si>
  <si>
    <t>8225 KP</t>
  </si>
  <si>
    <t>495532</t>
  </si>
  <si>
    <t>M.C.B.</t>
  </si>
  <si>
    <t>Son</t>
  </si>
  <si>
    <t>Zwaanhoefstraat 12</t>
  </si>
  <si>
    <t>4702 LC</t>
  </si>
  <si>
    <t>343432</t>
  </si>
  <si>
    <t>aap</t>
  </si>
  <si>
    <t>Rijlabels</t>
  </si>
  <si>
    <t>Eindtotaal</t>
  </si>
  <si>
    <t>Aantal van Salaris</t>
  </si>
  <si>
    <t>16700-26699</t>
  </si>
  <si>
    <t>26700-36699</t>
  </si>
  <si>
    <t>36700-46699</t>
  </si>
  <si>
    <t>46700-56699</t>
  </si>
  <si>
    <t>56700-66699</t>
  </si>
  <si>
    <t>66700-76699</t>
  </si>
  <si>
    <t>76700-86699</t>
  </si>
  <si>
    <t>86700-96699</t>
  </si>
  <si>
    <t>96700-106699</t>
  </si>
  <si>
    <t>106700-116699</t>
  </si>
  <si>
    <t>116700-126699</t>
  </si>
  <si>
    <t>onder 5.5= onvoldoende</t>
  </si>
  <si>
    <t>5.5 tm 7.9 = voldoende</t>
  </si>
  <si>
    <t>8+ = goed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</si>
</sst>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 &quot;€&quot;\ * #,##0.00_ ;_ &quot;€&quot;\ * \-#,##0.00_ ;_ &quot;€&quot;\ * &quot;-&quot;??_ ;_ @_ "/>
    <numFmt numFmtId="164" formatCode="&quot;€&quot;\ #,##0.00_-;[Red]&quot;€&quot;\ #,##0.00\-"/>
    <numFmt numFmtId="165" formatCode="_-&quot;€&quot;\ * #,##0.00_-;_-&quot;€&quot;\ * #,##0.00\-;_-&quot;€&quot;\ * &quot;-&quot;??_-;_-@_-"/>
    <numFmt numFmtId="166" formatCode="_-* #,##0.00_-;_-* #,##0.00\-;_-* &quot;-&quot;??_-;_-@_-"/>
    <numFmt numFmtId="167" formatCode="&quot;F&quot;\ #,##0.00_-;[Red]&quot;F&quot;\ #,##0.00\-"/>
    <numFmt numFmtId="168" formatCode="_-&quot;F&quot;\ * #,##0.00_-;_-&quot;F&quot;\ * #,##0.00\-;_-&quot;F&quot;\ * &quot;-&quot;??_-;_-@_-"/>
    <numFmt numFmtId="169" formatCode="&quot;F&quot;\ #,##0.00"/>
    <numFmt numFmtId="170" formatCode="dddd/d/mmmm/yyyy"/>
    <numFmt numFmtId="171" formatCode="&quot;€&quot;\ #,##0.00_-"/>
    <numFmt numFmtId="172" formatCode="dd\-mm\-yyyy"/>
    <numFmt numFmtId="173" formatCode="_-[$€]\ * #,##0.00_-;_-[$€]\ * #,##0.00\-;_-[$€]\ * &quot;-&quot;??_-;_-@_-"/>
    <numFmt numFmtId="174" formatCode="###0.000\ &quot;kg&quot;;;\-\ &quot;kg&quot;"/>
    <numFmt numFmtId="175" formatCode="###0.000\ &quot;kg&quot;"/>
    <numFmt numFmtId="176" formatCode="0.0%"/>
    <numFmt numFmtId="177" formatCode="0.000\ &quot;kg&quot;"/>
    <numFmt numFmtId="178" formatCode="[$€-413]\ #,##0.00_-;[Red][$€-413]\ #,##0.00\-"/>
    <numFmt numFmtId="179" formatCode="0.000"/>
    <numFmt numFmtId="180" formatCode="000"/>
    <numFmt numFmtId="181" formatCode="00"/>
    <numFmt numFmtId="182" formatCode="_ [$€-413]\ * #,##0.00_ ;_ [$€-413]\ * \-#,##0.00_ ;_ [$€-413]\ * &quot;-&quot;??_ ;_ @_ "/>
  </numFmts>
  <fonts count="21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 val="double"/>
      <sz val="10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i/>
      <sz val="11"/>
      <name val="Arial"/>
      <family val="2"/>
    </font>
    <font>
      <sz val="11"/>
      <color indexed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7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3" fillId="0" borderId="0" applyFont="0" applyFill="0" applyBorder="0" applyAlignment="0" applyProtection="0"/>
  </cellStyleXfs>
  <cellXfs count="205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quotePrefix="1" applyBorder="1" applyAlignment="1">
      <alignment horizontal="left"/>
    </xf>
    <xf numFmtId="3" fontId="0" fillId="0" borderId="1" xfId="0" applyNumberFormat="1" applyBorder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0" borderId="0" xfId="0" applyAlignment="1">
      <alignment horizontal="right"/>
    </xf>
    <xf numFmtId="0" fontId="1" fillId="0" borderId="4" xfId="0" quotePrefix="1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centerContinuous"/>
    </xf>
    <xf numFmtId="0" fontId="0" fillId="0" borderId="4" xfId="0" applyBorder="1"/>
    <xf numFmtId="0" fontId="1" fillId="0" borderId="5" xfId="0" applyFont="1" applyBorder="1" applyAlignment="1"/>
    <xf numFmtId="0" fontId="0" fillId="0" borderId="2" xfId="0" quotePrefix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3" applyNumberFormat="1" applyFont="1" applyBorder="1"/>
    <xf numFmtId="10" fontId="0" fillId="0" borderId="0" xfId="0" applyNumberFormat="1"/>
    <xf numFmtId="2" fontId="0" fillId="0" borderId="0" xfId="3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3" fillId="0" borderId="0" xfId="0" applyFont="1"/>
    <xf numFmtId="0" fontId="0" fillId="0" borderId="2" xfId="0" quotePrefix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  <xf numFmtId="4" fontId="0" fillId="0" borderId="0" xfId="0" applyNumberFormat="1"/>
    <xf numFmtId="0" fontId="1" fillId="0" borderId="13" xfId="0" applyFont="1" applyBorder="1"/>
    <xf numFmtId="0" fontId="0" fillId="0" borderId="13" xfId="0" applyBorder="1"/>
    <xf numFmtId="0" fontId="5" fillId="0" borderId="13" xfId="0" applyFont="1" applyBorder="1"/>
    <xf numFmtId="49" fontId="0" fillId="0" borderId="0" xfId="0" applyNumberFormat="1"/>
    <xf numFmtId="0" fontId="0" fillId="0" borderId="0" xfId="2" quotePrefix="1" applyNumberFormat="1" applyFont="1" applyAlignment="1">
      <alignment horizontal="left"/>
    </xf>
    <xf numFmtId="0" fontId="1" fillId="0" borderId="0" xfId="0" applyFont="1" applyAlignment="1"/>
    <xf numFmtId="0" fontId="6" fillId="0" borderId="0" xfId="0" applyFont="1"/>
    <xf numFmtId="14" fontId="0" fillId="0" borderId="0" xfId="0" applyNumberFormat="1"/>
    <xf numFmtId="0" fontId="7" fillId="0" borderId="13" xfId="0" applyFont="1" applyBorder="1"/>
    <xf numFmtId="9" fontId="6" fillId="0" borderId="0" xfId="3" applyFont="1"/>
    <xf numFmtId="13" fontId="6" fillId="0" borderId="0" xfId="0" applyNumberFormat="1" applyFont="1" applyAlignment="1">
      <alignment horizontal="right"/>
    </xf>
    <xf numFmtId="2" fontId="6" fillId="0" borderId="0" xfId="0" applyNumberFormat="1" applyFont="1"/>
    <xf numFmtId="4" fontId="6" fillId="0" borderId="0" xfId="0" applyNumberFormat="1" applyFont="1"/>
    <xf numFmtId="11" fontId="6" fillId="0" borderId="0" xfId="0" applyNumberFormat="1" applyFont="1"/>
    <xf numFmtId="170" fontId="0" fillId="0" borderId="0" xfId="0" applyNumberFormat="1"/>
    <xf numFmtId="165" fontId="0" fillId="0" borderId="0" xfId="4" applyNumberFormat="1" applyFont="1"/>
    <xf numFmtId="171" fontId="6" fillId="0" borderId="0" xfId="0" applyNumberFormat="1" applyFont="1"/>
    <xf numFmtId="165" fontId="6" fillId="0" borderId="0" xfId="0" applyNumberFormat="1" applyFont="1"/>
    <xf numFmtId="0" fontId="9" fillId="0" borderId="0" xfId="0" applyFont="1" applyAlignment="1">
      <alignment horizontal="right"/>
    </xf>
    <xf numFmtId="172" fontId="1" fillId="0" borderId="0" xfId="0" applyNumberFormat="1" applyFont="1" applyAlignment="1" applyProtection="1">
      <alignment horizontal="center"/>
    </xf>
    <xf numFmtId="172" fontId="0" fillId="0" borderId="0" xfId="0" applyNumberFormat="1"/>
    <xf numFmtId="0" fontId="5" fillId="2" borderId="4" xfId="0" applyFont="1" applyFill="1" applyBorder="1"/>
    <xf numFmtId="0" fontId="5" fillId="2" borderId="4" xfId="0" applyFont="1" applyFill="1" applyBorder="1" applyAlignment="1">
      <alignment horizontal="right"/>
    </xf>
    <xf numFmtId="0" fontId="0" fillId="0" borderId="0" xfId="0" applyAlignment="1" applyProtection="1">
      <alignment horizontal="center"/>
      <protection locked="0"/>
    </xf>
    <xf numFmtId="173" fontId="0" fillId="0" borderId="0" xfId="1" applyFont="1"/>
    <xf numFmtId="174" fontId="0" fillId="0" borderId="0" xfId="4" applyNumberFormat="1" applyFont="1"/>
    <xf numFmtId="168" fontId="0" fillId="0" borderId="0" xfId="0" applyNumberFormat="1"/>
    <xf numFmtId="175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1" xfId="0" applyNumberFormat="1" applyBorder="1"/>
    <xf numFmtId="17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73" fontId="10" fillId="0" borderId="0" xfId="1" applyFont="1"/>
    <xf numFmtId="169" fontId="0" fillId="0" borderId="0" xfId="0" applyNumberFormat="1"/>
    <xf numFmtId="0" fontId="1" fillId="3" borderId="4" xfId="0" applyFont="1" applyFill="1" applyBorder="1"/>
    <xf numFmtId="0" fontId="0" fillId="3" borderId="0" xfId="0" applyFill="1"/>
    <xf numFmtId="0" fontId="1" fillId="4" borderId="4" xfId="0" applyFont="1" applyFill="1" applyBorder="1"/>
    <xf numFmtId="0" fontId="0" fillId="4" borderId="0" xfId="0" applyFill="1"/>
    <xf numFmtId="177" fontId="0" fillId="4" borderId="0" xfId="0" applyNumberFormat="1" applyFill="1"/>
    <xf numFmtId="0" fontId="0" fillId="4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167" fontId="3" fillId="0" borderId="0" xfId="4" applyNumberFormat="1"/>
    <xf numFmtId="173" fontId="3" fillId="0" borderId="0" xfId="1"/>
    <xf numFmtId="164" fontId="0" fillId="0" borderId="0" xfId="0" applyNumberFormat="1"/>
    <xf numFmtId="174" fontId="3" fillId="0" borderId="0" xfId="4" applyNumberFormat="1"/>
    <xf numFmtId="173" fontId="3" fillId="0" borderId="1" xfId="1" applyBorder="1"/>
    <xf numFmtId="173" fontId="3" fillId="0" borderId="0" xfId="1" applyBorder="1"/>
    <xf numFmtId="0" fontId="0" fillId="4" borderId="0" xfId="0" applyFill="1" applyAlignment="1" applyProtection="1">
      <alignment horizontal="center"/>
      <protection locked="0"/>
    </xf>
    <xf numFmtId="0" fontId="9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172" fontId="1" fillId="4" borderId="0" xfId="0" applyNumberFormat="1" applyFont="1" applyFill="1" applyAlignment="1" applyProtection="1">
      <alignment horizontal="center"/>
    </xf>
    <xf numFmtId="172" fontId="0" fillId="4" borderId="0" xfId="0" applyNumberFormat="1" applyFill="1"/>
    <xf numFmtId="173" fontId="0" fillId="4" borderId="1" xfId="1" applyFont="1" applyFill="1" applyBorder="1"/>
    <xf numFmtId="173" fontId="0" fillId="4" borderId="0" xfId="1" applyFont="1" applyFill="1"/>
    <xf numFmtId="173" fontId="10" fillId="4" borderId="0" xfId="1" applyFont="1" applyFill="1"/>
    <xf numFmtId="173" fontId="0" fillId="4" borderId="0" xfId="1" applyFont="1" applyFill="1" applyBorder="1"/>
    <xf numFmtId="0" fontId="9" fillId="5" borderId="0" xfId="0" applyFont="1" applyFill="1" applyAlignment="1">
      <alignment horizontal="right"/>
    </xf>
    <xf numFmtId="0" fontId="0" fillId="5" borderId="0" xfId="0" applyFill="1"/>
    <xf numFmtId="173" fontId="0" fillId="0" borderId="0" xfId="0" applyNumberFormat="1"/>
    <xf numFmtId="0" fontId="9" fillId="0" borderId="0" xfId="0" applyFont="1"/>
    <xf numFmtId="0" fontId="0" fillId="2" borderId="0" xfId="0" applyFill="1"/>
    <xf numFmtId="0" fontId="11" fillId="0" borderId="0" xfId="0" applyFont="1"/>
    <xf numFmtId="10" fontId="11" fillId="0" borderId="0" xfId="0" applyNumberFormat="1" applyFont="1"/>
    <xf numFmtId="173" fontId="11" fillId="0" borderId="0" xfId="1" applyFont="1"/>
    <xf numFmtId="173" fontId="0" fillId="0" borderId="13" xfId="1" applyFont="1" applyBorder="1"/>
    <xf numFmtId="178" fontId="12" fillId="0" borderId="0" xfId="1" applyNumberFormat="1" applyFont="1"/>
    <xf numFmtId="178" fontId="12" fillId="5" borderId="13" xfId="1" applyNumberFormat="1" applyFont="1" applyFill="1" applyBorder="1"/>
    <xf numFmtId="0" fontId="2" fillId="3" borderId="14" xfId="0" applyFont="1" applyFill="1" applyBorder="1" applyAlignment="1">
      <alignment horizontal="center"/>
    </xf>
    <xf numFmtId="0" fontId="0" fillId="3" borderId="0" xfId="0" applyNumberFormat="1" applyFill="1" applyBorder="1" applyAlignment="1"/>
    <xf numFmtId="0" fontId="0" fillId="3" borderId="0" xfId="0" applyFill="1" applyBorder="1" applyAlignment="1"/>
    <xf numFmtId="0" fontId="0" fillId="3" borderId="4" xfId="0" applyFill="1" applyBorder="1" applyAlignment="1"/>
    <xf numFmtId="0" fontId="3" fillId="0" borderId="0" xfId="0" applyFont="1" applyBorder="1"/>
    <xf numFmtId="173" fontId="6" fillId="0" borderId="0" xfId="1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5" xfId="0" applyFont="1" applyBorder="1" applyAlignment="1">
      <alignment horizontal="center"/>
    </xf>
    <xf numFmtId="0" fontId="6" fillId="0" borderId="15" xfId="0" applyFont="1" applyBorder="1"/>
    <xf numFmtId="0" fontId="6" fillId="0" borderId="0" xfId="0" applyFont="1" applyBorder="1"/>
    <xf numFmtId="0" fontId="4" fillId="6" borderId="0" xfId="0" applyFont="1" applyFill="1"/>
    <xf numFmtId="0" fontId="6" fillId="6" borderId="0" xfId="0" applyFont="1" applyFill="1"/>
    <xf numFmtId="0" fontId="13" fillId="6" borderId="0" xfId="0" applyFont="1" applyFill="1"/>
    <xf numFmtId="173" fontId="6" fillId="6" borderId="0" xfId="1" applyFont="1" applyFill="1"/>
    <xf numFmtId="173" fontId="14" fillId="6" borderId="0" xfId="1" applyFont="1" applyFill="1"/>
    <xf numFmtId="173" fontId="14" fillId="6" borderId="15" xfId="1" applyFont="1" applyFill="1" applyBorder="1"/>
    <xf numFmtId="0" fontId="0" fillId="7" borderId="0" xfId="0" applyFill="1"/>
    <xf numFmtId="0" fontId="0" fillId="7" borderId="6" xfId="0" applyFill="1" applyBorder="1"/>
    <xf numFmtId="0" fontId="15" fillId="7" borderId="7" xfId="0" applyFont="1" applyFill="1" applyBorder="1"/>
    <xf numFmtId="0" fontId="0" fillId="7" borderId="7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8" xfId="0" applyFill="1" applyBorder="1"/>
    <xf numFmtId="0" fontId="0" fillId="0" borderId="0" xfId="0" applyFill="1"/>
    <xf numFmtId="0" fontId="5" fillId="7" borderId="0" xfId="0" applyFont="1" applyFill="1"/>
    <xf numFmtId="0" fontId="5" fillId="7" borderId="9" xfId="0" applyFont="1" applyFill="1" applyBorder="1"/>
    <xf numFmtId="0" fontId="5" fillId="7" borderId="0" xfId="0" applyFont="1" applyFill="1" applyBorder="1"/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7" borderId="18" xfId="0" applyFont="1" applyFill="1" applyBorder="1"/>
    <xf numFmtId="0" fontId="5" fillId="0" borderId="0" xfId="0" applyFont="1" applyFill="1"/>
    <xf numFmtId="0" fontId="15" fillId="7" borderId="9" xfId="0" applyFont="1" applyFill="1" applyBorder="1"/>
    <xf numFmtId="0" fontId="0" fillId="7" borderId="0" xfId="0" applyFill="1" applyBorder="1"/>
    <xf numFmtId="0" fontId="16" fillId="5" borderId="19" xfId="0" applyFont="1" applyFill="1" applyBorder="1" applyAlignment="1">
      <alignment horizontal="center"/>
    </xf>
    <xf numFmtId="0" fontId="16" fillId="5" borderId="20" xfId="0" applyFont="1" applyFill="1" applyBorder="1" applyAlignment="1">
      <alignment horizontal="center"/>
    </xf>
    <xf numFmtId="0" fontId="16" fillId="5" borderId="21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0" fillId="7" borderId="9" xfId="0" applyFill="1" applyBorder="1"/>
    <xf numFmtId="173" fontId="0" fillId="0" borderId="2" xfId="1" applyFont="1" applyBorder="1" applyAlignment="1">
      <alignment horizontal="center"/>
    </xf>
    <xf numFmtId="173" fontId="0" fillId="0" borderId="0" xfId="1" applyFont="1" applyBorder="1" applyAlignment="1">
      <alignment horizontal="center"/>
    </xf>
    <xf numFmtId="173" fontId="0" fillId="0" borderId="23" xfId="1" applyFont="1" applyBorder="1" applyAlignment="1">
      <alignment horizontal="center"/>
    </xf>
    <xf numFmtId="173" fontId="0" fillId="0" borderId="10" xfId="1" applyFont="1" applyBorder="1"/>
    <xf numFmtId="173" fontId="0" fillId="0" borderId="24" xfId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6" borderId="0" xfId="0" applyFont="1" applyFill="1" applyAlignment="1">
      <alignment horizontal="center"/>
    </xf>
    <xf numFmtId="0" fontId="0" fillId="8" borderId="6" xfId="0" applyFill="1" applyBorder="1"/>
    <xf numFmtId="0" fontId="0" fillId="8" borderId="7" xfId="0" applyFill="1" applyBorder="1"/>
    <xf numFmtId="0" fontId="17" fillId="8" borderId="7" xfId="0" applyFont="1" applyFill="1" applyBorder="1" applyAlignment="1">
      <alignment horizontal="left"/>
    </xf>
    <xf numFmtId="0" fontId="0" fillId="8" borderId="8" xfId="0" applyFill="1" applyBorder="1"/>
    <xf numFmtId="0" fontId="0" fillId="8" borderId="9" xfId="0" applyFill="1" applyBorder="1"/>
    <xf numFmtId="0" fontId="0" fillId="8" borderId="0" xfId="0" applyFill="1" applyBorder="1"/>
    <xf numFmtId="0" fontId="0" fillId="9" borderId="25" xfId="0" applyFill="1" applyBorder="1"/>
    <xf numFmtId="0" fontId="9" fillId="8" borderId="0" xfId="0" applyFont="1" applyFill="1" applyBorder="1"/>
    <xf numFmtId="0" fontId="0" fillId="9" borderId="26" xfId="0" applyFill="1" applyBorder="1"/>
    <xf numFmtId="0" fontId="0" fillId="9" borderId="27" xfId="0" applyFill="1" applyBorder="1"/>
    <xf numFmtId="0" fontId="0" fillId="9" borderId="28" xfId="0" applyFill="1" applyBorder="1"/>
    <xf numFmtId="0" fontId="0" fillId="8" borderId="10" xfId="0" applyFill="1" applyBorder="1"/>
    <xf numFmtId="179" fontId="0" fillId="8" borderId="9" xfId="0" applyNumberFormat="1" applyFill="1" applyBorder="1"/>
    <xf numFmtId="0" fontId="0" fillId="8" borderId="11" xfId="0" applyFill="1" applyBorder="1"/>
    <xf numFmtId="0" fontId="0" fillId="8" borderId="4" xfId="0" applyFill="1" applyBorder="1"/>
    <xf numFmtId="0" fontId="0" fillId="8" borderId="12" xfId="0" applyFill="1" applyBorder="1"/>
    <xf numFmtId="0" fontId="18" fillId="0" borderId="0" xfId="0" applyFont="1"/>
    <xf numFmtId="0" fontId="15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5" fillId="0" borderId="0" xfId="0" applyFont="1"/>
    <xf numFmtId="4" fontId="18" fillId="0" borderId="0" xfId="0" applyNumberFormat="1" applyFont="1"/>
    <xf numFmtId="0" fontId="15" fillId="0" borderId="6" xfId="0" quotePrefix="1" applyFont="1" applyBorder="1" applyAlignment="1">
      <alignment horizontal="centerContinuous"/>
    </xf>
    <xf numFmtId="0" fontId="18" fillId="0" borderId="7" xfId="0" applyFont="1" applyBorder="1" applyAlignment="1">
      <alignment horizontal="centerContinuous"/>
    </xf>
    <xf numFmtId="0" fontId="18" fillId="0" borderId="8" xfId="0" applyFont="1" applyBorder="1" applyAlignment="1">
      <alignment horizontal="centerContinuous"/>
    </xf>
    <xf numFmtId="0" fontId="18" fillId="0" borderId="9" xfId="0" applyFont="1" applyBorder="1"/>
    <xf numFmtId="0" fontId="18" fillId="0" borderId="0" xfId="0" applyFont="1" applyBorder="1"/>
    <xf numFmtId="0" fontId="18" fillId="0" borderId="10" xfId="0" applyFont="1" applyBorder="1"/>
    <xf numFmtId="0" fontId="15" fillId="0" borderId="9" xfId="0" applyFont="1" applyBorder="1"/>
    <xf numFmtId="0" fontId="15" fillId="0" borderId="0" xfId="0" applyFont="1" applyBorder="1"/>
    <xf numFmtId="0" fontId="15" fillId="0" borderId="10" xfId="0" applyFont="1" applyBorder="1"/>
    <xf numFmtId="0" fontId="18" fillId="0" borderId="11" xfId="0" applyFont="1" applyBorder="1"/>
    <xf numFmtId="0" fontId="18" fillId="0" borderId="4" xfId="0" applyFont="1" applyBorder="1"/>
    <xf numFmtId="0" fontId="18" fillId="0" borderId="12" xfId="0" applyFont="1" applyBorder="1"/>
    <xf numFmtId="180" fontId="0" fillId="0" borderId="1" xfId="0" applyNumberFormat="1" applyBorder="1"/>
    <xf numFmtId="181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180" fontId="0" fillId="0" borderId="0" xfId="0" applyNumberFormat="1"/>
    <xf numFmtId="181" fontId="0" fillId="0" borderId="0" xfId="0" applyNumberFormat="1"/>
    <xf numFmtId="0" fontId="0" fillId="0" borderId="0" xfId="0" applyNumberFormat="1"/>
    <xf numFmtId="165" fontId="0" fillId="0" borderId="0" xfId="0" applyNumberFormat="1"/>
    <xf numFmtId="44" fontId="18" fillId="0" borderId="0" xfId="0" applyNumberFormat="1" applyFont="1" applyBorder="1"/>
    <xf numFmtId="182" fontId="18" fillId="0" borderId="10" xfId="4" applyNumberFormat="1" applyFont="1" applyBorder="1"/>
    <xf numFmtId="0" fontId="4" fillId="0" borderId="0" xfId="0" applyFont="1" applyAlignment="1">
      <alignment horizontal="left"/>
    </xf>
    <xf numFmtId="0" fontId="0" fillId="0" borderId="0" xfId="0" pivotButton="1"/>
    <xf numFmtId="165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0" fontId="17" fillId="8" borderId="7" xfId="0" applyFont="1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applyFont="1" applyFill="1" applyBorder="1"/>
  </cellXfs>
  <cellStyles count="5">
    <cellStyle name="Euro" xfId="1" xr:uid="{00000000-0005-0000-0000-000000000000}"/>
    <cellStyle name="Komma" xfId="2" builtinId="3"/>
    <cellStyle name="Procent" xfId="3" builtinId="5"/>
    <cellStyle name="Standaard" xfId="0" builtinId="0"/>
    <cellStyle name="Valuta" xfId="4" builtinId="4"/>
  </cellStyles>
  <dxfs count="3"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43"/>
      </font>
      <fill>
        <patternFill>
          <bgColor indexed="14"/>
        </patternFill>
      </fill>
    </dxf>
    <dxf>
      <font>
        <condense val="0"/>
        <extend val="0"/>
        <color indexed="43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microsoft.com/office/2007/relationships/slicerCache" Target="slicerCaches/slicerCache1.xml"/><Relationship Id="rId35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nl-NL"/>
              <a:t>grafiektitel</a:t>
            </a:r>
          </a:p>
        </c:rich>
      </c:tx>
      <c:layout>
        <c:manualLayout>
          <c:xMode val="edge"/>
          <c:yMode val="edge"/>
          <c:x val="0.39050182236073339"/>
          <c:y val="4.433497536945812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11892047189415"/>
          <c:y val="0.31034482758620691"/>
          <c:w val="0.55936747527348296"/>
          <c:h val="0.46798029556650245"/>
        </c:manualLayout>
      </c:layout>
      <c:lineChart>
        <c:grouping val="standard"/>
        <c:varyColors val="0"/>
        <c:ser>
          <c:idx val="0"/>
          <c:order val="0"/>
          <c:tx>
            <c:strRef>
              <c:f>Trend!$A$2</c:f>
              <c:strCache>
                <c:ptCount val="1"/>
                <c:pt idx="0">
                  <c:v>jaar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Trend!$A$3:$A$12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6A-47F8-9FF2-227A73C1C44F}"/>
            </c:ext>
          </c:extLst>
        </c:ser>
        <c:ser>
          <c:idx val="1"/>
          <c:order val="1"/>
          <c:tx>
            <c:strRef>
              <c:f>Trend!$B$2</c:f>
              <c:strCache>
                <c:ptCount val="1"/>
                <c:pt idx="0">
                  <c:v>woningen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Trend!$B$3:$B$12</c:f>
              <c:numCache>
                <c:formatCode>General</c:formatCode>
                <c:ptCount val="10"/>
                <c:pt idx="0">
                  <c:v>2432</c:v>
                </c:pt>
                <c:pt idx="1">
                  <c:v>2654</c:v>
                </c:pt>
                <c:pt idx="2">
                  <c:v>2900</c:v>
                </c:pt>
                <c:pt idx="3">
                  <c:v>3078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6A-47F8-9FF2-227A73C1C44F}"/>
            </c:ext>
          </c:extLst>
        </c:ser>
        <c:ser>
          <c:idx val="2"/>
          <c:order val="2"/>
          <c:tx>
            <c:strRef>
              <c:f>Trend!$C$2</c:f>
              <c:strCache>
                <c:ptCount val="1"/>
                <c:pt idx="0">
                  <c:v>trend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Trend!$C$3:$C$12</c:f>
              <c:numCache>
                <c:formatCode>General</c:formatCode>
                <c:ptCount val="10"/>
                <c:pt idx="0">
                  <c:v>2438.3999999999651</c:v>
                </c:pt>
                <c:pt idx="1">
                  <c:v>2656.7999999999884</c:v>
                </c:pt>
                <c:pt idx="2">
                  <c:v>2875.2000000000116</c:v>
                </c:pt>
                <c:pt idx="3">
                  <c:v>3093.5999999999767</c:v>
                </c:pt>
                <c:pt idx="4">
                  <c:v>3312</c:v>
                </c:pt>
                <c:pt idx="5">
                  <c:v>3530.3999999999651</c:v>
                </c:pt>
                <c:pt idx="6">
                  <c:v>3748.7999999999884</c:v>
                </c:pt>
                <c:pt idx="7">
                  <c:v>3967.2000000000116</c:v>
                </c:pt>
                <c:pt idx="8">
                  <c:v>4185.5999999999767</c:v>
                </c:pt>
                <c:pt idx="9">
                  <c:v>4404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6A-47F8-9FF2-227A73C1C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092800"/>
        <c:axId val="302098680"/>
      </c:lineChart>
      <c:catAx>
        <c:axId val="30209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302098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2098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3020928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351017983975597"/>
          <c:y val="0.3891625615763547"/>
          <c:w val="0.24538290188883921"/>
          <c:h val="0.315270935960591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nl-NL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nl-NL"/>
              <a:t>Histogram</a:t>
            </a:r>
          </a:p>
        </c:rich>
      </c:tx>
      <c:layout>
        <c:manualLayout>
          <c:xMode val="edge"/>
          <c:yMode val="edge"/>
          <c:x val="0.34693963981694392"/>
          <c:y val="5.88235294117647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91841945955103"/>
          <c:y val="0.3949579831932773"/>
          <c:w val="0.43367454977117986"/>
          <c:h val="0.1932773109243697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Frequentie</c:v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5"/>
                      <c:pt idx="0">
                        <c:v>9</c:v>
                      </c:pt>
                      <c:pt idx="1">
                        <c:v>10</c:v>
                      </c:pt>
                      <c:pt idx="2">
                        <c:v>11</c:v>
                      </c:pt>
                      <c:pt idx="3">
                        <c:v>12</c:v>
                      </c:pt>
                      <c:pt idx="4">
                        <c:v>Meer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B45-4942-B374-95FE2F2B7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097504"/>
        <c:axId val="302099072"/>
      </c:barChart>
      <c:catAx>
        <c:axId val="30209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l-NL"/>
                  <a:t>Verzamelbereik</a:t>
                </a:r>
              </a:p>
            </c:rich>
          </c:tx>
          <c:layout>
            <c:manualLayout>
              <c:xMode val="edge"/>
              <c:yMode val="edge"/>
              <c:x val="0.24489856928254863"/>
              <c:y val="0.747899159663865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30209907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02099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l-NL"/>
                  <a:t>Frequentie</a:t>
                </a:r>
              </a:p>
            </c:rich>
          </c:tx>
          <c:layout>
            <c:manualLayout>
              <c:xMode val="edge"/>
              <c:yMode val="edge"/>
              <c:x val="8.1632856427516207E-2"/>
              <c:y val="0.277310924369747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3020975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9898133316060751"/>
          <c:y val="0.43697478991596639"/>
          <c:w val="0.26020472986270793"/>
          <c:h val="0.117647058823529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nl-NL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[Alles wat 2016.xlsx]Blad2!Draaitabel1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Blad2!$B$3</c:f>
              <c:strCache>
                <c:ptCount val="1"/>
                <c:pt idx="0">
                  <c:v>Totaal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Blad2!$A$4:$A$12</c:f>
              <c:strCache>
                <c:ptCount val="8"/>
                <c:pt idx="0">
                  <c:v>Administratie</c:v>
                </c:pt>
                <c:pt idx="1">
                  <c:v>Financien</c:v>
                </c:pt>
                <c:pt idx="2">
                  <c:v>Manager</c:v>
                </c:pt>
                <c:pt idx="3">
                  <c:v>Personeelzaken</c:v>
                </c:pt>
                <c:pt idx="4">
                  <c:v>Support</c:v>
                </c:pt>
                <c:pt idx="5">
                  <c:v>Telefonist(e)</c:v>
                </c:pt>
                <c:pt idx="6">
                  <c:v>Trainer</c:v>
                </c:pt>
                <c:pt idx="7">
                  <c:v>Verkoper</c:v>
                </c:pt>
              </c:strCache>
            </c:strRef>
          </c:cat>
          <c:val>
            <c:numRef>
              <c:f>Blad2!$B$4:$B$12</c:f>
              <c:numCache>
                <c:formatCode>General</c:formatCode>
                <c:ptCount val="8"/>
                <c:pt idx="0">
                  <c:v>7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13</c:v>
                </c:pt>
                <c:pt idx="5">
                  <c:v>10</c:v>
                </c:pt>
                <c:pt idx="6">
                  <c:v>12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3-4622-8EED-EBE36C972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9767456"/>
        <c:axId val="1419767872"/>
      </c:barChart>
      <c:catAx>
        <c:axId val="141976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19767872"/>
        <c:crosses val="autoZero"/>
        <c:auto val="1"/>
        <c:lblAlgn val="ctr"/>
        <c:lblOffset val="100"/>
        <c:noMultiLvlLbl val="0"/>
      </c:catAx>
      <c:valAx>
        <c:axId val="141976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1976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9</xdr:row>
      <xdr:rowOff>66675</xdr:rowOff>
    </xdr:to>
    <xdr:pic>
      <xdr:nvPicPr>
        <xdr:cNvPr id="2" name="Picture 3" descr="NA01062_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3355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43</xdr:row>
      <xdr:rowOff>9525</xdr:rowOff>
    </xdr:from>
    <xdr:to>
      <xdr:col>8</xdr:col>
      <xdr:colOff>123825</xdr:colOff>
      <xdr:row>50</xdr:row>
      <xdr:rowOff>114300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F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6972300"/>
          <a:ext cx="2095500" cy="1238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43</xdr:row>
      <xdr:rowOff>85725</xdr:rowOff>
    </xdr:from>
    <xdr:to>
      <xdr:col>2</xdr:col>
      <xdr:colOff>0</xdr:colOff>
      <xdr:row>55</xdr:row>
      <xdr:rowOff>104775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F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2095500" cy="1962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18</xdr:row>
      <xdr:rowOff>0</xdr:rowOff>
    </xdr:from>
    <xdr:to>
      <xdr:col>3</xdr:col>
      <xdr:colOff>942975</xdr:colOff>
      <xdr:row>23</xdr:row>
      <xdr:rowOff>9525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11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3400425"/>
          <a:ext cx="1514475" cy="962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19050</xdr:rowOff>
    </xdr:from>
    <xdr:to>
      <xdr:col>12</xdr:col>
      <xdr:colOff>561975</xdr:colOff>
      <xdr:row>14</xdr:row>
      <xdr:rowOff>9525</xdr:rowOff>
    </xdr:to>
    <xdr:graphicFrame macro="">
      <xdr:nvGraphicFramePr>
        <xdr:cNvPr id="3073" name="Grafiek 1">
          <a:extLst>
            <a:ext uri="{FF2B5EF4-FFF2-40B4-BE49-F238E27FC236}">
              <a16:creationId xmlns:a16="http://schemas.microsoft.com/office/drawing/2014/main" id="{00000000-0008-0000-1300-00000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12</xdr:row>
      <xdr:rowOff>19050</xdr:rowOff>
    </xdr:from>
    <xdr:to>
      <xdr:col>5</xdr:col>
      <xdr:colOff>209550</xdr:colOff>
      <xdr:row>19</xdr:row>
      <xdr:rowOff>9525</xdr:rowOff>
    </xdr:to>
    <xdr:graphicFrame macro="">
      <xdr:nvGraphicFramePr>
        <xdr:cNvPr id="5121" name="Grafiek 1">
          <a:extLst>
            <a:ext uri="{FF2B5EF4-FFF2-40B4-BE49-F238E27FC236}">
              <a16:creationId xmlns:a16="http://schemas.microsoft.com/office/drawing/2014/main" id="{00000000-0008-0000-1400-000001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19050</xdr:colOff>
      <xdr:row>4</xdr:row>
      <xdr:rowOff>0</xdr:rowOff>
    </xdr:from>
    <xdr:to>
      <xdr:col>7</xdr:col>
      <xdr:colOff>457200</xdr:colOff>
      <xdr:row>12</xdr:row>
      <xdr:rowOff>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00000000-0008-0000-1400-00000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647700"/>
          <a:ext cx="1657350" cy="1304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93784</xdr:colOff>
      <xdr:row>0</xdr:row>
      <xdr:rowOff>0</xdr:rowOff>
    </xdr:from>
    <xdr:to>
      <xdr:col>1</xdr:col>
      <xdr:colOff>550985</xdr:colOff>
      <xdr:row>0</xdr:row>
      <xdr:rowOff>1096108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Geslacht">
              <a:extLst>
                <a:ext uri="{FF2B5EF4-FFF2-40B4-BE49-F238E27FC236}">
                  <a16:creationId xmlns:a16="http://schemas.microsoft.com/office/drawing/2014/main" id="{00000000-0008-0000-17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slach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784" y="0"/>
              <a:ext cx="1418493" cy="10961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Deze shape vertegenwoordigt een slicer. Slicers worden in Excel 2010 of hoger ondersteund.
De slicer kan niet worden gebruikt als de shape in een eerdere Excel-versie is gewijzigd of als de werkmap is opgeslagen in Excel 2003 of eerder.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32825</xdr:colOff>
      <xdr:row>0</xdr:row>
      <xdr:rowOff>1</xdr:rowOff>
    </xdr:from>
    <xdr:to>
      <xdr:col>4</xdr:col>
      <xdr:colOff>29308</xdr:colOff>
      <xdr:row>0</xdr:row>
      <xdr:rowOff>1072663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huwd">
              <a:extLst>
                <a:ext uri="{FF2B5EF4-FFF2-40B4-BE49-F238E27FC236}">
                  <a16:creationId xmlns:a16="http://schemas.microsoft.com/office/drawing/2014/main" id="{00000000-0008-0000-17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huw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7117" y="1"/>
              <a:ext cx="1215683" cy="10726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Deze shape vertegenwoordigt een slicer. Slicers worden in Excel 2010 of hoger ondersteund.
De slicer kan niet worden gebruikt als de shape in een eerdere Excel-versie is gewijzigd of als de werkmap is opgeslagen in Excel 2003 of eerder.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512885</xdr:colOff>
      <xdr:row>0</xdr:row>
      <xdr:rowOff>0</xdr:rowOff>
    </xdr:from>
    <xdr:to>
      <xdr:col>12</xdr:col>
      <xdr:colOff>246185</xdr:colOff>
      <xdr:row>0</xdr:row>
      <xdr:rowOff>1084385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Woonplaats">
              <a:extLst>
                <a:ext uri="{FF2B5EF4-FFF2-40B4-BE49-F238E27FC236}">
                  <a16:creationId xmlns:a16="http://schemas.microsoft.com/office/drawing/2014/main" id="{00000000-0008-0000-17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oonplaat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36377" y="0"/>
              <a:ext cx="4610100" cy="10843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Deze shape vertegenwoordigt een slicer. Slicers worden in Excel 2010 of hoger ondersteund.
De slicer kan niet worden gebruikt als de shape in een eerdere Excel-versie is gewijzigd of als de werkmap is opgeslagen in Excel 2003 of eerder.</a:t>
              </a:r>
            </a:p>
          </xdr:txBody>
        </xdr:sp>
      </mc:Fallback>
    </mc:AlternateContent>
    <xdr:clientData/>
  </xdr:twoCellAnchor>
  <xdr:twoCellAnchor>
    <xdr:from>
      <xdr:col>3</xdr:col>
      <xdr:colOff>11723</xdr:colOff>
      <xdr:row>1</xdr:row>
      <xdr:rowOff>167053</xdr:rowOff>
    </xdr:from>
    <xdr:to>
      <xdr:col>10</xdr:col>
      <xdr:colOff>316523</xdr:colOff>
      <xdr:row>18</xdr:row>
      <xdr:rowOff>20515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146.567568055558" createdVersion="6" refreshedVersion="6" minRefreshableVersion="3" recordCount="283" xr:uid="{00000000-000A-0000-FFFF-FFFF00000000}">
  <cacheSource type="worksheet">
    <worksheetSource ref="A1:Q284" sheet="Draaitabel personeel (2)"/>
  </cacheSource>
  <cacheFields count="17">
    <cacheField name="Pers_nr" numFmtId="180">
      <sharedItems containsSemiMixedTypes="0" containsString="0" containsNumber="1" containsInteger="1" minValue="1" maxValue="283"/>
    </cacheField>
    <cacheField name="Sp_nr" numFmtId="181">
      <sharedItems containsString="0" containsBlank="1" containsNumber="1" containsInteger="1" minValue="1" maxValue="10"/>
    </cacheField>
    <cacheField name="Voornaam" numFmtId="0">
      <sharedItems/>
    </cacheField>
    <cacheField name="Tussenv" numFmtId="0">
      <sharedItems containsBlank="1"/>
    </cacheField>
    <cacheField name="Achternaam" numFmtId="0">
      <sharedItems/>
    </cacheField>
    <cacheField name="Geb_datum" numFmtId="14">
      <sharedItems containsSemiMixedTypes="0" containsNonDate="0" containsDate="1" containsString="0" minDate="1950-01-13T00:00:00" maxDate="1993-02-10T00:00:00"/>
    </cacheField>
    <cacheField name="Geslacht" numFmtId="0">
      <sharedItems count="2">
        <s v="V"/>
        <s v="M"/>
      </sharedItems>
    </cacheField>
    <cacheField name="Gehuwd" numFmtId="0">
      <sharedItems count="2">
        <s v="Ja"/>
        <s v="Nee"/>
      </sharedItems>
    </cacheField>
    <cacheField name="Adres" numFmtId="0">
      <sharedItems/>
    </cacheField>
    <cacheField name="Postcode" numFmtId="0">
      <sharedItems/>
    </cacheField>
    <cacheField name="Woonplaats" numFmtId="0">
      <sharedItems count="115">
        <s v="AMSTERDAM"/>
        <s v="UTRECHT"/>
        <s v="AMSTELVEEN"/>
        <s v="VOORBURG"/>
        <s v="ROERMOND"/>
        <s v="HARDERWIJK"/>
        <s v="SASSENHEIM"/>
        <s v="ZWOLLE"/>
        <s v="MAASTRICHT"/>
        <s v="WOERDEN"/>
        <s v="WEESP"/>
        <s v="GRONINGEN"/>
        <s v="VEENOORD"/>
        <s v="TILBURG"/>
        <s v="MAARSSEN"/>
        <s v="BALKBURG"/>
        <s v="ENSCHEDE"/>
        <s v="EINDHOVEN"/>
        <s v="DEN BOSCH"/>
        <s v="ROTTERDAM"/>
        <s v="DRIEBERGEN"/>
        <s v="VOORSCHOTEN"/>
        <s v="HAARLEM"/>
        <s v="OSS"/>
        <s v="LIPPENHUIZEN"/>
        <s v="SLIEDRECHT"/>
        <s v="RODEN"/>
        <s v="KERSEL"/>
        <s v="MAARHEEZE"/>
        <s v="VALKENSWAARD"/>
        <s v="MEIDRECHT"/>
        <s v="GELDERMALSEN"/>
        <s v="BREDA"/>
        <s v="APELDOORN"/>
        <s v="LEIDEN"/>
        <s v="ZOETERMEER"/>
        <s v="ASSEN"/>
        <s v="VLAARDINGEN"/>
        <s v="MEPPEL"/>
        <s v="BUSSUM"/>
        <s v="NIJMEGEN"/>
        <s v="ALPHEN A/D RIJN"/>
        <s v="GOUDA"/>
        <s v="TWELLO"/>
        <s v="NIEUWEGEIN"/>
        <s v="BARENDRECHT"/>
        <s v="HENGELO (OV.)"/>
        <s v="LEIDERDORP"/>
        <s v="AMERSFOORT"/>
        <s v="HEESWIJK"/>
        <s v="DEVENTER"/>
        <s v="VEENDAM"/>
        <s v="NIEUW-VENNEP"/>
        <s v="EDE"/>
        <s v="DRONTEN"/>
        <s v="HOOFDDORP"/>
        <s v="DALFSEN"/>
        <s v="DORDRECHT"/>
        <s v="PANNINGEN"/>
        <s v="FARMSUM"/>
        <s v="IJMUIDEN"/>
        <s v="KOOG A/D ZAAN"/>
        <s v="LEEUWARDEN"/>
        <s v="TRICHT"/>
        <s v="RANSDAAL"/>
        <s v="DELFT"/>
        <s v="ELST"/>
        <s v="DEN HAAG"/>
        <s v="VEENENDAAL"/>
        <s v="DIEMEN (NH)"/>
        <s v="RAAMSDONKSVEER"/>
        <s v="UDEN"/>
        <s v="BILTHOVEN"/>
        <s v="ARNHEM"/>
        <s v="CASTRICUM"/>
        <s v="ALKMAAR"/>
        <s v="EUROPOORT"/>
        <s v="ROOSENDAAL"/>
        <s v="HAASTRECHT"/>
        <s v="LOPIK"/>
        <s v="DOETINCHEM"/>
        <s v="BERGEN OP ZOOM"/>
        <s v="BLOEMENDAAL"/>
        <s v="STEENBERGEN"/>
        <s v="OMMEL"/>
        <s v="BADHOEVEDORP"/>
        <s v="OOSTERHOUT"/>
        <s v="LEDEACKER"/>
        <s v="DIEMEN"/>
        <s v="HENGELO"/>
        <s v="COEVORDEN"/>
        <s v="BLADEL"/>
        <s v="WADDINXVEEN"/>
        <s v="ENKHUIZEN"/>
        <s v="BARNEVELD"/>
        <s v="VELDHOVEN"/>
        <s v="GENNEP"/>
        <s v="DE MEERN"/>
        <s v="DRACHTEN"/>
        <s v="HELMOND"/>
        <s v="KATWIJK"/>
        <s v="HOORN"/>
        <s v="AERDENHOUT"/>
        <s v="LEIDSCHENDAM"/>
        <s v="RIJSENHOUT"/>
        <s v="RIJSWIJK ZH."/>
        <s v="HUISSEN"/>
        <s v="LAREN GL"/>
        <s v="HILLEGOM"/>
        <s v="VELZEN"/>
        <s v="LEIMUIDEN"/>
        <s v="DEN HELDER"/>
        <s v="CULEMBORG"/>
        <s v="GELDROP"/>
        <s v="LELYSTAD"/>
      </sharedItems>
    </cacheField>
    <cacheField name="Net_nr" numFmtId="0">
      <sharedItems/>
    </cacheField>
    <cacheField name="Ab_nr" numFmtId="0">
      <sharedItems/>
    </cacheField>
    <cacheField name="Functie" numFmtId="0">
      <sharedItems count="8">
        <s v="Financien"/>
        <s v="Support"/>
        <s v="Trainer"/>
        <s v="Verkoper"/>
        <s v="Administratie"/>
        <s v="Telefonist(e)"/>
        <s v="Personeelzaken"/>
        <s v="Manager"/>
      </sharedItems>
    </cacheField>
    <cacheField name="Uurtarief" numFmtId="165">
      <sharedItems containsSemiMixedTypes="0" containsString="0" containsNumber="1" containsInteger="1" minValue="75" maxValue="250"/>
    </cacheField>
    <cacheField name="Salaris" numFmtId="165">
      <sharedItems containsSemiMixedTypes="0" containsString="0" containsNumber="1" containsInteger="1" minValue="16700" maxValue="122800"/>
    </cacheField>
    <cacheField name="Reiskosten" numFmtId="165">
      <sharedItems containsSemiMixedTypes="0" containsString="0" containsNumber="1" containsInteger="1" minValue="510" maxValue="200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146.570736689813" createdVersion="6" refreshedVersion="6" minRefreshableVersion="3" recordCount="283" xr:uid="{00000000-000A-0000-FFFF-FFFF01000000}">
  <cacheSource type="worksheet">
    <worksheetSource ref="A1:Q284" sheet="Draaitabel personeel (3)"/>
  </cacheSource>
  <cacheFields count="17">
    <cacheField name="Pers_nr" numFmtId="180">
      <sharedItems containsSemiMixedTypes="0" containsString="0" containsNumber="1" containsInteger="1" minValue="1" maxValue="283"/>
    </cacheField>
    <cacheField name="Sp_nr" numFmtId="181">
      <sharedItems containsString="0" containsBlank="1" containsNumber="1" containsInteger="1" minValue="1" maxValue="10"/>
    </cacheField>
    <cacheField name="Voornaam" numFmtId="0">
      <sharedItems/>
    </cacheField>
    <cacheField name="Tussenv" numFmtId="0">
      <sharedItems containsBlank="1"/>
    </cacheField>
    <cacheField name="Achternaam" numFmtId="0">
      <sharedItems/>
    </cacheField>
    <cacheField name="Geb_datum" numFmtId="14">
      <sharedItems containsSemiMixedTypes="0" containsNonDate="0" containsDate="1" containsString="0" minDate="1950-01-13T00:00:00" maxDate="1993-02-10T00:00:00"/>
    </cacheField>
    <cacheField name="Geslacht" numFmtId="0">
      <sharedItems/>
    </cacheField>
    <cacheField name="Gehuwd" numFmtId="0">
      <sharedItems/>
    </cacheField>
    <cacheField name="Adres" numFmtId="0">
      <sharedItems/>
    </cacheField>
    <cacheField name="Postcode" numFmtId="0">
      <sharedItems/>
    </cacheField>
    <cacheField name="Woonplaats" numFmtId="0">
      <sharedItems/>
    </cacheField>
    <cacheField name="Net_nr" numFmtId="0">
      <sharedItems/>
    </cacheField>
    <cacheField name="Ab_nr" numFmtId="0">
      <sharedItems/>
    </cacheField>
    <cacheField name="Functie" numFmtId="0">
      <sharedItems/>
    </cacheField>
    <cacheField name="Uurtarief" numFmtId="165">
      <sharedItems containsSemiMixedTypes="0" containsString="0" containsNumber="1" containsInteger="1" minValue="75" maxValue="250"/>
    </cacheField>
    <cacheField name="Salaris" numFmtId="165">
      <sharedItems containsSemiMixedTypes="0" containsString="0" containsNumber="1" containsInteger="1" minValue="16700" maxValue="122800" count="233">
        <n v="47300"/>
        <n v="46600"/>
        <n v="64000"/>
        <n v="31000"/>
        <n v="88600"/>
        <n v="27300"/>
        <n v="21000"/>
        <n v="50200"/>
        <n v="58500"/>
        <n v="38600"/>
        <n v="37200"/>
        <n v="36600"/>
        <n v="71500"/>
        <n v="22200"/>
        <n v="36400"/>
        <n v="87300"/>
        <n v="42800"/>
        <n v="31100"/>
        <n v="122800"/>
        <n v="37300"/>
        <n v="34400"/>
        <n v="38800"/>
        <n v="63700"/>
        <n v="66100"/>
        <n v="49100"/>
        <n v="43600"/>
        <n v="105100"/>
        <n v="68700"/>
        <n v="29100"/>
        <n v="45100"/>
        <n v="54800"/>
        <n v="97300"/>
        <n v="39100"/>
        <n v="65600"/>
        <n v="37400"/>
        <n v="28900"/>
        <n v="66600"/>
        <n v="92000"/>
        <n v="49700"/>
        <n v="73900"/>
        <n v="71600"/>
        <n v="36800"/>
        <n v="69800"/>
        <n v="60700"/>
        <n v="56600"/>
        <n v="69300"/>
        <n v="29500"/>
        <n v="63500"/>
        <n v="51600"/>
        <n v="93900"/>
        <n v="34800"/>
        <n v="28800"/>
        <n v="64400"/>
        <n v="75200"/>
        <n v="57200"/>
        <n v="72600"/>
        <n v="43300"/>
        <n v="39000"/>
        <n v="70600"/>
        <n v="57400"/>
        <n v="70000"/>
        <n v="114800"/>
        <n v="42700"/>
        <n v="39900"/>
        <n v="51700"/>
        <n v="66800"/>
        <n v="54900"/>
        <n v="25100"/>
        <n v="40700"/>
        <n v="44800"/>
        <n v="51200"/>
        <n v="50800"/>
        <n v="79700"/>
        <n v="43000"/>
        <n v="23800"/>
        <n v="92100"/>
        <n v="94300"/>
        <n v="44700"/>
        <n v="109900"/>
        <n v="64900"/>
        <n v="27000"/>
        <n v="57100"/>
        <n v="52800"/>
        <n v="78100"/>
        <n v="36100"/>
        <n v="58100"/>
        <n v="32300"/>
        <n v="100600"/>
        <n v="26600"/>
        <n v="18200"/>
        <n v="64500"/>
        <n v="77100"/>
        <n v="58900"/>
        <n v="58600"/>
        <n v="60000"/>
        <n v="74600"/>
        <n v="58800"/>
        <n v="36500"/>
        <n v="100900"/>
        <n v="35800"/>
        <n v="114200"/>
        <n v="47200"/>
        <n v="44000"/>
        <n v="59000"/>
        <n v="67600"/>
        <n v="74000"/>
        <n v="98800"/>
        <n v="23200"/>
        <n v="43800"/>
        <n v="72900"/>
        <n v="46000"/>
        <n v="39200"/>
        <n v="87600"/>
        <n v="35400"/>
        <n v="43500"/>
        <n v="64700"/>
        <n v="24900"/>
        <n v="74400"/>
        <n v="27900"/>
        <n v="44100"/>
        <n v="49000"/>
        <n v="41900"/>
        <n v="50400"/>
        <n v="73700"/>
        <n v="96000"/>
        <n v="35700"/>
        <n v="33400"/>
        <n v="61700"/>
        <n v="55000"/>
        <n v="18700"/>
        <n v="75100"/>
        <n v="42200"/>
        <n v="101400"/>
        <n v="68800"/>
        <n v="23900"/>
        <n v="65700"/>
        <n v="65400"/>
        <n v="25300"/>
        <n v="28100"/>
        <n v="27100"/>
        <n v="61500"/>
        <n v="50500"/>
        <n v="35600"/>
        <n v="27700"/>
        <n v="49800"/>
        <n v="38300"/>
        <n v="34600"/>
        <n v="89900"/>
        <n v="53200"/>
        <n v="95200"/>
        <n v="36700"/>
        <n v="67500"/>
        <n v="62700"/>
        <n v="54700"/>
        <n v="33900"/>
        <n v="49600"/>
        <n v="73100"/>
        <n v="51400"/>
        <n v="60200"/>
        <n v="46500"/>
        <n v="23000"/>
        <n v="44600"/>
        <n v="33300"/>
        <n v="29700"/>
        <n v="118800"/>
        <n v="19600"/>
        <n v="91200"/>
        <n v="73300"/>
        <n v="45300"/>
        <n v="48800"/>
        <n v="50300"/>
        <n v="33600"/>
        <n v="22800"/>
        <n v="41200"/>
        <n v="70800"/>
        <n v="67300"/>
        <n v="55100"/>
        <n v="40900"/>
        <n v="16700"/>
        <n v="81800"/>
        <n v="30600"/>
        <n v="46100"/>
        <n v="30500"/>
        <n v="63000"/>
        <n v="50000"/>
        <n v="48300"/>
        <n v="33100"/>
        <n v="57300"/>
        <n v="91300"/>
        <n v="37100"/>
        <n v="55600"/>
        <n v="76900"/>
        <n v="72100"/>
        <n v="37000"/>
        <n v="73600"/>
        <n v="76500"/>
        <n v="65100"/>
        <n v="41400"/>
        <n v="88500"/>
        <n v="77200"/>
        <n v="49900"/>
        <n v="43900"/>
        <n v="80000"/>
        <n v="29800"/>
        <n v="42900"/>
        <n v="67000"/>
        <n v="26400"/>
        <n v="117900"/>
        <n v="115800"/>
        <n v="55500"/>
        <n v="53500"/>
        <n v="31200"/>
        <n v="62100"/>
        <n v="97900"/>
        <n v="66000"/>
        <n v="84200"/>
        <n v="78200"/>
        <n v="103300"/>
        <n v="54000"/>
        <n v="71100"/>
        <n v="32600"/>
        <n v="24500"/>
        <n v="84100"/>
        <n v="84700"/>
        <n v="20000"/>
        <n v="75000"/>
        <n v="39700"/>
        <n v="54300"/>
        <n v="26100"/>
        <n v="59400"/>
        <n v="77400"/>
        <n v="73500"/>
        <n v="39500"/>
      </sharedItems>
      <fieldGroup base="15">
        <rangePr startNum="16700" endNum="122800" groupInterval="10000"/>
        <groupItems count="13">
          <s v="&lt;16700"/>
          <s v="16700-26699"/>
          <s v="26700-36699"/>
          <s v="36700-46699"/>
          <s v="46700-56699"/>
          <s v="56700-66699"/>
          <s v="66700-76699"/>
          <s v="76700-86699"/>
          <s v="86700-96699"/>
          <s v="96700-106699"/>
          <s v="106700-116699"/>
          <s v="116700-126699"/>
          <s v="&gt;126700"/>
        </groupItems>
      </fieldGroup>
    </cacheField>
    <cacheField name="Reiskosten" numFmtId="165">
      <sharedItems containsSemiMixedTypes="0" containsString="0" containsNumber="1" containsInteger="1" minValue="510" maxValue="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3">
  <r>
    <n v="65"/>
    <n v="3"/>
    <s v="S."/>
    <m/>
    <s v="Engelen"/>
    <d v="1955-05-20T00:00:00"/>
    <x v="0"/>
    <x v="0"/>
    <s v="A.J. Ernststraat 5"/>
    <s v="1083 GP"/>
    <x v="0"/>
    <s v="020"/>
    <s v="421300"/>
    <x v="0"/>
    <n v="115"/>
    <n v="47300"/>
    <n v="1640"/>
  </r>
  <r>
    <n v="102"/>
    <n v="7"/>
    <s v="J.A."/>
    <m/>
    <s v="Dop"/>
    <d v="1978-12-14T00:00:00"/>
    <x v="1"/>
    <x v="0"/>
    <s v="Amstel 344"/>
    <s v="1017 AS"/>
    <x v="0"/>
    <s v="020"/>
    <s v="422040"/>
    <x v="1"/>
    <n v="150"/>
    <n v="46600"/>
    <n v="1480"/>
  </r>
  <r>
    <n v="3"/>
    <n v="5"/>
    <s v="Theo"/>
    <m/>
    <s v="Smid"/>
    <d v="1978-12-22T00:00:00"/>
    <x v="1"/>
    <x v="0"/>
    <s v="Rozenstraat 16"/>
    <s v="3026 JT"/>
    <x v="1"/>
    <s v="030"/>
    <s v="530090"/>
    <x v="2"/>
    <n v="125"/>
    <n v="64000"/>
    <n v="680"/>
  </r>
  <r>
    <n v="4"/>
    <n v="7"/>
    <s v="Peter"/>
    <s v="van"/>
    <s v="Noordwijk"/>
    <d v="1961-03-08T00:00:00"/>
    <x v="1"/>
    <x v="1"/>
    <s v="Schijfmos 60"/>
    <s v="1081 WE"/>
    <x v="0"/>
    <s v="020"/>
    <s v="420080"/>
    <x v="1"/>
    <n v="175"/>
    <n v="31000"/>
    <n v="1160"/>
  </r>
  <r>
    <n v="14"/>
    <n v="3"/>
    <s v="R.W.A."/>
    <m/>
    <s v="Swart"/>
    <d v="1956-03-23T00:00:00"/>
    <x v="0"/>
    <x v="1"/>
    <s v="Linnaiusstraat 89"/>
    <s v="1316 NL"/>
    <x v="0"/>
    <s v="020"/>
    <s v="3420280"/>
    <x v="3"/>
    <n v="130"/>
    <n v="88600"/>
    <n v="1740"/>
  </r>
  <r>
    <n v="6"/>
    <n v="8"/>
    <s v="Paul"/>
    <s v="van der"/>
    <s v="Dorp"/>
    <d v="1963-05-05T00:00:00"/>
    <x v="1"/>
    <x v="1"/>
    <s v="Burg. Vogelaarsingel 163"/>
    <s v="3025 LK"/>
    <x v="1"/>
    <s v="030"/>
    <s v="530180"/>
    <x v="1"/>
    <n v="150"/>
    <n v="27300"/>
    <n v="1930"/>
  </r>
  <r>
    <n v="10"/>
    <n v="4"/>
    <s v="A."/>
    <m/>
    <s v="Backer"/>
    <d v="1971-09-23T00:00:00"/>
    <x v="0"/>
    <x v="1"/>
    <s v="Amsterdamsewg 55"/>
    <s v="1182 GP"/>
    <x v="2"/>
    <s v="020"/>
    <s v="420200"/>
    <x v="1"/>
    <n v="150"/>
    <n v="21000"/>
    <n v="1460"/>
  </r>
  <r>
    <n v="271"/>
    <n v="3"/>
    <s v="W.J.A."/>
    <m/>
    <s v="Kellner"/>
    <d v="1962-01-05T00:00:00"/>
    <x v="1"/>
    <x v="0"/>
    <s v="Appelgaarde 75"/>
    <s v="2272 TB"/>
    <x v="3"/>
    <s v="070"/>
    <s v="388970"/>
    <x v="1"/>
    <n v="160"/>
    <n v="50200"/>
    <n v="1190"/>
  </r>
  <r>
    <n v="198"/>
    <n v="3"/>
    <s v="A."/>
    <s v="van de"/>
    <s v="Kraats"/>
    <d v="1980-12-19T00:00:00"/>
    <x v="0"/>
    <x v="1"/>
    <s v="Atoomweg 81"/>
    <s v="3542 AA"/>
    <x v="1"/>
    <s v="030"/>
    <s v="535940"/>
    <x v="4"/>
    <n v="100"/>
    <n v="58500"/>
    <n v="1520"/>
  </r>
  <r>
    <n v="97"/>
    <n v="10"/>
    <s v="J.H.M."/>
    <m/>
    <s v="Duijvestijn"/>
    <d v="1978-04-10T00:00:00"/>
    <x v="0"/>
    <x v="1"/>
    <s v="B. Boemanstraat 40"/>
    <s v="6041 XM"/>
    <x v="4"/>
    <s v="023"/>
    <s v="325231"/>
    <x v="5"/>
    <n v="75"/>
    <n v="38600"/>
    <n v="1330"/>
  </r>
  <r>
    <n v="243"/>
    <m/>
    <s v="G.W.H."/>
    <m/>
    <s v="Schroder"/>
    <d v="1990-11-16T00:00:00"/>
    <x v="1"/>
    <x v="0"/>
    <s v="Beneluxlaan 2"/>
    <s v="3844 AK"/>
    <x v="5"/>
    <s v="02834"/>
    <s v="41503"/>
    <x v="6"/>
    <n v="150"/>
    <n v="37200"/>
    <n v="820"/>
  </r>
  <r>
    <n v="73"/>
    <n v="4"/>
    <s v="L."/>
    <m/>
    <s v="Bratkel"/>
    <d v="1951-06-09T00:00:00"/>
    <x v="0"/>
    <x v="0"/>
    <s v="Beneluxlaan 41"/>
    <s v="3526 KK"/>
    <x v="1"/>
    <s v="030"/>
    <s v="532190"/>
    <x v="0"/>
    <n v="125"/>
    <n v="36600"/>
    <n v="990"/>
  </r>
  <r>
    <n v="13"/>
    <n v="3"/>
    <s v="H."/>
    <m/>
    <s v="Kramer"/>
    <d v="1965-01-22T00:00:00"/>
    <x v="0"/>
    <x v="1"/>
    <s v="Rijksstraatweg 31"/>
    <s v="2171 AJ"/>
    <x v="6"/>
    <s v="08765"/>
    <s v="15026"/>
    <x v="2"/>
    <n v="150"/>
    <n v="71500"/>
    <n v="1950"/>
  </r>
  <r>
    <n v="11"/>
    <n v="10"/>
    <s v="D."/>
    <m/>
    <s v="Brugman"/>
    <d v="1963-05-03T00:00:00"/>
    <x v="1"/>
    <x v="0"/>
    <s v="Bernhardstraat 1"/>
    <s v="8019 XJ"/>
    <x v="7"/>
    <s v="076"/>
    <s v="376836"/>
    <x v="5"/>
    <n v="80"/>
    <n v="22200"/>
    <n v="1880"/>
  </r>
  <r>
    <n v="15"/>
    <n v="2"/>
    <s v="R."/>
    <m/>
    <s v="Ollemans"/>
    <d v="1967-11-13T00:00:00"/>
    <x v="1"/>
    <x v="0"/>
    <s v="Magdalenastraat 7"/>
    <s v="3512 NH"/>
    <x v="1"/>
    <s v="030"/>
    <s v="530450"/>
    <x v="1"/>
    <n v="145"/>
    <n v="36400"/>
    <n v="1000"/>
  </r>
  <r>
    <n v="16"/>
    <n v="2"/>
    <s v="J."/>
    <s v="van"/>
    <s v="Wijk"/>
    <d v="1966-04-08T00:00:00"/>
    <x v="0"/>
    <x v="0"/>
    <s v="Noormannensingel 45"/>
    <s v="6224 BV"/>
    <x v="8"/>
    <s v="087"/>
    <s v="388392"/>
    <x v="2"/>
    <n v="125"/>
    <n v="87300"/>
    <n v="1400"/>
  </r>
  <r>
    <n v="238"/>
    <n v="7"/>
    <s v="A.H."/>
    <s v="van den"/>
    <s v="Bos"/>
    <d v="1956-11-13T00:00:00"/>
    <x v="0"/>
    <x v="1"/>
    <s v="Brouwersgracht 19"/>
    <s v="1015 GA"/>
    <x v="0"/>
    <s v="020"/>
    <s v="424760"/>
    <x v="7"/>
    <n v="175"/>
    <n v="50200"/>
    <n v="1680"/>
  </r>
  <r>
    <n v="26"/>
    <n v="2"/>
    <s v="J.G."/>
    <m/>
    <s v="Verheij"/>
    <d v="1966-02-14T00:00:00"/>
    <x v="1"/>
    <x v="1"/>
    <s v="Vijzelstraat 32"/>
    <s v="1017 HL"/>
    <x v="0"/>
    <s v="020"/>
    <s v="420520"/>
    <x v="3"/>
    <n v="90"/>
    <n v="71500"/>
    <n v="530"/>
  </r>
  <r>
    <n v="201"/>
    <n v="3"/>
    <s v="A.A."/>
    <m/>
    <s v="Brouwer"/>
    <d v="1957-01-17T00:00:00"/>
    <x v="1"/>
    <x v="0"/>
    <s v="Blekerijlaan 14"/>
    <s v="3447 GR"/>
    <x v="9"/>
    <s v="03440"/>
    <s v="68166"/>
    <x v="2"/>
    <n v="175"/>
    <n v="42800"/>
    <n v="1160"/>
  </r>
  <r>
    <n v="147"/>
    <m/>
    <s v="A.G.M."/>
    <m/>
    <s v="Boeters"/>
    <d v="1966-09-23T00:00:00"/>
    <x v="0"/>
    <x v="1"/>
    <s v="Bloemendalerweg 30-42"/>
    <s v="1382 KC"/>
    <x v="10"/>
    <s v="08777"/>
    <s v="95920"/>
    <x v="6"/>
    <n v="180"/>
    <n v="31100"/>
    <n v="740"/>
  </r>
  <r>
    <n v="92"/>
    <n v="6"/>
    <s v="M.G."/>
    <m/>
    <s v="Pool"/>
    <d v="1961-05-21T00:00:00"/>
    <x v="1"/>
    <x v="1"/>
    <s v="Bloemsingel 1"/>
    <s v="9713 BZ"/>
    <x v="11"/>
    <s v="050"/>
    <s v="113104"/>
    <x v="7"/>
    <n v="250"/>
    <n v="122800"/>
    <n v="890"/>
  </r>
  <r>
    <n v="114"/>
    <n v="6"/>
    <s v="S."/>
    <m/>
    <s v="Kasper"/>
    <d v="1951-06-25T00:00:00"/>
    <x v="0"/>
    <x v="1"/>
    <s v="Boerdijk 6"/>
    <s v="7844 TC"/>
    <x v="12"/>
    <s v="03921"/>
    <s v="22475"/>
    <x v="6"/>
    <n v="100"/>
    <n v="37300"/>
    <n v="1540"/>
  </r>
  <r>
    <n v="23"/>
    <n v="6"/>
    <s v="A.H.J."/>
    <m/>
    <s v="Snoeren"/>
    <d v="1970-07-19T00:00:00"/>
    <x v="0"/>
    <x v="0"/>
    <s v="Zevenheuvelenweg 25"/>
    <s v="5048 AN"/>
    <x v="13"/>
    <s v="077"/>
    <s v="378771"/>
    <x v="0"/>
    <n v="85"/>
    <n v="34400"/>
    <n v="1020"/>
  </r>
  <r>
    <n v="276"/>
    <m/>
    <s v="J."/>
    <s v="van"/>
    <s v="Heyningen"/>
    <d v="1952-07-21T00:00:00"/>
    <x v="0"/>
    <x v="0"/>
    <s v="Bolensteinseweg 3"/>
    <s v="3603 CP"/>
    <x v="14"/>
    <s v="03821"/>
    <s v="20357"/>
    <x v="5"/>
    <n v="85"/>
    <n v="38800"/>
    <n v="800"/>
  </r>
  <r>
    <n v="245"/>
    <n v="5"/>
    <s v="J."/>
    <m/>
    <s v="Elzinga"/>
    <d v="1965-12-23T00:00:00"/>
    <x v="0"/>
    <x v="1"/>
    <s v="Bonkelaar 16"/>
    <s v="7707 DV"/>
    <x v="15"/>
    <s v="08765"/>
    <s v="87888"/>
    <x v="6"/>
    <n v="140"/>
    <n v="63700"/>
    <n v="870"/>
  </r>
  <r>
    <n v="86"/>
    <n v="5"/>
    <s v="H."/>
    <s v="van"/>
    <s v="Bommel"/>
    <d v="1955-09-12T00:00:00"/>
    <x v="0"/>
    <x v="1"/>
    <s v="Daniel Goedkoopstraat 9"/>
    <s v="1096 BD"/>
    <x v="0"/>
    <s v="020"/>
    <s v="421720"/>
    <x v="6"/>
    <n v="100"/>
    <n v="66100"/>
    <n v="1410"/>
  </r>
  <r>
    <n v="27"/>
    <n v="5"/>
    <s v="J.L."/>
    <m/>
    <s v="Scharff"/>
    <d v="1962-08-09T00:00:00"/>
    <x v="0"/>
    <x v="1"/>
    <s v="Fazantenkamp 711"/>
    <s v="3607 DR"/>
    <x v="14"/>
    <s v="03821"/>
    <s v="13975"/>
    <x v="6"/>
    <n v="95"/>
    <n v="49100"/>
    <n v="1030"/>
  </r>
  <r>
    <n v="212"/>
    <n v="4"/>
    <s v="G.J."/>
    <s v="van den"/>
    <s v="Eijkel"/>
    <d v="1962-07-21T00:00:00"/>
    <x v="0"/>
    <x v="0"/>
    <s v="Borneostraat 85"/>
    <s v="7512 AJ"/>
    <x v="16"/>
    <s v="076"/>
    <s v="392112"/>
    <x v="0"/>
    <n v="150"/>
    <n v="43600"/>
    <n v="920"/>
  </r>
  <r>
    <n v="104"/>
    <n v="6"/>
    <s v="P."/>
    <m/>
    <s v="Trines"/>
    <d v="1976-05-04T00:00:00"/>
    <x v="0"/>
    <x v="1"/>
    <s v="Boschdijk 525"/>
    <s v="5621 JG"/>
    <x v="17"/>
    <s v="078"/>
    <s v="386112"/>
    <x v="7"/>
    <n v="225"/>
    <n v="105100"/>
    <n v="1950"/>
  </r>
  <r>
    <n v="37"/>
    <n v="4"/>
    <s v="A.M.G."/>
    <s v="van"/>
    <s v="Rooy"/>
    <d v="1961-07-11T00:00:00"/>
    <x v="0"/>
    <x v="1"/>
    <s v="Brabantlaan 2"/>
    <s v="5216 TV"/>
    <x v="18"/>
    <s v="065"/>
    <s v="367405"/>
    <x v="6"/>
    <n v="140"/>
    <n v="71500"/>
    <n v="1470"/>
  </r>
  <r>
    <n v="244"/>
    <m/>
    <s v="H."/>
    <s v="van"/>
    <s v="Meekeren"/>
    <d v="1984-04-03T00:00:00"/>
    <x v="0"/>
    <x v="1"/>
    <s v="Fr. van Mierisstraat 37 hs"/>
    <s v="1071 RJ"/>
    <x v="0"/>
    <s v="020"/>
    <s v="424880"/>
    <x v="6"/>
    <n v="150"/>
    <n v="68700"/>
    <n v="1010"/>
  </r>
  <r>
    <n v="25"/>
    <n v="10"/>
    <s v="H.C.C."/>
    <m/>
    <s v="Coolen"/>
    <d v="1960-04-29T00:00:00"/>
    <x v="1"/>
    <x v="1"/>
    <s v="Burg. Oudlaan 50"/>
    <s v="3062 PA"/>
    <x v="19"/>
    <s v="010"/>
    <s v="110250"/>
    <x v="5"/>
    <n v="75"/>
    <n v="29100"/>
    <n v="1680"/>
  </r>
  <r>
    <n v="109"/>
    <n v="4"/>
    <s v="S."/>
    <m/>
    <s v="Geenen"/>
    <d v="1959-04-12T00:00:00"/>
    <x v="1"/>
    <x v="0"/>
    <s v="Burg. Roelenweg 33"/>
    <s v="8031 ES"/>
    <x v="7"/>
    <s v="076"/>
    <s v="384284"/>
    <x v="4"/>
    <n v="140"/>
    <n v="45100"/>
    <n v="950"/>
  </r>
  <r>
    <n v="34"/>
    <n v="3"/>
    <s v="L."/>
    <m/>
    <s v="Touwen"/>
    <d v="1960-04-03T00:00:00"/>
    <x v="0"/>
    <x v="0"/>
    <s v="Hoofdstraat 180"/>
    <s v="3972 LG"/>
    <x v="20"/>
    <s v="04571"/>
    <s v="35782"/>
    <x v="2"/>
    <n v="125"/>
    <n v="54800"/>
    <n v="770"/>
  </r>
  <r>
    <n v="256"/>
    <n v="7"/>
    <s v="C."/>
    <m/>
    <s v="Sweering"/>
    <d v="1962-05-11T00:00:00"/>
    <x v="1"/>
    <x v="1"/>
    <s v="1e Helmersstraat 106"/>
    <s v="1054 EH"/>
    <x v="0"/>
    <s v="020"/>
    <s v="425120"/>
    <x v="3"/>
    <n v="115"/>
    <n v="97300"/>
    <n v="950"/>
  </r>
  <r>
    <n v="174"/>
    <n v="6"/>
    <s v="P."/>
    <m/>
    <s v="Gering"/>
    <d v="1955-09-12T00:00:00"/>
    <x v="0"/>
    <x v="1"/>
    <s v="Burghstraat 25"/>
    <s v="6227 RR"/>
    <x v="8"/>
    <s v="087"/>
    <s v="122222"/>
    <x v="1"/>
    <n v="115"/>
    <n v="39100"/>
    <n v="1930"/>
  </r>
  <r>
    <n v="141"/>
    <n v="3"/>
    <s v="W.M."/>
    <s v="van"/>
    <s v="Leeuwen"/>
    <d v="1955-09-12T00:00:00"/>
    <x v="1"/>
    <x v="0"/>
    <s v="Ceintuurbaan 5"/>
    <s v="8022 AW"/>
    <x v="7"/>
    <s v="076"/>
    <s v="386716"/>
    <x v="2"/>
    <n v="125"/>
    <n v="65600"/>
    <n v="1990"/>
  </r>
  <r>
    <n v="108"/>
    <n v="3"/>
    <s v="C."/>
    <m/>
    <s v="Willemstein"/>
    <d v="1955-09-12T00:00:00"/>
    <x v="0"/>
    <x v="0"/>
    <s v="Ceintuurbaan 50"/>
    <s v="8024 AA"/>
    <x v="7"/>
    <s v="076"/>
    <s v="384208"/>
    <x v="1"/>
    <n v="180"/>
    <n v="37400"/>
    <n v="890"/>
  </r>
  <r>
    <n v="39"/>
    <n v="10"/>
    <s v="P."/>
    <s v="van"/>
    <s v="Zanen"/>
    <d v="1963-05-21T00:00:00"/>
    <x v="1"/>
    <x v="0"/>
    <s v="Rouboslaan 30"/>
    <s v="2252 TR"/>
    <x v="21"/>
    <s v="070"/>
    <s v="372730"/>
    <x v="1"/>
    <n v="100"/>
    <n v="28900"/>
    <n v="1350"/>
  </r>
  <r>
    <n v="88"/>
    <m/>
    <s v="H."/>
    <s v="de"/>
    <s v="Groot"/>
    <d v="1955-09-12T00:00:00"/>
    <x v="1"/>
    <x v="0"/>
    <s v="Celsiusstraat 17"/>
    <s v="3846 BK"/>
    <x v="5"/>
    <s v="02834"/>
    <s v="45688"/>
    <x v="6"/>
    <n v="150"/>
    <n v="66600"/>
    <n v="1600"/>
  </r>
  <r>
    <n v="63"/>
    <n v="10"/>
    <s v="R.F."/>
    <s v="van"/>
    <s v="Hoof"/>
    <d v="1955-09-12T00:00:00"/>
    <x v="0"/>
    <x v="0"/>
    <s v="Churchilllaan 80"/>
    <s v="2012 RR"/>
    <x v="22"/>
    <s v="013"/>
    <s v="313819"/>
    <x v="2"/>
    <n v="200"/>
    <n v="92000"/>
    <n v="1150"/>
  </r>
  <r>
    <n v="48"/>
    <n v="9"/>
    <s v="H."/>
    <m/>
    <s v="Bronkhorst"/>
    <d v="1962-04-12T00:00:00"/>
    <x v="0"/>
    <x v="0"/>
    <s v="Grote Bickersstraat 72"/>
    <s v="1013 KS"/>
    <x v="0"/>
    <s v="020"/>
    <s v="420960"/>
    <x v="4"/>
    <n v="100"/>
    <n v="49700"/>
    <n v="1830"/>
  </r>
  <r>
    <n v="46"/>
    <n v="3"/>
    <s v="C.D."/>
    <s v="van"/>
    <s v="Rooden"/>
    <d v="1955-09-12T00:00:00"/>
    <x v="1"/>
    <x v="0"/>
    <s v="De Boelelaan 1105"/>
    <s v="1082 SB"/>
    <x v="0"/>
    <s v="020"/>
    <s v="420920"/>
    <x v="7"/>
    <n v="175"/>
    <n v="73900"/>
    <n v="730"/>
  </r>
  <r>
    <n v="44"/>
    <n v="1"/>
    <s v="B.W."/>
    <m/>
    <s v="Windmuller"/>
    <d v="1964-07-04T00:00:00"/>
    <x v="0"/>
    <x v="1"/>
    <s v="Molenweg 81"/>
    <s v="5349 AC"/>
    <x v="23"/>
    <s v="02378"/>
    <s v="86845"/>
    <x v="2"/>
    <n v="150"/>
    <n v="71600"/>
    <n v="1290"/>
  </r>
  <r>
    <n v="36"/>
    <n v="6"/>
    <s v="W.G."/>
    <m/>
    <s v="Rosenkamp"/>
    <d v="1955-09-12T00:00:00"/>
    <x v="1"/>
    <x v="1"/>
    <s v="De Buorren"/>
    <s v="8408 ZH"/>
    <x v="24"/>
    <s v="08734"/>
    <s v="72695"/>
    <x v="0"/>
    <n v="150"/>
    <n v="36800"/>
    <n v="850"/>
  </r>
  <r>
    <n v="231"/>
    <n v="3"/>
    <s v="G."/>
    <s v="van de"/>
    <s v="Merwe"/>
    <d v="1955-09-13T00:00:00"/>
    <x v="0"/>
    <x v="1"/>
    <s v="De Horst 14  Private"/>
    <s v="3362 EA"/>
    <x v="25"/>
    <s v="01200"/>
    <s v="92693"/>
    <x v="0"/>
    <n v="125"/>
    <n v="69800"/>
    <n v="990"/>
  </r>
  <r>
    <n v="93"/>
    <n v="10"/>
    <s v="P.M."/>
    <m/>
    <s v="Oosten"/>
    <d v="1955-09-12T00:00:00"/>
    <x v="0"/>
    <x v="0"/>
    <s v="De Zulthe 12"/>
    <s v="9301 AV"/>
    <x v="26"/>
    <s v="08710"/>
    <s v="19471"/>
    <x v="4"/>
    <n v="110"/>
    <n v="60700"/>
    <n v="1000"/>
  </r>
  <r>
    <n v="275"/>
    <n v="3"/>
    <s v="R."/>
    <m/>
    <s v="Ruehrup"/>
    <d v="1955-09-12T00:00:00"/>
    <x v="0"/>
    <x v="0"/>
    <s v="Den Daal 12"/>
    <s v="5521 MC"/>
    <x v="27"/>
    <s v="07623"/>
    <s v="31763"/>
    <x v="4"/>
    <n v="115"/>
    <n v="56600"/>
    <n v="860"/>
  </r>
  <r>
    <n v="120"/>
    <n v="6"/>
    <s v="C."/>
    <m/>
    <s v="Reynhout"/>
    <d v="1955-09-12T00:00:00"/>
    <x v="1"/>
    <x v="0"/>
    <s v="Dr. A. Philipsweg"/>
    <s v="6026 RA"/>
    <x v="28"/>
    <s v="05672"/>
    <s v="98583"/>
    <x v="6"/>
    <n v="120"/>
    <n v="69300"/>
    <n v="1630"/>
  </r>
  <r>
    <n v="9"/>
    <m/>
    <s v="W.J.J."/>
    <m/>
    <s v="Bolhuis"/>
    <d v="1959-03-05T00:00:00"/>
    <x v="0"/>
    <x v="0"/>
    <s v="E. Rooseveltlaan 1"/>
    <s v="1183 CC"/>
    <x v="2"/>
    <s v="020"/>
    <s v="420180"/>
    <x v="5"/>
    <n v="75"/>
    <n v="29500"/>
    <n v="1950"/>
  </r>
  <r>
    <n v="242"/>
    <m/>
    <s v="J.P.H."/>
    <m/>
    <s v="Jansen"/>
    <d v="1959-03-05T00:00:00"/>
    <x v="1"/>
    <x v="1"/>
    <s v="Eindhovenseweg 76a"/>
    <s v="5554 AD"/>
    <x v="29"/>
    <s v="09823"/>
    <s v="70732"/>
    <x v="3"/>
    <n v="140"/>
    <n v="63500"/>
    <n v="1830"/>
  </r>
  <r>
    <n v="220"/>
    <m/>
    <s v="R.K."/>
    <m/>
    <s v="Stapleton"/>
    <d v="1959-03-05T00:00:00"/>
    <x v="0"/>
    <x v="0"/>
    <s v="Energieweg 128"/>
    <s v="3641 RT"/>
    <x v="30"/>
    <s v="07623"/>
    <s v="40217"/>
    <x v="6"/>
    <n v="115"/>
    <n v="51600"/>
    <n v="1240"/>
  </r>
  <r>
    <n v="162"/>
    <n v="6"/>
    <s v="M."/>
    <m/>
    <s v="Siewersten"/>
    <d v="1959-03-05T00:00:00"/>
    <x v="1"/>
    <x v="1"/>
    <s v="Esdoornstraat 2"/>
    <s v="4191 KR"/>
    <x v="31"/>
    <s v="07610"/>
    <s v="67004"/>
    <x v="7"/>
    <n v="175"/>
    <n v="93900"/>
    <n v="1830"/>
  </r>
  <r>
    <n v="203"/>
    <n v="5"/>
    <s v="K.L.A."/>
    <m/>
    <s v="Tan"/>
    <d v="1959-03-05T00:00:00"/>
    <x v="0"/>
    <x v="0"/>
    <s v="Essenlaan 4"/>
    <s v="3062 NM"/>
    <x v="19"/>
    <s v="010"/>
    <s v="112030"/>
    <x v="0"/>
    <n v="130"/>
    <n v="34800"/>
    <n v="1000"/>
  </r>
  <r>
    <n v="157"/>
    <n v="10"/>
    <s v="H.A."/>
    <m/>
    <s v="Gevrink"/>
    <d v="1959-03-05T00:00:00"/>
    <x v="0"/>
    <x v="1"/>
    <s v="F. Rooseveltlaan 57"/>
    <s v="4818 KB"/>
    <x v="32"/>
    <s v="046"/>
    <s v="353222"/>
    <x v="5"/>
    <n v="95"/>
    <n v="28800"/>
    <n v="1610"/>
  </r>
  <r>
    <n v="20"/>
    <n v="3"/>
    <s v="L."/>
    <m/>
    <s v="Wynsema"/>
    <d v="1959-03-05T00:00:00"/>
    <x v="0"/>
    <x v="1"/>
    <s v="F. Timmermanslaan 1"/>
    <s v="9721 WB"/>
    <x v="11"/>
    <s v="050"/>
    <s v="112240"/>
    <x v="0"/>
    <n v="200"/>
    <n v="64400"/>
    <n v="1380"/>
  </r>
  <r>
    <n v="148"/>
    <n v="4"/>
    <s v="D.M."/>
    <m/>
    <s v="Attinger"/>
    <d v="1957-08-28T00:00:00"/>
    <x v="1"/>
    <x v="0"/>
    <s v="Fauststraat 1"/>
    <s v="7323 BA"/>
    <x v="33"/>
    <s v="08756"/>
    <s v="89942"/>
    <x v="3"/>
    <n v="155"/>
    <n v="75200"/>
    <n v="1280"/>
  </r>
  <r>
    <n v="89"/>
    <n v="5"/>
    <s v="M."/>
    <m/>
    <s v="Wagenaar"/>
    <d v="1979-02-23T00:00:00"/>
    <x v="1"/>
    <x v="1"/>
    <s v="Flevolaan 23c"/>
    <s v="1382 JX"/>
    <x v="10"/>
    <s v="08777"/>
    <s v="10990"/>
    <x v="2"/>
    <n v="150"/>
    <n v="57200"/>
    <n v="970"/>
  </r>
  <r>
    <n v="24"/>
    <n v="6"/>
    <s v="P."/>
    <s v="van"/>
    <s v="Doorn"/>
    <d v="1958-03-05T00:00:00"/>
    <x v="0"/>
    <x v="0"/>
    <s v="Flevolaan 60e"/>
    <s v="1382 JZ"/>
    <x v="10"/>
    <s v="08777"/>
    <s v="34512"/>
    <x v="0"/>
    <n v="100"/>
    <n v="72600"/>
    <n v="840"/>
  </r>
  <r>
    <n v="60"/>
    <n v="8"/>
    <s v="J.C."/>
    <m/>
    <s v="Ranselaar"/>
    <d v="1965-05-20T00:00:00"/>
    <x v="1"/>
    <x v="1"/>
    <s v="Willem Barentszstraat 1"/>
    <s v="2315 TZ"/>
    <x v="34"/>
    <s v="071"/>
    <s v="379500"/>
    <x v="1"/>
    <n v="115"/>
    <n v="43300"/>
    <n v="1310"/>
  </r>
  <r>
    <n v="50"/>
    <n v="7"/>
    <s v="B."/>
    <m/>
    <s v="Mafficioli"/>
    <d v="1979-04-29T00:00:00"/>
    <x v="1"/>
    <x v="0"/>
    <s v="Fokkerstraat 12"/>
    <s v="2722 NJ"/>
    <x v="35"/>
    <s v="079"/>
    <s v="382950"/>
    <x v="2"/>
    <n v="150"/>
    <n v="39000"/>
    <n v="1740"/>
  </r>
  <r>
    <n v="111"/>
    <n v="8"/>
    <s v="R."/>
    <m/>
    <s v="Molenaar"/>
    <d v="1957-10-18T00:00:00"/>
    <x v="0"/>
    <x v="0"/>
    <s v="Fokkerstraat 5"/>
    <s v="9403 AM"/>
    <x v="36"/>
    <s v="09867"/>
    <s v="60897"/>
    <x v="2"/>
    <n v="150"/>
    <n v="70600"/>
    <n v="1840"/>
  </r>
  <r>
    <n v="181"/>
    <n v="9"/>
    <s v="B.H.J."/>
    <m/>
    <s v="Drahmann"/>
    <d v="1983-07-14T00:00:00"/>
    <x v="0"/>
    <x v="0"/>
    <s v="Folkert Elsingastraat 38"/>
    <s v="3067 NW"/>
    <x v="19"/>
    <s v="010"/>
    <s v="111810"/>
    <x v="7"/>
    <n v="180"/>
    <n v="57400"/>
    <n v="1390"/>
  </r>
  <r>
    <n v="28"/>
    <n v="1"/>
    <s v="D."/>
    <s v="de"/>
    <s v="Ruijter"/>
    <d v="1958-01-31T00:00:00"/>
    <x v="0"/>
    <x v="0"/>
    <s v="Grubbehoeve 303"/>
    <s v="1103 GZ"/>
    <x v="0"/>
    <s v="020"/>
    <s v="420560"/>
    <x v="2"/>
    <n v="125"/>
    <n v="70000"/>
    <n v="1940"/>
  </r>
  <r>
    <n v="106"/>
    <m/>
    <s v="B.H."/>
    <m/>
    <s v="Roemer"/>
    <d v="1987-01-05T00:00:00"/>
    <x v="1"/>
    <x v="1"/>
    <s v="Frederiklaan 12"/>
    <s v="5616 NH"/>
    <x v="17"/>
    <s v="078"/>
    <s v="386268"/>
    <x v="7"/>
    <n v="200"/>
    <n v="114800"/>
    <n v="580"/>
  </r>
  <r>
    <n v="258"/>
    <n v="6"/>
    <s v="P."/>
    <m/>
    <s v="Visser"/>
    <d v="1985-04-30T00:00:00"/>
    <x v="0"/>
    <x v="1"/>
    <s v="Fultonstraat 11-15"/>
    <s v="3133 KH"/>
    <x v="37"/>
    <s v="018"/>
    <s v="422644"/>
    <x v="1"/>
    <n v="115"/>
    <n v="42700"/>
    <n v="1350"/>
  </r>
  <r>
    <n v="99"/>
    <n v="9"/>
    <s v="B."/>
    <m/>
    <s v="Maurits"/>
    <d v="1979-09-19T00:00:00"/>
    <x v="1"/>
    <x v="0"/>
    <s v="G. Doustraat 1241"/>
    <s v="7944 HK"/>
    <x v="38"/>
    <s v="06678"/>
    <s v="49820"/>
    <x v="3"/>
    <n v="180"/>
    <n v="39900"/>
    <n v="830"/>
  </r>
  <r>
    <n v="239"/>
    <n v="2"/>
    <s v="G."/>
    <m/>
    <s v="Brands"/>
    <d v="1978-02-15T00:00:00"/>
    <x v="1"/>
    <x v="1"/>
    <s v="Gaspeldoornlaan 42"/>
    <s v="5552 GC"/>
    <x v="29"/>
    <s v="09823"/>
    <s v="76728"/>
    <x v="0"/>
    <n v="125"/>
    <n v="51700"/>
    <n v="1280"/>
  </r>
  <r>
    <n v="69"/>
    <n v="4"/>
    <s v="J."/>
    <m/>
    <s v="Laumans"/>
    <d v="1960-09-03T00:00:00"/>
    <x v="0"/>
    <x v="1"/>
    <s v="De Bleek 2"/>
    <s v="3447 GV"/>
    <x v="9"/>
    <s v="03440"/>
    <s v="60256"/>
    <x v="6"/>
    <n v="110"/>
    <n v="66800"/>
    <n v="620"/>
  </r>
  <r>
    <n v="51"/>
    <n v="3"/>
    <s v="P."/>
    <s v="van de"/>
    <s v="Kerkhof"/>
    <d v="1978-06-18T00:00:00"/>
    <x v="0"/>
    <x v="0"/>
    <s v="Geb. SFH 1"/>
    <s v="5600 MD"/>
    <x v="17"/>
    <s v="078"/>
    <s v="381978"/>
    <x v="6"/>
    <n v="100"/>
    <n v="36600"/>
    <n v="1650"/>
  </r>
  <r>
    <n v="262"/>
    <n v="5"/>
    <s v="B.M."/>
    <m/>
    <s v="Kalf"/>
    <d v="1961-06-20T00:00:00"/>
    <x v="0"/>
    <x v="0"/>
    <s v="Gen.de la Reylaan 12"/>
    <s v="1404 BR"/>
    <x v="39"/>
    <s v="04567"/>
    <s v="50146"/>
    <x v="3"/>
    <n v="110"/>
    <n v="54900"/>
    <n v="1160"/>
  </r>
  <r>
    <n v="139"/>
    <n v="9"/>
    <s v="C."/>
    <s v="de"/>
    <s v="Graauw"/>
    <d v="1966-02-06T00:00:00"/>
    <x v="0"/>
    <x v="1"/>
    <s v="Graafseweg 274"/>
    <s v="6532 ZV"/>
    <x v="40"/>
    <s v="087"/>
    <s v="399093"/>
    <x v="5"/>
    <n v="115"/>
    <n v="25100"/>
    <n v="610"/>
  </r>
  <r>
    <n v="134"/>
    <n v="10"/>
    <s v="R.B."/>
    <m/>
    <s v="Smit"/>
    <d v="1963-07-16T00:00:00"/>
    <x v="1"/>
    <x v="1"/>
    <s v="Grashof 98"/>
    <s v="2403 VK"/>
    <x v="41"/>
    <s v="06750"/>
    <s v="30466"/>
    <x v="5"/>
    <n v="100"/>
    <n v="40700"/>
    <n v="590"/>
  </r>
  <r>
    <n v="74"/>
    <n v="10"/>
    <s v="S.R.C."/>
    <s v="van den"/>
    <s v="Berg"/>
    <d v="1966-01-14T00:00:00"/>
    <x v="1"/>
    <x v="1"/>
    <s v="Assumburg 48"/>
    <s v="2402 KT"/>
    <x v="41"/>
    <s v="06750"/>
    <s v="22191"/>
    <x v="6"/>
    <n v="125"/>
    <n v="44800"/>
    <n v="610"/>
  </r>
  <r>
    <n v="70"/>
    <n v="9"/>
    <s v="A.M.J."/>
    <m/>
    <s v="Goudriaan"/>
    <d v="1970-09-02T00:00:00"/>
    <x v="0"/>
    <x v="1"/>
    <s v="Groenelaan 2"/>
    <s v="1186 AA"/>
    <x v="2"/>
    <s v="020"/>
    <s v="421400"/>
    <x v="1"/>
    <n v="150"/>
    <n v="51200"/>
    <n v="1370"/>
  </r>
  <r>
    <n v="144"/>
    <n v="9"/>
    <s v="J."/>
    <s v="van"/>
    <s v="Lieshout"/>
    <d v="1951-05-18T00:00:00"/>
    <x v="1"/>
    <x v="1"/>
    <s v="Groenewoudseweg 1"/>
    <s v="5621 BA"/>
    <x v="17"/>
    <s v="078"/>
    <s v="389232"/>
    <x v="0"/>
    <n v="165"/>
    <n v="50800"/>
    <n v="1100"/>
  </r>
  <r>
    <n v="154"/>
    <n v="2"/>
    <s v="W."/>
    <m/>
    <s v="Raaymakers"/>
    <d v="1962-02-27T00:00:00"/>
    <x v="0"/>
    <x v="1"/>
    <s v="Groningenweg 6"/>
    <s v="2803 PV"/>
    <x v="42"/>
    <s v="01892"/>
    <s v="65169"/>
    <x v="0"/>
    <n v="140"/>
    <n v="79700"/>
    <n v="1080"/>
  </r>
  <r>
    <n v="78"/>
    <n v="1"/>
    <s v="A."/>
    <m/>
    <s v="Korbelek"/>
    <d v="1966-01-13T00:00:00"/>
    <x v="1"/>
    <x v="1"/>
    <s v="Hartelaar 10"/>
    <s v="7391 MZ"/>
    <x v="43"/>
    <s v="08718"/>
    <s v="11813"/>
    <x v="5"/>
    <n v="90"/>
    <n v="43000"/>
    <n v="1060"/>
  </r>
  <r>
    <n v="268"/>
    <m/>
    <s v="E.J.A.F."/>
    <m/>
    <s v="Steemers"/>
    <d v="1970-06-26T00:00:00"/>
    <x v="0"/>
    <x v="0"/>
    <s v="Herengracht 566"/>
    <s v="1017 CH"/>
    <x v="0"/>
    <s v="020"/>
    <s v="425360"/>
    <x v="5"/>
    <n v="85"/>
    <n v="23800"/>
    <n v="1920"/>
  </r>
  <r>
    <n v="80"/>
    <n v="8"/>
    <s v="B.P."/>
    <m/>
    <s v="Tunderman"/>
    <d v="1963-09-19T00:00:00"/>
    <x v="0"/>
    <x v="0"/>
    <s v="Boerhaavelaan 5"/>
    <s v="2713 HA"/>
    <x v="35"/>
    <s v="079"/>
    <s v="85320"/>
    <x v="7"/>
    <n v="250"/>
    <n v="92100"/>
    <n v="1100"/>
  </r>
  <r>
    <n v="206"/>
    <n v="4"/>
    <s v="R.F."/>
    <m/>
    <s v="Troost"/>
    <d v="1969-02-20T00:00:00"/>
    <x v="0"/>
    <x v="0"/>
    <s v="Hobbemakade 83  III"/>
    <s v="1071 XP"/>
    <x v="0"/>
    <s v="020"/>
    <s v="424120"/>
    <x v="2"/>
    <n v="200"/>
    <n v="94300"/>
    <n v="590"/>
  </r>
  <r>
    <n v="82"/>
    <n v="6"/>
    <s v="H.F.J."/>
    <s v="van"/>
    <s v="Roijen"/>
    <d v="1963-04-10T00:00:00"/>
    <x v="1"/>
    <x v="1"/>
    <s v="Churchilllaan 11"/>
    <s v="3527 GV"/>
    <x v="1"/>
    <s v="030"/>
    <s v="532460"/>
    <x v="1"/>
    <n v="150"/>
    <n v="51600"/>
    <n v="1880"/>
  </r>
  <r>
    <n v="83"/>
    <n v="3"/>
    <s v="H.R.R."/>
    <m/>
    <s v="Plomp"/>
    <d v="1966-12-06T00:00:00"/>
    <x v="0"/>
    <x v="1"/>
    <s v="Boompjes 60-68"/>
    <s v="3011 XC"/>
    <x v="19"/>
    <s v="010"/>
    <s v="110830"/>
    <x v="0"/>
    <n v="100"/>
    <n v="44700"/>
    <n v="1740"/>
  </r>
  <r>
    <n v="221"/>
    <m/>
    <s v="W.A."/>
    <m/>
    <s v="Galesloot"/>
    <d v="1958-02-26T00:00:00"/>
    <x v="1"/>
    <x v="0"/>
    <s v="H.J. Wenckebachweg 15"/>
    <s v="1096 AL"/>
    <x v="0"/>
    <s v="020"/>
    <s v="424420"/>
    <x v="7"/>
    <n v="175"/>
    <n v="109900"/>
    <n v="610"/>
  </r>
  <r>
    <n v="94"/>
    <n v="4"/>
    <s v="C.J."/>
    <m/>
    <s v="Wiss"/>
    <d v="1957-10-17T00:00:00"/>
    <x v="0"/>
    <x v="0"/>
    <s v="Hagedisweide 40"/>
    <s v="3437 VS"/>
    <x v="44"/>
    <s v="03444"/>
    <s v="33876"/>
    <x v="6"/>
    <n v="150"/>
    <n v="64900"/>
    <n v="1960"/>
  </r>
  <r>
    <n v="101"/>
    <n v="10"/>
    <s v="H.C."/>
    <m/>
    <s v="Lit"/>
    <d v="1964-05-06T00:00:00"/>
    <x v="0"/>
    <x v="0"/>
    <s v="Handelscentrum ZHZ 48"/>
    <s v="2991 LD"/>
    <x v="45"/>
    <s v="02897"/>
    <s v="44577"/>
    <x v="4"/>
    <n v="110"/>
    <n v="49700"/>
    <n v="1380"/>
  </r>
  <r>
    <n v="19"/>
    <n v="7"/>
    <s v="J.C."/>
    <m/>
    <s v="Muller"/>
    <d v="1966-04-26T00:00:00"/>
    <x v="1"/>
    <x v="0"/>
    <s v="Hector Treubstraat 17"/>
    <s v="1402 CK"/>
    <x v="39"/>
    <s v="04567"/>
    <s v="28276"/>
    <x v="1"/>
    <n v="250"/>
    <n v="27000"/>
    <n v="1170"/>
  </r>
  <r>
    <n v="115"/>
    <n v="10"/>
    <s v="G."/>
    <m/>
    <s v="Luidinga"/>
    <d v="1950-05-11T00:00:00"/>
    <x v="0"/>
    <x v="1"/>
    <s v="Heemskerklaan 1"/>
    <s v="3445 CM"/>
    <x v="9"/>
    <s v="03440"/>
    <s v="29412"/>
    <x v="7"/>
    <n v="225"/>
    <n v="57100"/>
    <n v="1250"/>
  </r>
  <r>
    <n v="159"/>
    <n v="9"/>
    <s v="W.J."/>
    <m/>
    <s v="Bos"/>
    <d v="1958-10-05T00:00:00"/>
    <x v="1"/>
    <x v="1"/>
    <s v="Herengracht 203"/>
    <s v="1016 BE"/>
    <x v="0"/>
    <s v="020"/>
    <s v="423180"/>
    <x v="2"/>
    <n v="150"/>
    <n v="52800"/>
    <n v="1640"/>
  </r>
  <r>
    <n v="204"/>
    <n v="7"/>
    <s v="E.O."/>
    <s v="van"/>
    <s v="Lierop"/>
    <d v="1968-04-28T00:00:00"/>
    <x v="1"/>
    <x v="0"/>
    <s v="Herengracht 442"/>
    <s v="1017 BZ"/>
    <x v="0"/>
    <s v="020"/>
    <s v="424080"/>
    <x v="6"/>
    <n v="110"/>
    <n v="78100"/>
    <n v="1000"/>
  </r>
  <r>
    <n v="72"/>
    <n v="4"/>
    <s v="J."/>
    <s v="de"/>
    <s v="Jong"/>
    <d v="1981-11-24T00:00:00"/>
    <x v="0"/>
    <x v="1"/>
    <s v="Langestraat 7"/>
    <s v="1015 AK"/>
    <x v="0"/>
    <s v="020"/>
    <s v="421440"/>
    <x v="4"/>
    <n v="200"/>
    <n v="36100"/>
    <n v="680"/>
  </r>
  <r>
    <n v="79"/>
    <n v="3"/>
    <s v="M."/>
    <s v="de"/>
    <s v="Jong"/>
    <d v="1973-06-24T00:00:00"/>
    <x v="0"/>
    <x v="1"/>
    <s v="Herenstraat 139"/>
    <s v="2271 CD"/>
    <x v="3"/>
    <s v="070"/>
    <s v="375530"/>
    <x v="3"/>
    <n v="190"/>
    <n v="58100"/>
    <n v="1910"/>
  </r>
  <r>
    <n v="179"/>
    <n v="5"/>
    <s v="J.L.B.M."/>
    <s v="van der"/>
    <s v="Lans"/>
    <d v="1977-04-28T00:00:00"/>
    <x v="1"/>
    <x v="0"/>
    <s v="Herenstraat 14"/>
    <s v="3512 KC"/>
    <x v="1"/>
    <s v="030"/>
    <s v="535370"/>
    <x v="1"/>
    <n v="140"/>
    <n v="32300"/>
    <n v="1230"/>
  </r>
  <r>
    <n v="214"/>
    <n v="10"/>
    <s v="E."/>
    <m/>
    <s v="Mater"/>
    <d v="1962-07-15T00:00:00"/>
    <x v="1"/>
    <x v="0"/>
    <s v="Hertzogweg 2-8"/>
    <s v="7551 ME"/>
    <x v="46"/>
    <s v="074"/>
    <s v="942490"/>
    <x v="3"/>
    <n v="140"/>
    <n v="100600"/>
    <n v="1290"/>
  </r>
  <r>
    <n v="95"/>
    <n v="10"/>
    <s v="J.J."/>
    <m/>
    <s v="Kroon"/>
    <d v="1967-06-12T00:00:00"/>
    <x v="1"/>
    <x v="0"/>
    <s v="Haaghuishof 8"/>
    <s v="2352 SV"/>
    <x v="47"/>
    <s v="07546"/>
    <s v="34550"/>
    <x v="3"/>
    <n v="100"/>
    <n v="54900"/>
    <n v="1050"/>
  </r>
  <r>
    <n v="202"/>
    <n v="1"/>
    <s v="J.P.C."/>
    <m/>
    <s v="Embregts"/>
    <d v="1956-02-03T00:00:00"/>
    <x v="0"/>
    <x v="1"/>
    <s v="Heusdenhoutsestraat 464"/>
    <s v="4817 WL"/>
    <x v="32"/>
    <s v="046"/>
    <s v="455292"/>
    <x v="1"/>
    <n v="145"/>
    <n v="26600"/>
    <n v="1590"/>
  </r>
  <r>
    <n v="112"/>
    <n v="9"/>
    <s v="J."/>
    <m/>
    <s v="Bruyn"/>
    <d v="1967-07-17T00:00:00"/>
    <x v="0"/>
    <x v="1"/>
    <s v="Enckebachweg 169"/>
    <s v="1096 AM"/>
    <x v="0"/>
    <s v="020"/>
    <s v="422240"/>
    <x v="5"/>
    <n v="90"/>
    <n v="18200"/>
    <n v="1380"/>
  </r>
  <r>
    <n v="98"/>
    <n v="6"/>
    <s v="H."/>
    <m/>
    <s v="Buth"/>
    <d v="1963-05-29T00:00:00"/>
    <x v="0"/>
    <x v="1"/>
    <s v="Dillenburgstraat 11c"/>
    <s v="5652 AM"/>
    <x v="17"/>
    <s v="078"/>
    <s v="385644"/>
    <x v="0"/>
    <n v="110"/>
    <n v="64500"/>
    <n v="1160"/>
  </r>
  <r>
    <n v="193"/>
    <n v="10"/>
    <s v="H.J.A."/>
    <m/>
    <s v="Brunings"/>
    <d v="1977-09-06T00:00:00"/>
    <x v="1"/>
    <x v="1"/>
    <s v="Hogeweg 25"/>
    <s v="3814 CC"/>
    <x v="48"/>
    <s v="03245"/>
    <s v="78276"/>
    <x v="6"/>
    <n v="130"/>
    <n v="77100"/>
    <n v="1890"/>
  </r>
  <r>
    <n v="85"/>
    <n v="8"/>
    <s v="A.K."/>
    <s v="van de"/>
    <s v="Herik"/>
    <d v="1965-09-08T00:00:00"/>
    <x v="1"/>
    <x v="1"/>
    <s v="Hoofdstraat 11"/>
    <s v="5473 AN"/>
    <x v="49"/>
    <s v="07631"/>
    <s v="78985"/>
    <x v="2"/>
    <n v="250"/>
    <n v="58900"/>
    <n v="1600"/>
  </r>
  <r>
    <n v="124"/>
    <m/>
    <s v="R."/>
    <m/>
    <s v="Zoutebier"/>
    <d v="1980-08-09T00:00:00"/>
    <x v="1"/>
    <x v="1"/>
    <s v="Pikeursbaan 15"/>
    <s v="7411 GT"/>
    <x v="50"/>
    <s v="087"/>
    <s v="397788"/>
    <x v="4"/>
    <n v="175"/>
    <n v="58600"/>
    <n v="780"/>
  </r>
  <r>
    <n v="213"/>
    <n v="10"/>
    <s v="R.J."/>
    <m/>
    <s v="Lugtenborg"/>
    <d v="1951-05-08T00:00:00"/>
    <x v="0"/>
    <x v="0"/>
    <s v="Hooge der A 31"/>
    <s v="9712 AE"/>
    <x v="11"/>
    <s v="050"/>
    <s v="114556"/>
    <x v="4"/>
    <n v="140"/>
    <n v="51600"/>
    <n v="2000"/>
  </r>
  <r>
    <n v="223"/>
    <n v="10"/>
    <s v="R."/>
    <m/>
    <s v="Couzy"/>
    <d v="1956-09-14T00:00:00"/>
    <x v="0"/>
    <x v="0"/>
    <s v="Kloveniersburgwal 47"/>
    <s v="1011 JX"/>
    <x v="0"/>
    <s v="020"/>
    <s v="424460"/>
    <x v="4"/>
    <n v="150"/>
    <n v="60000"/>
    <n v="1750"/>
  </r>
  <r>
    <n v="31"/>
    <n v="4"/>
    <s v="R."/>
    <m/>
    <s v="Gotje"/>
    <d v="1968-10-28T00:00:00"/>
    <x v="0"/>
    <x v="0"/>
    <s v="Industrieweg 12"/>
    <s v="9640 AA"/>
    <x v="51"/>
    <s v="03663"/>
    <s v="46882"/>
    <x v="0"/>
    <n v="200"/>
    <n v="74600"/>
    <n v="1910"/>
  </r>
  <r>
    <n v="171"/>
    <n v="9"/>
    <s v="R."/>
    <m/>
    <s v="Gotje"/>
    <d v="1958-01-02T00:00:00"/>
    <x v="0"/>
    <x v="1"/>
    <s v="Industrieweg 12 94"/>
    <s v="9641 HM"/>
    <x v="51"/>
    <s v="03663"/>
    <s v="19522"/>
    <x v="2"/>
    <n v="145"/>
    <n v="58800"/>
    <n v="630"/>
  </r>
  <r>
    <n v="96"/>
    <n v="10"/>
    <s v="Th.M."/>
    <m/>
    <s v="Joor"/>
    <d v="1963-10-05T00:00:00"/>
    <x v="1"/>
    <x v="0"/>
    <s v="Hoofdweg 1278"/>
    <s v="2153 LR"/>
    <x v="52"/>
    <s v="09812"/>
    <s v="18799"/>
    <x v="5"/>
    <n v="80"/>
    <n v="36500"/>
    <n v="1360"/>
  </r>
  <r>
    <n v="137"/>
    <n v="7"/>
    <s v="W."/>
    <m/>
    <s v="Phielix"/>
    <d v="1964-11-23T00:00:00"/>
    <x v="1"/>
    <x v="1"/>
    <s v="Lorentzstraat 4"/>
    <s v="6710 BC"/>
    <x v="53"/>
    <s v="08564"/>
    <s v="28222"/>
    <x v="7"/>
    <n v="200"/>
    <n v="100900"/>
    <n v="1630"/>
  </r>
  <r>
    <n v="173"/>
    <n v="4"/>
    <s v="P."/>
    <m/>
    <s v="Dijkwel"/>
    <d v="1955-03-20T00:00:00"/>
    <x v="1"/>
    <x v="1"/>
    <s v="Leidsedreef 2"/>
    <s v="2352 BA"/>
    <x v="47"/>
    <s v="07546"/>
    <s v="40202"/>
    <x v="5"/>
    <n v="80"/>
    <n v="35800"/>
    <n v="920"/>
  </r>
  <r>
    <n v="176"/>
    <n v="5"/>
    <s v="C.J.M."/>
    <s v="van der"/>
    <s v="Berg"/>
    <d v="1955-09-24T00:00:00"/>
    <x v="1"/>
    <x v="1"/>
    <s v="Karel Doorlamlaan 67"/>
    <s v="3572 NG"/>
    <x v="1"/>
    <s v="030"/>
    <s v="535280"/>
    <x v="7"/>
    <n v="175"/>
    <n v="114200"/>
    <n v="550"/>
  </r>
  <r>
    <n v="110"/>
    <n v="6"/>
    <s v="J."/>
    <s v="van"/>
    <s v="Ruler"/>
    <d v="1960-04-30T00:00:00"/>
    <x v="1"/>
    <x v="0"/>
    <s v="Langstraat 7"/>
    <s v="8251 VE"/>
    <x v="54"/>
    <s v="06510"/>
    <s v="22887"/>
    <x v="4"/>
    <n v="140"/>
    <n v="45100"/>
    <n v="1690"/>
  </r>
  <r>
    <n v="138"/>
    <n v="8"/>
    <s v="M."/>
    <m/>
    <s v="Frielink"/>
    <d v="1965-10-18T00:00:00"/>
    <x v="1"/>
    <x v="1"/>
    <s v="Pr. Irenestraat 59"/>
    <s v="1077 WV"/>
    <x v="0"/>
    <s v="020"/>
    <s v="3422760"/>
    <x v="4"/>
    <n v="175"/>
    <n v="47200"/>
    <n v="1630"/>
  </r>
  <r>
    <n v="52"/>
    <n v="8"/>
    <s v="L.A."/>
    <m/>
    <s v="Mulder"/>
    <d v="1972-07-05T00:00:00"/>
    <x v="0"/>
    <x v="1"/>
    <s v="Joh. Huizingalaan 261"/>
    <s v="1066 AP"/>
    <x v="0"/>
    <s v="020"/>
    <s v="421040"/>
    <x v="0"/>
    <n v="180"/>
    <n v="44000"/>
    <n v="1340"/>
  </r>
  <r>
    <n v="56"/>
    <n v="10"/>
    <s v="J.H."/>
    <m/>
    <s v="Ris"/>
    <d v="1970-12-16T00:00:00"/>
    <x v="0"/>
    <x v="0"/>
    <s v="Locatellikade 1"/>
    <s v="1076 AZ"/>
    <x v="0"/>
    <s v="020"/>
    <s v="421120"/>
    <x v="0"/>
    <n v="175"/>
    <n v="59000"/>
    <n v="1470"/>
  </r>
  <r>
    <n v="43"/>
    <m/>
    <s v="T."/>
    <s v="van"/>
    <s v="Puijenbroek"/>
    <d v="1950-02-10T00:00:00"/>
    <x v="1"/>
    <x v="0"/>
    <s v="Keizer Karelplein 28"/>
    <s v="6211 TC"/>
    <x v="8"/>
    <s v="087"/>
    <s v="390741"/>
    <x v="7"/>
    <n v="225"/>
    <n v="67600"/>
    <n v="1740"/>
  </r>
  <r>
    <n v="166"/>
    <m/>
    <s v="S.L.J."/>
    <s v="van"/>
    <s v="Bezouwen-Vroon"/>
    <d v="1979-06-12T00:00:00"/>
    <x v="1"/>
    <x v="1"/>
    <s v="Kralingse Plaslaan 186"/>
    <s v="3061 DJ"/>
    <x v="19"/>
    <s v="010"/>
    <s v="111660"/>
    <x v="7"/>
    <n v="250"/>
    <n v="74000"/>
    <n v="1470"/>
  </r>
  <r>
    <n v="75"/>
    <n v="10"/>
    <s v="J.C."/>
    <m/>
    <s v="Willemse"/>
    <d v="1950-01-13T00:00:00"/>
    <x v="1"/>
    <x v="1"/>
    <s v="Planetenweg 87"/>
    <s v="2132 HL"/>
    <x v="55"/>
    <s v="02234"/>
    <s v="73831"/>
    <x v="3"/>
    <n v="175"/>
    <n v="98800"/>
    <n v="1060"/>
  </r>
  <r>
    <n v="67"/>
    <n v="10"/>
    <s v="G."/>
    <m/>
    <s v="Hoekendijk"/>
    <d v="1960-06-27T00:00:00"/>
    <x v="1"/>
    <x v="1"/>
    <s v="Oude Oever 10"/>
    <s v="7722 VE"/>
    <x v="56"/>
    <s v="05363"/>
    <s v="89265"/>
    <x v="4"/>
    <n v="155"/>
    <n v="23200"/>
    <n v="1600"/>
  </r>
  <r>
    <n v="140"/>
    <n v="3"/>
    <s v="A."/>
    <s v="van"/>
    <s v="Heerwaarde"/>
    <d v="1955-11-25T00:00:00"/>
    <x v="0"/>
    <x v="0"/>
    <s v="Kerkeplaat 12"/>
    <s v="3313 LC"/>
    <x v="57"/>
    <s v="01087"/>
    <s v="27782"/>
    <x v="0"/>
    <n v="110"/>
    <n v="43800"/>
    <n v="640"/>
  </r>
  <r>
    <n v="226"/>
    <n v="3"/>
    <s v="A.M."/>
    <m/>
    <s v="Kassteen"/>
    <d v="1982-04-01T00:00:00"/>
    <x v="0"/>
    <x v="1"/>
    <s v="Markt 20"/>
    <s v="5980 AB"/>
    <x v="58"/>
    <s v="08756"/>
    <s v="83942"/>
    <x v="0"/>
    <n v="125"/>
    <n v="72900"/>
    <n v="1370"/>
  </r>
  <r>
    <n v="274"/>
    <n v="4"/>
    <s v="M."/>
    <m/>
    <s v="Vader"/>
    <d v="1954-03-07T00:00:00"/>
    <x v="1"/>
    <x v="1"/>
    <s v="Kloosterlaan 2"/>
    <s v="9936 TE"/>
    <x v="59"/>
    <s v="07623"/>
    <s v="75214"/>
    <x v="0"/>
    <n v="100"/>
    <n v="46000"/>
    <n v="740"/>
  </r>
  <r>
    <n v="246"/>
    <n v="4"/>
    <s v="L.W.M."/>
    <m/>
    <s v="Kuipers"/>
    <d v="1972-07-05T00:00:00"/>
    <x v="1"/>
    <x v="1"/>
    <s v="Kennemerlaan 52"/>
    <s v="1972 EP"/>
    <x v="60"/>
    <s v="03124"/>
    <s v="85978"/>
    <x v="0"/>
    <n v="120"/>
    <n v="39200"/>
    <n v="1170"/>
  </r>
  <r>
    <n v="117"/>
    <n v="7"/>
    <s v="P.V."/>
    <m/>
    <s v="Zuylen"/>
    <d v="1972-07-05T00:00:00"/>
    <x v="1"/>
    <x v="1"/>
    <s v="Matsmanveld 18"/>
    <s v="1541 SN"/>
    <x v="61"/>
    <s v="01199"/>
    <s v="69414"/>
    <x v="4"/>
    <n v="125"/>
    <n v="57200"/>
    <n v="1920"/>
  </r>
  <r>
    <n v="270"/>
    <n v="8"/>
    <s v="Y.K."/>
    <m/>
    <s v="Yntema"/>
    <d v="1972-07-05T00:00:00"/>
    <x v="1"/>
    <x v="1"/>
    <s v="Nieuwestad 9"/>
    <s v="8911 CG"/>
    <x v="62"/>
    <s v="053"/>
    <s v="123232"/>
    <x v="7"/>
    <n v="250"/>
    <n v="87600"/>
    <n v="740"/>
  </r>
  <r>
    <n v="38"/>
    <n v="10"/>
    <s v="A.W."/>
    <m/>
    <s v="Huisman"/>
    <d v="1956-12-13T00:00:00"/>
    <x v="0"/>
    <x v="0"/>
    <s v="Meibergdreef 9"/>
    <s v="1105 AZ"/>
    <x v="0"/>
    <s v="020"/>
    <s v="420760"/>
    <x v="5"/>
    <n v="80"/>
    <n v="35400"/>
    <n v="570"/>
  </r>
  <r>
    <n v="281"/>
    <m/>
    <s v="P.W."/>
    <m/>
    <s v="Kroon"/>
    <d v="1972-07-05T00:00:00"/>
    <x v="1"/>
    <x v="1"/>
    <s v="Kerkstraat 21"/>
    <s v="4196 AA"/>
    <x v="63"/>
    <s v="03410"/>
    <s v="88163"/>
    <x v="3"/>
    <n v="140"/>
    <n v="43500"/>
    <n v="910"/>
  </r>
  <r>
    <n v="199"/>
    <n v="10"/>
    <s v="P.A.A."/>
    <m/>
    <s v="Verkooy"/>
    <d v="1953-03-18T00:00:00"/>
    <x v="0"/>
    <x v="1"/>
    <s v="Korte Houtstraat 13"/>
    <s v="2011 ZN"/>
    <x v="22"/>
    <s v="013"/>
    <s v="515587"/>
    <x v="3"/>
    <n v="115"/>
    <n v="64700"/>
    <n v="1630"/>
  </r>
  <r>
    <n v="127"/>
    <m/>
    <s v="A.H.T."/>
    <m/>
    <s v="Marseille"/>
    <d v="1968-03-24T00:00:00"/>
    <x v="1"/>
    <x v="1"/>
    <s v="P. Zeemanstraat"/>
    <s v="5621 CP"/>
    <x v="17"/>
    <s v="078"/>
    <s v="387906"/>
    <x v="5"/>
    <n v="95"/>
    <n v="24900"/>
    <n v="1210"/>
  </r>
  <r>
    <n v="278"/>
    <n v="2"/>
    <s v="A.H."/>
    <m/>
    <s v="Groenendijk"/>
    <d v="1964-09-02T00:00:00"/>
    <x v="1"/>
    <x v="0"/>
    <s v="Keizersgracht 319"/>
    <s v="1016 EE"/>
    <x v="0"/>
    <s v="020"/>
    <s v="425560"/>
    <x v="6"/>
    <n v="140"/>
    <n v="74400"/>
    <n v="600"/>
  </r>
  <r>
    <n v="136"/>
    <n v="5"/>
    <s v="P.F."/>
    <m/>
    <s v="Boekestein"/>
    <d v="1965-05-27T00:00:00"/>
    <x v="0"/>
    <x v="0"/>
    <s v="Nassauplein 3"/>
    <s v="2011 PG"/>
    <x v="22"/>
    <s v="013"/>
    <s v="314768"/>
    <x v="1"/>
    <n v="100"/>
    <n v="27900"/>
    <n v="1170"/>
  </r>
  <r>
    <n v="90"/>
    <n v="6"/>
    <s v="P."/>
    <m/>
    <s v="Boersma"/>
    <d v="1966-04-13T00:00:00"/>
    <x v="0"/>
    <x v="1"/>
    <s v="Nijenborgh 16"/>
    <s v="9747 AG"/>
    <x v="11"/>
    <s v="050"/>
    <s v="113080"/>
    <x v="2"/>
    <n v="175"/>
    <n v="44100"/>
    <n v="1910"/>
  </r>
  <r>
    <n v="131"/>
    <n v="10"/>
    <s v="J.P."/>
    <m/>
    <s v="Kelders"/>
    <d v="1960-09-02T00:00:00"/>
    <x v="1"/>
    <x v="1"/>
    <s v="Landleven 1"/>
    <s v="9747 AD"/>
    <x v="11"/>
    <s v="050"/>
    <s v="113572"/>
    <x v="4"/>
    <n v="100"/>
    <n v="49000"/>
    <n v="550"/>
  </r>
  <r>
    <n v="132"/>
    <n v="10"/>
    <s v="F.J.A."/>
    <m/>
    <s v="Overweel"/>
    <d v="1970-06-07T00:00:00"/>
    <x v="0"/>
    <x v="1"/>
    <s v="Luttenbergstraat 2"/>
    <s v="8012 EE"/>
    <x v="7"/>
    <s v="076"/>
    <s v="386032"/>
    <x v="6"/>
    <n v="115"/>
    <n v="49000"/>
    <n v="1540"/>
  </r>
  <r>
    <n v="40"/>
    <n v="10"/>
    <s v="G.M.B."/>
    <m/>
    <s v="Jansen"/>
    <d v="1956-11-29T00:00:00"/>
    <x v="1"/>
    <x v="0"/>
    <s v="Ravellaan 207"/>
    <s v="3533 JM"/>
    <x v="1"/>
    <s v="030"/>
    <s v="531200"/>
    <x v="6"/>
    <n v="150"/>
    <n v="41900"/>
    <n v="1640"/>
  </r>
  <r>
    <n v="119"/>
    <n v="5"/>
    <s v="M."/>
    <s v="van"/>
    <s v="Maarseveen"/>
    <d v="1956-12-02T00:00:00"/>
    <x v="0"/>
    <x v="0"/>
    <s v="Ranzaerstraat 10"/>
    <s v="6311 AK"/>
    <x v="64"/>
    <s v="07241"/>
    <s v="76789"/>
    <x v="4"/>
    <n v="130"/>
    <n v="50400"/>
    <n v="1470"/>
  </r>
  <r>
    <n v="7"/>
    <n v="4"/>
    <s v="Mark"/>
    <s v="de"/>
    <s v="Visser"/>
    <d v="1955-09-25T00:00:00"/>
    <x v="1"/>
    <x v="0"/>
    <s v="Lelyveld 81"/>
    <s v="2345 GT"/>
    <x v="65"/>
    <s v="015"/>
    <s v="315105"/>
    <x v="7"/>
    <n v="250"/>
    <n v="73700"/>
    <n v="1100"/>
  </r>
  <r>
    <n v="191"/>
    <m/>
    <s v="F.T."/>
    <m/>
    <s v="Vis"/>
    <d v="1956-12-15T00:00:00"/>
    <x v="0"/>
    <x v="0"/>
    <s v="Industrieweg West 1"/>
    <s v="6662 PA"/>
    <x v="66"/>
    <s v="04681"/>
    <s v="61624"/>
    <x v="3"/>
    <n v="140"/>
    <n v="96000"/>
    <n v="1390"/>
  </r>
  <r>
    <n v="261"/>
    <n v="7"/>
    <s v="P.J."/>
    <m/>
    <s v="Ritsema"/>
    <d v="1973-05-31T00:00:00"/>
    <x v="0"/>
    <x v="1"/>
    <s v="Binckhorstlaan 299"/>
    <s v="2516 BC"/>
    <x v="67"/>
    <s v="070"/>
    <s v="388270"/>
    <x v="6"/>
    <n v="140"/>
    <n v="35700"/>
    <n v="1420"/>
  </r>
  <r>
    <n v="272"/>
    <n v="5"/>
    <s v="I.H."/>
    <m/>
    <s v="Veling"/>
    <d v="1967-01-26T00:00:00"/>
    <x v="0"/>
    <x v="1"/>
    <s v="Landjuweel 22"/>
    <s v="3905 PG"/>
    <x v="68"/>
    <s v="03562"/>
    <s v="90202"/>
    <x v="1"/>
    <n v="170"/>
    <n v="33400"/>
    <n v="1690"/>
  </r>
  <r>
    <n v="209"/>
    <n v="8"/>
    <s v="A.C.D."/>
    <m/>
    <s v="Rebel"/>
    <d v="1967-02-08T00:00:00"/>
    <x v="0"/>
    <x v="1"/>
    <s v="Overdiemerweg 35"/>
    <s v="1111 PP"/>
    <x v="69"/>
    <s v="020"/>
    <s v="424180"/>
    <x v="0"/>
    <n v="140"/>
    <n v="61700"/>
    <n v="1020"/>
  </r>
  <r>
    <n v="55"/>
    <n v="4"/>
    <s v="P."/>
    <s v="van der"/>
    <s v="Zouwen"/>
    <d v="1967-07-03T00:00:00"/>
    <x v="0"/>
    <x v="1"/>
    <s v="Paulus Potterstraat 30"/>
    <s v="3583 SN"/>
    <x v="1"/>
    <s v="030"/>
    <s v="531650"/>
    <x v="1"/>
    <n v="200"/>
    <n v="55000"/>
    <n v="900"/>
  </r>
  <r>
    <n v="35"/>
    <m/>
    <s v="T."/>
    <s v="de"/>
    <s v="Groot"/>
    <d v="1964-03-07T00:00:00"/>
    <x v="0"/>
    <x v="1"/>
    <s v="Nassaulaan 11"/>
    <s v="2514 JS"/>
    <x v="67"/>
    <s v="070"/>
    <s v="372450"/>
    <x v="5"/>
    <n v="75"/>
    <n v="18700"/>
    <n v="710"/>
  </r>
  <r>
    <n v="142"/>
    <n v="4"/>
    <s v="M.L."/>
    <m/>
    <s v="Lestraden"/>
    <d v="1960-05-27T00:00:00"/>
    <x v="0"/>
    <x v="0"/>
    <s v="Groenewandseweg"/>
    <s v="5621 VO"/>
    <x v="17"/>
    <s v="078"/>
    <s v="389076"/>
    <x v="3"/>
    <n v="150"/>
    <n v="75100"/>
    <n v="1260"/>
  </r>
  <r>
    <n v="128"/>
    <n v="6"/>
    <s v="M."/>
    <s v="van der"/>
    <s v="Bongardt"/>
    <d v="1959-06-28T00:00:00"/>
    <x v="0"/>
    <x v="1"/>
    <s v="Molenweg 32"/>
    <s v="1182 CL"/>
    <x v="2"/>
    <s v="020"/>
    <s v="422560"/>
    <x v="2"/>
    <n v="175"/>
    <n v="42200"/>
    <n v="1180"/>
  </r>
  <r>
    <n v="233"/>
    <n v="2"/>
    <s v="A.J."/>
    <m/>
    <s v="Wagelaar"/>
    <d v="1970-06-22T00:00:00"/>
    <x v="0"/>
    <x v="0"/>
    <s v="Leydsweg 73"/>
    <s v="7500 BK"/>
    <x v="16"/>
    <s v="076"/>
    <s v="793708"/>
    <x v="3"/>
    <n v="145"/>
    <n v="101400"/>
    <n v="1410"/>
  </r>
  <r>
    <n v="160"/>
    <n v="4"/>
    <s v="R."/>
    <m/>
    <s v="Kuip"/>
    <d v="1960-01-01T00:00:00"/>
    <x v="0"/>
    <x v="0"/>
    <s v="Rijnsburgstraat 11"/>
    <s v="1059 AT"/>
    <x v="0"/>
    <s v="020"/>
    <s v="423200"/>
    <x v="6"/>
    <n v="100"/>
    <n v="68800"/>
    <n v="1760"/>
  </r>
  <r>
    <n v="8"/>
    <n v="7"/>
    <s v="Gerard"/>
    <m/>
    <s v="Klijn"/>
    <d v="1955-06-23T00:00:00"/>
    <x v="1"/>
    <x v="1"/>
    <s v="Maatschapweg 78a"/>
    <s v="2346 SA"/>
    <x v="65"/>
    <s v="015"/>
    <s v="315120"/>
    <x v="1"/>
    <n v="145"/>
    <n v="23900"/>
    <n v="1990"/>
  </r>
  <r>
    <n v="41"/>
    <n v="8"/>
    <s v="L."/>
    <m/>
    <s v="Balm"/>
    <d v="1969-03-10T00:00:00"/>
    <x v="0"/>
    <x v="1"/>
    <s v="Leidseplein 1-3"/>
    <s v="1017 PR"/>
    <x v="0"/>
    <s v="020"/>
    <s v="420820"/>
    <x v="0"/>
    <n v="125"/>
    <n v="65700"/>
    <n v="830"/>
  </r>
  <r>
    <n v="121"/>
    <n v="7"/>
    <s v="J.E.C."/>
    <s v="van"/>
    <s v="Hal"/>
    <d v="1958-06-02T00:00:00"/>
    <x v="0"/>
    <x v="1"/>
    <s v="Maanweg 156"/>
    <s v="2516 AB"/>
    <x v="67"/>
    <s v="070"/>
    <s v="378470"/>
    <x v="7"/>
    <n v="200"/>
    <n v="64000"/>
    <n v="1430"/>
  </r>
  <r>
    <n v="84"/>
    <n v="2"/>
    <s v="D."/>
    <m/>
    <s v="Wullink"/>
    <d v="1981-04-28T00:00:00"/>
    <x v="0"/>
    <x v="0"/>
    <s v="Meerstraat 7"/>
    <s v="5473 ZG"/>
    <x v="49"/>
    <s v="07631"/>
    <s v="76632"/>
    <x v="0"/>
    <n v="125"/>
    <n v="65400"/>
    <n v="910"/>
  </r>
  <r>
    <n v="150"/>
    <n v="10"/>
    <s v="B.A.A."/>
    <m/>
    <s v="Wortelboer"/>
    <d v="1964-06-26T00:00:00"/>
    <x v="0"/>
    <x v="1"/>
    <s v="Ramgatsweg"/>
    <s v="4941 VS"/>
    <x v="70"/>
    <s v="07102"/>
    <s v="47716"/>
    <x v="5"/>
    <n v="100"/>
    <n v="25300"/>
    <n v="1310"/>
  </r>
  <r>
    <n v="151"/>
    <n v="9"/>
    <s v="S.D.A."/>
    <m/>
    <s v="Bakker"/>
    <d v="1970-06-13T00:00:00"/>
    <x v="1"/>
    <x v="1"/>
    <s v="Groot Wezenland 29"/>
    <s v="8011 JW"/>
    <x v="7"/>
    <s v="076"/>
    <s v="387476"/>
    <x v="1"/>
    <n v="85"/>
    <n v="28100"/>
    <n v="1950"/>
  </r>
  <r>
    <n v="49"/>
    <n v="9"/>
    <s v="H.E."/>
    <m/>
    <s v="Frenkel"/>
    <d v="1952-11-16T00:00:00"/>
    <x v="0"/>
    <x v="0"/>
    <s v="Oude Turfmarkt 127"/>
    <s v="1012 GC"/>
    <x v="0"/>
    <s v="020"/>
    <s v="3420980"/>
    <x v="5"/>
    <n v="80"/>
    <n v="27100"/>
    <n v="1010"/>
  </r>
  <r>
    <n v="211"/>
    <n v="1"/>
    <s v="J."/>
    <s v="van den"/>
    <s v="Bosch"/>
    <d v="1983-05-07T00:00:00"/>
    <x v="1"/>
    <x v="0"/>
    <s v="Koekoekslaan 1"/>
    <s v="3435 CM"/>
    <x v="44"/>
    <s v="03444"/>
    <s v="93897"/>
    <x v="1"/>
    <n v="120"/>
    <n v="43500"/>
    <n v="1200"/>
  </r>
  <r>
    <n v="18"/>
    <n v="4"/>
    <s v="C."/>
    <s v="de"/>
    <s v="Korver"/>
    <d v="1966-11-14T00:00:00"/>
    <x v="1"/>
    <x v="0"/>
    <s v="Meeuwenlaan 2"/>
    <s v="8011 BZ"/>
    <x v="7"/>
    <s v="076"/>
    <s v="377368"/>
    <x v="3"/>
    <n v="175"/>
    <n v="61500"/>
    <n v="1880"/>
  </r>
  <r>
    <n v="248"/>
    <n v="7"/>
    <s v="H.C."/>
    <m/>
    <s v="Groot"/>
    <d v="1974-11-06T00:00:00"/>
    <x v="0"/>
    <x v="1"/>
    <s v="Plantage Middenlaan 14"/>
    <s v="1018 DD"/>
    <x v="0"/>
    <s v="020"/>
    <s v="424960"/>
    <x v="1"/>
    <n v="140"/>
    <n v="50500"/>
    <n v="1690"/>
  </r>
  <r>
    <n v="282"/>
    <n v="3"/>
    <s v="J.H."/>
    <m/>
    <s v="Lucius"/>
    <d v="1983-10-23T00:00:00"/>
    <x v="0"/>
    <x v="0"/>
    <s v="Markt 45"/>
    <s v="5401 GN"/>
    <x v="71"/>
    <s v="08888"/>
    <s v="20373"/>
    <x v="2"/>
    <n v="150"/>
    <n v="67600"/>
    <n v="1110"/>
  </r>
  <r>
    <n v="107"/>
    <n v="10"/>
    <s v="G.M.I."/>
    <m/>
    <s v="Pasveer"/>
    <d v="1984-03-04T00:00:00"/>
    <x v="0"/>
    <x v="0"/>
    <s v="Reestplantsoen 27"/>
    <s v="7944 BD"/>
    <x v="38"/>
    <s v="06678"/>
    <s v="20983"/>
    <x v="4"/>
    <n v="175"/>
    <n v="35600"/>
    <n v="1060"/>
  </r>
  <r>
    <n v="260"/>
    <n v="6"/>
    <s v="H.L.M."/>
    <m/>
    <s v="IJsseldijk"/>
    <d v="1984-05-11T00:00:00"/>
    <x v="1"/>
    <x v="1"/>
    <s v="Obrechtlaan 38"/>
    <s v="3723 KC"/>
    <x v="72"/>
    <s v="03256"/>
    <s v="39601"/>
    <x v="5"/>
    <n v="95"/>
    <n v="27700"/>
    <n v="1040"/>
  </r>
  <r>
    <n v="241"/>
    <n v="3"/>
    <s v="K.A."/>
    <m/>
    <s v="Pothoven"/>
    <d v="1985-08-06T00:00:00"/>
    <x v="0"/>
    <x v="1"/>
    <s v="Koewei 33"/>
    <s v="6843 ZL"/>
    <x v="73"/>
    <s v="085"/>
    <s v="556465"/>
    <x v="0"/>
    <n v="135"/>
    <n v="49800"/>
    <n v="1730"/>
  </r>
  <r>
    <n v="234"/>
    <n v="9"/>
    <s v="D.A."/>
    <s v="van"/>
    <s v="Dongen"/>
    <d v="1957-12-19T00:00:00"/>
    <x v="0"/>
    <x v="0"/>
    <s v="P.C. Hooftstraat 153"/>
    <s v="1071 BT"/>
    <x v="0"/>
    <s v="020"/>
    <s v="424680"/>
    <x v="5"/>
    <n v="85"/>
    <n v="38300"/>
    <n v="1630"/>
  </r>
  <r>
    <n v="265"/>
    <n v="3"/>
    <s v="A.K."/>
    <m/>
    <s v="Broere"/>
    <d v="1950-07-31T00:00:00"/>
    <x v="0"/>
    <x v="0"/>
    <s v="Molenweide 2"/>
    <s v="1902 CG"/>
    <x v="74"/>
    <s v="02134"/>
    <s v="68223"/>
    <x v="2"/>
    <n v="150"/>
    <n v="64500"/>
    <n v="1640"/>
  </r>
  <r>
    <n v="47"/>
    <n v="5"/>
    <s v="M."/>
    <s v="van der"/>
    <s v="Bijl"/>
    <d v="1959-10-16T00:00:00"/>
    <x v="1"/>
    <x v="1"/>
    <s v="Nassaulaan 32"/>
    <s v="1815 GL"/>
    <x v="75"/>
    <s v="022"/>
    <s v="323034"/>
    <x v="1"/>
    <n v="150"/>
    <n v="34600"/>
    <n v="740"/>
  </r>
  <r>
    <n v="153"/>
    <n v="7"/>
    <s v="H.C."/>
    <s v="de"/>
    <s v="Kleine"/>
    <d v="1977-11-12T00:00:00"/>
    <x v="0"/>
    <x v="1"/>
    <s v="Molenvlietbrink 74"/>
    <s v="3448 HN"/>
    <x v="9"/>
    <s v="03440"/>
    <s v="64521"/>
    <x v="3"/>
    <n v="150"/>
    <n v="89900"/>
    <n v="1450"/>
  </r>
  <r>
    <n v="21"/>
    <n v="10"/>
    <s v="M.D.P."/>
    <s v="van"/>
    <s v="Gurp"/>
    <d v="1955-05-15T00:00:00"/>
    <x v="0"/>
    <x v="1"/>
    <s v="Neckarhavenweg"/>
    <s v="3198 LJ"/>
    <x v="76"/>
    <s v="010"/>
    <s v="110210"/>
    <x v="4"/>
    <n v="180"/>
    <n v="53200"/>
    <n v="1710"/>
  </r>
  <r>
    <n v="165"/>
    <n v="1"/>
    <s v="R."/>
    <m/>
    <s v="Rozemond"/>
    <d v="1963-12-16T00:00:00"/>
    <x v="1"/>
    <x v="0"/>
    <s v="Fazantenkamp 179"/>
    <s v="3607 CJ"/>
    <x v="14"/>
    <s v="03821"/>
    <s v="29756"/>
    <x v="2"/>
    <n v="175"/>
    <n v="95200"/>
    <n v="1530"/>
  </r>
  <r>
    <n v="187"/>
    <m/>
    <s v="G.L."/>
    <m/>
    <s v="Schreuder"/>
    <d v="1951-05-21T00:00:00"/>
    <x v="1"/>
    <x v="1"/>
    <s v="Neutronweg 11"/>
    <s v="4706 PL"/>
    <x v="77"/>
    <s v="083"/>
    <s v="98521"/>
    <x v="5"/>
    <n v="85"/>
    <n v="36700"/>
    <n v="1870"/>
  </r>
  <r>
    <n v="236"/>
    <n v="9"/>
    <s v="J.C."/>
    <m/>
    <s v="Oijen"/>
    <d v="1978-02-25T00:00:00"/>
    <x v="1"/>
    <x v="0"/>
    <s v="Julianalaan 117"/>
    <s v="2851 XJ"/>
    <x v="78"/>
    <s v="01828"/>
    <s v="30111"/>
    <x v="7"/>
    <n v="225"/>
    <n v="67500"/>
    <n v="990"/>
  </r>
  <r>
    <n v="208"/>
    <n v="1"/>
    <s v="J."/>
    <m/>
    <s v="Kouw"/>
    <d v="1978-05-06T00:00:00"/>
    <x v="1"/>
    <x v="1"/>
    <s v="Konijnenberg 59"/>
    <s v="4816 GB"/>
    <x v="32"/>
    <s v="046"/>
    <s v="355568"/>
    <x v="2"/>
    <n v="200"/>
    <n v="62700"/>
    <n v="1770"/>
  </r>
  <r>
    <n v="210"/>
    <m/>
    <s v="G.M.C."/>
    <m/>
    <s v="Bosch"/>
    <d v="1968-09-10T00:00:00"/>
    <x v="0"/>
    <x v="0"/>
    <s v="M.L. Kinghof 9"/>
    <s v="3411 DC"/>
    <x v="79"/>
    <s v="03456"/>
    <s v="20751"/>
    <x v="3"/>
    <n v="140"/>
    <n v="41900"/>
    <n v="1810"/>
  </r>
  <r>
    <n v="170"/>
    <n v="7"/>
    <s v="W.J."/>
    <s v="de"/>
    <s v="Wilde"/>
    <d v="1970-05-08T00:00:00"/>
    <x v="0"/>
    <x v="0"/>
    <s v="Zwarteweg 28"/>
    <s v="9717 HR"/>
    <x v="11"/>
    <s v="050"/>
    <s v="114040"/>
    <x v="6"/>
    <n v="95"/>
    <n v="55000"/>
    <n v="1680"/>
  </r>
  <r>
    <n v="279"/>
    <n v="5"/>
    <s v="L.J."/>
    <m/>
    <s v="Smink"/>
    <d v="1953-11-23T00:00:00"/>
    <x v="0"/>
    <x v="0"/>
    <s v="Nijverheidsweg 19"/>
    <s v="7005 AD"/>
    <x v="80"/>
    <s v="07531"/>
    <s v="75865"/>
    <x v="6"/>
    <n v="125"/>
    <n v="75100"/>
    <n v="1420"/>
  </r>
  <r>
    <n v="172"/>
    <n v="4"/>
    <s v="A.S."/>
    <m/>
    <s v="Akerboom"/>
    <d v="1965-06-27T00:00:00"/>
    <x v="1"/>
    <x v="1"/>
    <s v="Nassauhaven 110"/>
    <s v="3071 JK"/>
    <x v="19"/>
    <s v="010"/>
    <s v="111720"/>
    <x v="6"/>
    <n v="115"/>
    <n v="54700"/>
    <n v="1140"/>
  </r>
  <r>
    <n v="205"/>
    <n v="9"/>
    <s v="J.A."/>
    <m/>
    <s v="Fernandes"/>
    <d v="1963-03-01T00:00:00"/>
    <x v="0"/>
    <x v="0"/>
    <s v="Reguliersdwarsstraat 50"/>
    <s v="1017 BM"/>
    <x v="0"/>
    <s v="020"/>
    <s v="424100"/>
    <x v="0"/>
    <n v="115"/>
    <n v="36800"/>
    <n v="1450"/>
  </r>
  <r>
    <n v="183"/>
    <n v="9"/>
    <s v="N."/>
    <m/>
    <s v="Linke"/>
    <d v="1959-07-14T00:00:00"/>
    <x v="1"/>
    <x v="1"/>
    <s v="Plasticslaan 1"/>
    <s v="4600 AC"/>
    <x v="81"/>
    <s v="045"/>
    <s v="53235"/>
    <x v="1"/>
    <n v="130"/>
    <n v="33900"/>
    <n v="1460"/>
  </r>
  <r>
    <n v="133"/>
    <n v="10"/>
    <s v="O."/>
    <m/>
    <s v="Hektor"/>
    <d v="1959-11-06T00:00:00"/>
    <x v="0"/>
    <x v="1"/>
    <s v="Osloweg 49"/>
    <s v="9723 BH"/>
    <x v="11"/>
    <s v="050"/>
    <s v="113596"/>
    <x v="6"/>
    <n v="140"/>
    <n v="49600"/>
    <n v="640"/>
  </r>
  <r>
    <n v="81"/>
    <n v="7"/>
    <s v="J.P."/>
    <s v="de"/>
    <s v="Baere"/>
    <d v="1950-03-30T00:00:00"/>
    <x v="1"/>
    <x v="1"/>
    <s v="Oranje Nassaulaan 31"/>
    <s v="1075 AJ"/>
    <x v="0"/>
    <s v="020"/>
    <s v="421620"/>
    <x v="1"/>
    <n v="200"/>
    <n v="53200"/>
    <n v="1340"/>
  </r>
  <r>
    <n v="218"/>
    <m/>
    <s v="G.A.M."/>
    <m/>
    <s v="Otten"/>
    <d v="1970-09-11T00:00:00"/>
    <x v="1"/>
    <x v="1"/>
    <s v="Keizersgracht 557"/>
    <s v="1017 DR"/>
    <x v="0"/>
    <s v="020"/>
    <s v="424360"/>
    <x v="6"/>
    <n v="100"/>
    <n v="73100"/>
    <n v="740"/>
  </r>
  <r>
    <n v="266"/>
    <n v="4"/>
    <s v="A.TH.J."/>
    <m/>
    <s v="Evers"/>
    <d v="1960-12-04T00:00:00"/>
    <x v="0"/>
    <x v="1"/>
    <s v="Loseweg 130"/>
    <s v="7315 DM"/>
    <x v="33"/>
    <s v="08756"/>
    <s v="27922"/>
    <x v="2"/>
    <n v="160"/>
    <n v="51400"/>
    <n v="1110"/>
  </r>
  <r>
    <n v="259"/>
    <n v="8"/>
    <s v="D."/>
    <m/>
    <s v="Verweij"/>
    <d v="1961-08-10T00:00:00"/>
    <x v="0"/>
    <x v="0"/>
    <s v="Jeremiestraat 12b"/>
    <s v="3511 TW"/>
    <x v="1"/>
    <s v="030"/>
    <s v="537770"/>
    <x v="0"/>
    <n v="140"/>
    <n v="60200"/>
    <n v="940"/>
  </r>
  <r>
    <n v="180"/>
    <n v="4"/>
    <s v="J.A.J."/>
    <m/>
    <s v="Hiep"/>
    <d v="1960-07-22T00:00:00"/>
    <x v="1"/>
    <x v="0"/>
    <s v="Kruisstraat 8-10"/>
    <s v="2011 PX"/>
    <x v="22"/>
    <s v="013"/>
    <s v="15340"/>
    <x v="6"/>
    <n v="100"/>
    <n v="46500"/>
    <n v="740"/>
  </r>
  <r>
    <n v="45"/>
    <n v="1"/>
    <s v="N.A."/>
    <m/>
    <s v="Paap"/>
    <d v="1957-03-01T00:00:00"/>
    <x v="0"/>
    <x v="1"/>
    <s v="Singel 453"/>
    <s v="1012 WP"/>
    <x v="0"/>
    <s v="020"/>
    <s v="3420900"/>
    <x v="4"/>
    <n v="95"/>
    <n v="23000"/>
    <n v="780"/>
  </r>
  <r>
    <n v="229"/>
    <n v="10"/>
    <s v="J.W."/>
    <m/>
    <s v="Beekhuyzen"/>
    <d v="1971-08-12T00:00:00"/>
    <x v="1"/>
    <x v="1"/>
    <s v="M. Bauerstraat 233c"/>
    <s v="1062 AK"/>
    <x v="0"/>
    <s v="020"/>
    <s v="424580"/>
    <x v="4"/>
    <n v="110"/>
    <n v="44600"/>
    <n v="860"/>
  </r>
  <r>
    <n v="77"/>
    <n v="1"/>
    <s v="W."/>
    <m/>
    <s v="Janssen"/>
    <d v="1973-11-23T00:00:00"/>
    <x v="0"/>
    <x v="1"/>
    <s v="Ign. Bispincklaan 19"/>
    <s v="2061 EM"/>
    <x v="82"/>
    <s v="02222"/>
    <s v="28895"/>
    <x v="1"/>
    <n v="170"/>
    <n v="33300"/>
    <n v="640"/>
  </r>
  <r>
    <n v="42"/>
    <n v="8"/>
    <s v="B."/>
    <m/>
    <s v="Lips"/>
    <d v="1963-03-14T00:00:00"/>
    <x v="0"/>
    <x v="1"/>
    <s v="Strawinskylaan 1"/>
    <s v="1077 XW"/>
    <x v="0"/>
    <s v="020"/>
    <s v="420840"/>
    <x v="1"/>
    <n v="225"/>
    <n v="29700"/>
    <n v="1250"/>
  </r>
  <r>
    <n v="53"/>
    <n v="9"/>
    <s v="T.N.A."/>
    <m/>
    <s v="Buijtenhuis"/>
    <d v="1985-01-07T00:00:00"/>
    <x v="1"/>
    <x v="1"/>
    <s v="Molenweg 97"/>
    <s v="4651 CK"/>
    <x v="83"/>
    <s v="03456"/>
    <s v="55591"/>
    <x v="7"/>
    <n v="200"/>
    <n v="118800"/>
    <n v="1190"/>
  </r>
  <r>
    <n v="227"/>
    <n v="10"/>
    <s v="H."/>
    <m/>
    <s v="Harteveld"/>
    <d v="1971-04-21T00:00:00"/>
    <x v="0"/>
    <x v="1"/>
    <s v="Pr. Beatrixlaan 16"/>
    <s v="2595 AL"/>
    <x v="67"/>
    <s v="070"/>
    <s v="385890"/>
    <x v="5"/>
    <n v="90"/>
    <n v="19600"/>
    <n v="1970"/>
  </r>
  <r>
    <n v="188"/>
    <m/>
    <s v="R.J.T.M."/>
    <s v="van"/>
    <s v="Dijk"/>
    <d v="1975-10-02T00:00:00"/>
    <x v="0"/>
    <x v="0"/>
    <s v="Kluisstraat 32"/>
    <s v="5724 AE"/>
    <x v="84"/>
    <s v="08754"/>
    <s v="24377"/>
    <x v="3"/>
    <n v="125"/>
    <n v="91200"/>
    <n v="1710"/>
  </r>
  <r>
    <n v="277"/>
    <n v="8"/>
    <s v="R.W."/>
    <m/>
    <s v="Baltus"/>
    <d v="1977-10-27T00:00:00"/>
    <x v="1"/>
    <x v="0"/>
    <s v="Jan van Gentstraat 119"/>
    <s v="1171 GK"/>
    <x v="85"/>
    <s v="02316"/>
    <s v="44607"/>
    <x v="3"/>
    <n v="125"/>
    <n v="73300"/>
    <n v="1590"/>
  </r>
  <r>
    <n v="105"/>
    <n v="2"/>
    <s v="G.L."/>
    <m/>
    <s v="Jongen"/>
    <d v="1969-09-24T00:00:00"/>
    <x v="0"/>
    <x v="1"/>
    <s v="Molenstraat 37"/>
    <s v="4900 AB"/>
    <x v="86"/>
    <s v="02345"/>
    <s v="72168"/>
    <x v="2"/>
    <n v="200"/>
    <n v="46500"/>
    <n v="1620"/>
  </r>
  <r>
    <n v="190"/>
    <m/>
    <s v="C."/>
    <s v="den"/>
    <s v="Hoed"/>
    <d v="1966-09-02T00:00:00"/>
    <x v="1"/>
    <x v="0"/>
    <s v="Stationsplein 3"/>
    <s v="2801 AK"/>
    <x v="42"/>
    <s v="01892"/>
    <s v="83693"/>
    <x v="6"/>
    <n v="110"/>
    <n v="38800"/>
    <n v="670"/>
  </r>
  <r>
    <n v="237"/>
    <n v="4"/>
    <s v="R.J."/>
    <m/>
    <s v="Boot"/>
    <d v="1957-03-17T00:00:00"/>
    <x v="0"/>
    <x v="1"/>
    <s v="Rijnkade 19b"/>
    <s v="1382 GS"/>
    <x v="10"/>
    <s v="08777"/>
    <s v="63814"/>
    <x v="0"/>
    <n v="125"/>
    <n v="45300"/>
    <n v="1510"/>
  </r>
  <r>
    <n v="253"/>
    <n v="8"/>
    <s v="W.H.J."/>
    <m/>
    <s v="Janssen"/>
    <d v="1957-03-17T00:00:00"/>
    <x v="1"/>
    <x v="1"/>
    <s v="Scheepvaartweg 3"/>
    <s v="6041 TE"/>
    <x v="4"/>
    <s v="023"/>
    <s v="28819"/>
    <x v="6"/>
    <n v="140"/>
    <n v="48800"/>
    <n v="1300"/>
  </r>
  <r>
    <n v="184"/>
    <n v="8"/>
    <s v="P."/>
    <s v="van der"/>
    <s v="Zonwen"/>
    <d v="1956-03-29T00:00:00"/>
    <x v="0"/>
    <x v="1"/>
    <s v="Paulus Potterstraat 30"/>
    <s v="3883 SN"/>
    <x v="1"/>
    <s v="030"/>
    <s v="535520"/>
    <x v="3"/>
    <n v="100"/>
    <n v="50300"/>
    <n v="1110"/>
  </r>
  <r>
    <n v="168"/>
    <n v="3"/>
    <s v="B.W.G."/>
    <m/>
    <s v="Verwaal"/>
    <d v="1957-03-17T00:00:00"/>
    <x v="0"/>
    <x v="1"/>
    <s v="Schiedamseweg 114"/>
    <s v="3134 BT"/>
    <x v="37"/>
    <s v="018"/>
    <s v="21024"/>
    <x v="5"/>
    <n v="85"/>
    <n v="33600"/>
    <n v="1170"/>
  </r>
  <r>
    <n v="116"/>
    <n v="3"/>
    <s v="B."/>
    <m/>
    <s v="Los"/>
    <d v="1957-06-09T00:00:00"/>
    <x v="1"/>
    <x v="1"/>
    <s v="p/a Norbertusdreef 34"/>
    <s v="5551 BC"/>
    <x v="29"/>
    <s v="09823"/>
    <s v="76555"/>
    <x v="5"/>
    <n v="80"/>
    <n v="22800"/>
    <n v="840"/>
  </r>
  <r>
    <n v="255"/>
    <n v="10"/>
    <s v="J.A.L.M."/>
    <m/>
    <s v="Hurkmans"/>
    <d v="1967-06-19T00:00:00"/>
    <x v="0"/>
    <x v="0"/>
    <s v="Tuinstraat 87"/>
    <s v="1015 NZ"/>
    <x v="0"/>
    <s v="020"/>
    <s v="425100"/>
    <x v="4"/>
    <n v="110"/>
    <n v="23200"/>
    <n v="1770"/>
  </r>
  <r>
    <n v="280"/>
    <n v="5"/>
    <s v="L.F."/>
    <m/>
    <s v="Boeyen"/>
    <d v="1960-08-03T00:00:00"/>
    <x v="0"/>
    <x v="1"/>
    <s v="Past. v.d. Vaartweg 3"/>
    <s v="5846 AK"/>
    <x v="87"/>
    <s v="08723"/>
    <s v="83105"/>
    <x v="1"/>
    <n v="110"/>
    <n v="41200"/>
    <n v="860"/>
  </r>
  <r>
    <n v="263"/>
    <n v="8"/>
    <s v="J."/>
    <m/>
    <s v="Verhaaff"/>
    <d v="1960-11-25T00:00:00"/>
    <x v="1"/>
    <x v="1"/>
    <s v="Pater Pirestraat 30"/>
    <s v="1111 KR"/>
    <x v="88"/>
    <s v="020"/>
    <s v="425260"/>
    <x v="2"/>
    <n v="150"/>
    <n v="70800"/>
    <n v="1030"/>
  </r>
  <r>
    <n v="12"/>
    <n v="6"/>
    <s v="T."/>
    <m/>
    <s v="Jol"/>
    <d v="1956-09-07T00:00:00"/>
    <x v="1"/>
    <x v="0"/>
    <s v="Pr. Beatrixlaan 428"/>
    <s v="2273 XC"/>
    <x v="3"/>
    <s v="070"/>
    <s v="370840"/>
    <x v="0"/>
    <n v="110"/>
    <n v="55000"/>
    <n v="830"/>
  </r>
  <r>
    <n v="5"/>
    <n v="1"/>
    <s v="Jan"/>
    <m/>
    <s v="Kijne"/>
    <d v="1960-01-12T00:00:00"/>
    <x v="1"/>
    <x v="0"/>
    <s v="Europalaan 65"/>
    <s v="2525 LP"/>
    <x v="67"/>
    <s v="070"/>
    <s v="370350"/>
    <x v="2"/>
    <n v="134"/>
    <n v="67300"/>
    <n v="1970"/>
  </r>
  <r>
    <n v="123"/>
    <n v="3"/>
    <s v="S."/>
    <m/>
    <s v="Jansen"/>
    <d v="1993-02-09T00:00:00"/>
    <x v="1"/>
    <x v="1"/>
    <s v="Binckhorstlaan 215"/>
    <s v="2516 BB"/>
    <x v="67"/>
    <s v="070"/>
    <s v="378610"/>
    <x v="2"/>
    <n v="150"/>
    <n v="46000"/>
    <n v="840"/>
  </r>
  <r>
    <n v="71"/>
    <n v="9"/>
    <s v="H.F."/>
    <s v="van der"/>
    <s v="Heuvel"/>
    <d v="1963-05-29T00:00:00"/>
    <x v="1"/>
    <x v="1"/>
    <s v="Rembrandtlaan 9"/>
    <s v="3723 BG"/>
    <x v="72"/>
    <s v="03256"/>
    <s v="32018"/>
    <x v="4"/>
    <n v="175"/>
    <n v="55100"/>
    <n v="630"/>
  </r>
  <r>
    <n v="164"/>
    <n v="1"/>
    <s v="R.R."/>
    <m/>
    <s v="Frank"/>
    <d v="1968-09-06T00:00:00"/>
    <x v="0"/>
    <x v="1"/>
    <s v="p/a Zijlweg 198"/>
    <s v="2015 CK"/>
    <x v="22"/>
    <s v="013"/>
    <s v="15132"/>
    <x v="4"/>
    <n v="115"/>
    <n v="40900"/>
    <n v="1620"/>
  </r>
  <r>
    <n v="66"/>
    <m/>
    <s v="P.J.F."/>
    <s v="van"/>
    <s v="Steen"/>
    <d v="1969-10-03T00:00:00"/>
    <x v="0"/>
    <x v="0"/>
    <s v="Olivier van Noortlaan 120"/>
    <s v="3133 AT"/>
    <x v="37"/>
    <s v="018"/>
    <s v="319188"/>
    <x v="5"/>
    <n v="200"/>
    <n v="16700"/>
    <n v="1800"/>
  </r>
  <r>
    <n v="126"/>
    <n v="7"/>
    <s v="H.H."/>
    <s v="van"/>
    <s v="Woerden"/>
    <d v="1970-09-19T00:00:00"/>
    <x v="0"/>
    <x v="1"/>
    <s v="P. Campasud 217"/>
    <s v="9713 AM"/>
    <x v="11"/>
    <s v="050"/>
    <s v="113512"/>
    <x v="2"/>
    <n v="200"/>
    <n v="81800"/>
    <n v="590"/>
  </r>
  <r>
    <n v="163"/>
    <n v="7"/>
    <s v="H."/>
    <m/>
    <s v="Muller"/>
    <d v="1971-03-29T00:00:00"/>
    <x v="0"/>
    <x v="1"/>
    <s v="Oude Apeldoornseweg 41-45"/>
    <s v="7333 NR"/>
    <x v="33"/>
    <s v="08756"/>
    <s v="75438"/>
    <x v="5"/>
    <n v="85"/>
    <n v="30600"/>
    <n v="890"/>
  </r>
  <r>
    <n v="207"/>
    <n v="3"/>
    <s v="J.G."/>
    <m/>
    <s v="Schutte"/>
    <d v="1965-09-14T00:00:00"/>
    <x v="1"/>
    <x v="0"/>
    <s v="Deurningerstraat 81"/>
    <s v="7557 HC"/>
    <x v="89"/>
    <s v="074"/>
    <s v="442245"/>
    <x v="2"/>
    <n v="150"/>
    <n v="60200"/>
    <n v="1790"/>
  </r>
  <r>
    <n v="57"/>
    <n v="10"/>
    <s v="E."/>
    <s v="van"/>
    <s v="Westendorp"/>
    <d v="1952-02-16T00:00:00"/>
    <x v="1"/>
    <x v="0"/>
    <s v="Robertweg 10"/>
    <s v="7740 AD"/>
    <x v="90"/>
    <s v="07654"/>
    <s v="48937"/>
    <x v="0"/>
    <n v="150"/>
    <n v="46100"/>
    <n v="1000"/>
  </r>
  <r>
    <n v="250"/>
    <n v="10"/>
    <s v="P.M."/>
    <s v="van"/>
    <s v="Eijk"/>
    <d v="1959-06-09T00:00:00"/>
    <x v="1"/>
    <x v="1"/>
    <s v="Rochussenstraat 200"/>
    <s v="3015 EK"/>
    <x v="19"/>
    <s v="010"/>
    <s v="112500"/>
    <x v="5"/>
    <n v="85"/>
    <n v="30500"/>
    <n v="1350"/>
  </r>
  <r>
    <n v="33"/>
    <n v="3"/>
    <s v="T."/>
    <s v="ter"/>
    <s v="Meulen"/>
    <d v="1958-02-02T00:00:00"/>
    <x v="1"/>
    <x v="1"/>
    <s v="Rondweg 27"/>
    <s v="5530 AA"/>
    <x v="91"/>
    <s v="5332"/>
    <s v="60286"/>
    <x v="0"/>
    <n v="100"/>
    <n v="63000"/>
    <n v="1650"/>
  </r>
  <r>
    <n v="283"/>
    <n v="9"/>
    <s v="Theo"/>
    <s v="van"/>
    <s v="Bouwma"/>
    <d v="1955-07-14T00:00:00"/>
    <x v="1"/>
    <x v="1"/>
    <s v="Rubenslaan 67"/>
    <s v="4436 JH"/>
    <x v="1"/>
    <s v="030"/>
    <s v="232364"/>
    <x v="3"/>
    <n v="140"/>
    <n v="50000"/>
    <n v="600"/>
  </r>
  <r>
    <n v="29"/>
    <n v="1"/>
    <s v="P.W."/>
    <s v="van"/>
    <s v="Zalm"/>
    <d v="1964-06-13T00:00:00"/>
    <x v="1"/>
    <x v="1"/>
    <s v="Ruysdaelkade 29"/>
    <s v="1072 AH"/>
    <x v="0"/>
    <s v="020"/>
    <s v="420580"/>
    <x v="1"/>
    <n v="175"/>
    <n v="48300"/>
    <n v="1800"/>
  </r>
  <r>
    <n v="175"/>
    <n v="4"/>
    <s v="J."/>
    <m/>
    <s v="Heynen"/>
    <d v="1972-08-24T00:00:00"/>
    <x v="0"/>
    <x v="0"/>
    <s v="St. Annadal 1"/>
    <s v="6214 PA"/>
    <x v="8"/>
    <s v="087"/>
    <s v="122222"/>
    <x v="5"/>
    <n v="80"/>
    <n v="36700"/>
    <n v="530"/>
  </r>
  <r>
    <n v="62"/>
    <m/>
    <s v="B."/>
    <m/>
    <s v="Solinger"/>
    <d v="1985-06-09T00:00:00"/>
    <x v="0"/>
    <x v="1"/>
    <s v="Oranje Buitensingel 6"/>
    <s v="2511 VE"/>
    <x v="67"/>
    <s v="070"/>
    <s v="374340"/>
    <x v="0"/>
    <n v="110"/>
    <n v="66800"/>
    <n v="1750"/>
  </r>
  <r>
    <n v="228"/>
    <n v="5"/>
    <s v="E.J.M."/>
    <m/>
    <s v="Claassen"/>
    <d v="1971-02-17T00:00:00"/>
    <x v="1"/>
    <x v="1"/>
    <s v="Maanweg 2-6"/>
    <s v="2516 AA"/>
    <x v="67"/>
    <s v="070"/>
    <s v="385960"/>
    <x v="6"/>
    <n v="120"/>
    <n v="33100"/>
    <n v="1190"/>
  </r>
  <r>
    <n v="130"/>
    <n v="10"/>
    <s v="H.F.A."/>
    <s v="van"/>
    <s v="Geffen"/>
    <d v="1955-06-17T00:00:00"/>
    <x v="1"/>
    <x v="0"/>
    <s v="Schiedamsedijk 3"/>
    <s v="3011 EB"/>
    <x v="19"/>
    <s v="010"/>
    <s v="111300"/>
    <x v="6"/>
    <n v="100"/>
    <n v="57100"/>
    <n v="1950"/>
  </r>
  <r>
    <n v="17"/>
    <m/>
    <s v="J."/>
    <s v="de"/>
    <s v="Kleine"/>
    <d v="1970-09-04T00:00:00"/>
    <x v="0"/>
    <x v="0"/>
    <s v="Schenkkade 215"/>
    <s v="2595 AT"/>
    <x v="67"/>
    <s v="070"/>
    <s v="371190"/>
    <x v="4"/>
    <n v="85"/>
    <n v="57300"/>
    <n v="1080"/>
  </r>
  <r>
    <n v="152"/>
    <n v="8"/>
    <s v="A.R."/>
    <s v="de"/>
    <s v="Lange"/>
    <d v="1973-02-17T00:00:00"/>
    <x v="1"/>
    <x v="0"/>
    <s v="Bankaplein 1a"/>
    <s v="2585 EV"/>
    <x v="67"/>
    <s v="070"/>
    <s v="380640"/>
    <x v="1"/>
    <n v="85"/>
    <n v="33600"/>
    <n v="1380"/>
  </r>
  <r>
    <n v="122"/>
    <n v="2"/>
    <s v="T."/>
    <m/>
    <s v="Smeets"/>
    <d v="1972-08-24T00:00:00"/>
    <x v="0"/>
    <x v="1"/>
    <s v="Starlinglaan 21"/>
    <s v="2741 GC"/>
    <x v="92"/>
    <s v="01890"/>
    <s v="22916"/>
    <x v="2"/>
    <n v="150"/>
    <n v="91300"/>
    <n v="1840"/>
  </r>
  <r>
    <n v="103"/>
    <n v="8"/>
    <s v="W."/>
    <s v="van"/>
    <s v="Opstal"/>
    <d v="1972-08-24T00:00:00"/>
    <x v="1"/>
    <x v="0"/>
    <s v="Startbaan 6"/>
    <s v="1185 XR"/>
    <x v="2"/>
    <s v="020"/>
    <s v="422060"/>
    <x v="1"/>
    <n v="175"/>
    <n v="37100"/>
    <n v="1190"/>
  </r>
  <r>
    <n v="197"/>
    <n v="7"/>
    <s v="J.F.X."/>
    <m/>
    <s v="Urbanus"/>
    <d v="1972-08-24T00:00:00"/>
    <x v="1"/>
    <x v="0"/>
    <s v="Stevinweg 1"/>
    <s v="2628 CN"/>
    <x v="65"/>
    <s v="015"/>
    <s v="517955"/>
    <x v="3"/>
    <n v="150"/>
    <n v="55600"/>
    <n v="1630"/>
  </r>
  <r>
    <n v="177"/>
    <n v="6"/>
    <s v="J.W."/>
    <m/>
    <s v="Groot"/>
    <d v="1977-10-14T00:00:00"/>
    <x v="0"/>
    <x v="0"/>
    <s v="p/a Langeland 47"/>
    <s v="1602 KC"/>
    <x v="93"/>
    <s v="09021"/>
    <s v="78474"/>
    <x v="7"/>
    <n v="200"/>
    <n v="76900"/>
    <n v="1070"/>
  </r>
  <r>
    <n v="185"/>
    <n v="7"/>
    <s v="F.C."/>
    <s v="van de"/>
    <s v="Beek"/>
    <d v="1954-08-24T00:00:00"/>
    <x v="0"/>
    <x v="0"/>
    <s v="Stationsplein 242"/>
    <s v="2312 AR"/>
    <x v="34"/>
    <s v="071"/>
    <s v="88875"/>
    <x v="3"/>
    <n v="115"/>
    <n v="72100"/>
    <n v="520"/>
  </r>
  <r>
    <n v="158"/>
    <n v="8"/>
    <s v="J.T.F."/>
    <m/>
    <s v="Walthaus"/>
    <d v="1959-07-24T00:00:00"/>
    <x v="1"/>
    <x v="1"/>
    <s v="Stationsplein 45"/>
    <s v="6811 KL"/>
    <x v="73"/>
    <s v="085"/>
    <s v="398430"/>
    <x v="0"/>
    <n v="110"/>
    <n v="37000"/>
    <n v="1790"/>
  </r>
  <r>
    <n v="169"/>
    <n v="8"/>
    <s v="G."/>
    <m/>
    <s v="Stenfert"/>
    <d v="1962-03-14T00:00:00"/>
    <x v="1"/>
    <x v="1"/>
    <s v="P.O. Box 29707"/>
    <s v="2502 LS"/>
    <x v="67"/>
    <s v="070"/>
    <s v="381830"/>
    <x v="2"/>
    <n v="125"/>
    <n v="73600"/>
    <n v="1560"/>
  </r>
  <r>
    <n v="91"/>
    <n v="1"/>
    <s v="Th."/>
    <m/>
    <s v="Goumans"/>
    <d v="1962-07-16T00:00:00"/>
    <x v="0"/>
    <x v="0"/>
    <s v="Stationsweg 175"/>
    <s v="3771 VG"/>
    <x v="94"/>
    <s v="08123"/>
    <s v="73756"/>
    <x v="1"/>
    <n v="150"/>
    <n v="50400"/>
    <n v="870"/>
  </r>
  <r>
    <n v="254"/>
    <n v="4"/>
    <s v="J."/>
    <s v="van"/>
    <s v="Loon"/>
    <d v="1950-04-17T00:00:00"/>
    <x v="0"/>
    <x v="1"/>
    <s v="Sterrenlaan 140"/>
    <s v="5505 AL"/>
    <x v="95"/>
    <s v="07623"/>
    <s v="35917"/>
    <x v="6"/>
    <n v="130"/>
    <n v="76500"/>
    <n v="1060"/>
  </r>
  <r>
    <n v="100"/>
    <n v="9"/>
    <s v="R."/>
    <m/>
    <s v="Wijsman"/>
    <d v="1981-03-08T00:00:00"/>
    <x v="0"/>
    <x v="0"/>
    <s v="Niersstraat 13"/>
    <s v="6591 CB"/>
    <x v="96"/>
    <s v="06134"/>
    <s v="27557"/>
    <x v="5"/>
    <n v="100"/>
    <n v="33100"/>
    <n v="750"/>
  </r>
  <r>
    <n v="215"/>
    <n v="10"/>
    <s v="B.F."/>
    <m/>
    <s v="Barendsma"/>
    <d v="1967-07-04T00:00:00"/>
    <x v="1"/>
    <x v="1"/>
    <s v="Vissershavenstraat 277"/>
    <s v="2583 DG"/>
    <x v="67"/>
    <s v="070"/>
    <s v="385050"/>
    <x v="6"/>
    <n v="95"/>
    <n v="46500"/>
    <n v="570"/>
  </r>
  <r>
    <n v="186"/>
    <n v="7"/>
    <s v="R.E."/>
    <s v="van den"/>
    <s v="Berg"/>
    <d v="1955-11-11T00:00:00"/>
    <x v="1"/>
    <x v="1"/>
    <s v="Strijkviertel 63"/>
    <s v="3454 TK"/>
    <x v="97"/>
    <s v="03334"/>
    <s v="55395"/>
    <x v="0"/>
    <n v="100"/>
    <n v="65100"/>
    <n v="950"/>
  </r>
  <r>
    <n v="58"/>
    <n v="5"/>
    <s v="G."/>
    <m/>
    <s v="Velzen"/>
    <d v="1969-01-03T00:00:00"/>
    <x v="0"/>
    <x v="0"/>
    <s v="Surinameweg 4"/>
    <s v="2035 VA"/>
    <x v="22"/>
    <s v="013"/>
    <s v="313754"/>
    <x v="6"/>
    <n v="225"/>
    <n v="41400"/>
    <n v="1320"/>
  </r>
  <r>
    <n v="232"/>
    <n v="4"/>
    <s v="N.W."/>
    <m/>
    <s v="Doesburg"/>
    <d v="1961-12-27T00:00:00"/>
    <x v="1"/>
    <x v="1"/>
    <s v="Akerdijk 150a"/>
    <s v="1171 PV"/>
    <x v="85"/>
    <s v="02316"/>
    <s v="86641"/>
    <x v="6"/>
    <n v="115"/>
    <n v="51600"/>
    <n v="1180"/>
  </r>
  <r>
    <n v="145"/>
    <n v="8"/>
    <s v="H."/>
    <m/>
    <s v="Smedema"/>
    <d v="1958-07-13T00:00:00"/>
    <x v="1"/>
    <x v="1"/>
    <s v="Sydwende 97"/>
    <s v="9204 KD"/>
    <x v="98"/>
    <s v="06532"/>
    <s v="72767"/>
    <x v="2"/>
    <n v="150"/>
    <n v="88500"/>
    <n v="1530"/>
  </r>
  <r>
    <n v="230"/>
    <n v="10"/>
    <s v="H.P."/>
    <s v="aan de"/>
    <s v="Wiel"/>
    <d v="1978-01-30T00:00:00"/>
    <x v="0"/>
    <x v="0"/>
    <s v="Teteringsedijk 89D"/>
    <s v="4817 MB"/>
    <x v="32"/>
    <s v="046"/>
    <s v="556580"/>
    <x v="6"/>
    <n v="100"/>
    <n v="77200"/>
    <n v="1350"/>
  </r>
  <r>
    <n v="143"/>
    <n v="3"/>
    <s v="A."/>
    <s v="van"/>
    <s v="Bussel"/>
    <d v="1971-10-01T00:00:00"/>
    <x v="0"/>
    <x v="1"/>
    <s v="Th. Driessenhof 8"/>
    <s v="5704 BD"/>
    <x v="99"/>
    <s v="034"/>
    <s v="338862"/>
    <x v="3"/>
    <n v="160"/>
    <n v="67300"/>
    <n v="1850"/>
  </r>
  <r>
    <n v="225"/>
    <n v="10"/>
    <s v="H."/>
    <m/>
    <s v="Parson"/>
    <d v="1966-03-14T00:00:00"/>
    <x v="1"/>
    <x v="1"/>
    <s v="Pr. Beatrixln.16"/>
    <s v="2595 A"/>
    <x v="67"/>
    <s v="070"/>
    <s v="385750"/>
    <x v="2"/>
    <n v="150"/>
    <n v="49900"/>
    <n v="680"/>
  </r>
  <r>
    <n v="269"/>
    <n v="10"/>
    <s v="A.L."/>
    <m/>
    <s v="Brouwer"/>
    <d v="1972-08-24T00:00:00"/>
    <x v="0"/>
    <x v="1"/>
    <s v="Stadhoudersplantsoen 214"/>
    <s v="2517 SK"/>
    <x v="67"/>
    <s v="070"/>
    <s v="388830"/>
    <x v="7"/>
    <n v="200"/>
    <n v="64900"/>
    <n v="1860"/>
  </r>
  <r>
    <n v="30"/>
    <n v="9"/>
    <s v="H."/>
    <m/>
    <s v="Verkolf"/>
    <d v="1965-10-20T00:00:00"/>
    <x v="0"/>
    <x v="1"/>
    <s v="V.d. Burchlaan 31"/>
    <s v="2597 PC"/>
    <x v="67"/>
    <s v="070"/>
    <s v="372100"/>
    <x v="2"/>
    <n v="150"/>
    <n v="70000"/>
    <n v="1660"/>
  </r>
  <r>
    <n v="195"/>
    <m/>
    <s v="C.H."/>
    <m/>
    <s v="Meerman"/>
    <d v="1967-06-26T00:00:00"/>
    <x v="0"/>
    <x v="1"/>
    <s v="Valkenburgseweg 50"/>
    <s v="2220 AA"/>
    <x v="100"/>
    <s v="03410"/>
    <s v="84545"/>
    <x v="6"/>
    <n v="110"/>
    <n v="37000"/>
    <n v="1010"/>
  </r>
  <r>
    <n v="240"/>
    <n v="1"/>
    <s v="Y.M."/>
    <m/>
    <s v="Hekkert"/>
    <d v="1962-08-27T00:00:00"/>
    <x v="0"/>
    <x v="1"/>
    <s v="Fluwelensingel 87"/>
    <s v="2806 CE"/>
    <x v="42"/>
    <s v="01892"/>
    <s v="90966"/>
    <x v="3"/>
    <n v="110"/>
    <n v="43900"/>
    <n v="1290"/>
  </r>
  <r>
    <n v="61"/>
    <n v="9"/>
    <s v="J.J."/>
    <m/>
    <s v="Broer"/>
    <d v="1974-03-23T00:00:00"/>
    <x v="1"/>
    <x v="1"/>
    <s v="Van Aalstweg 43"/>
    <s v="1625 NV"/>
    <x v="101"/>
    <s v="02987"/>
    <s v="17081"/>
    <x v="2"/>
    <n v="175"/>
    <n v="80000"/>
    <n v="1700"/>
  </r>
  <r>
    <n v="87"/>
    <m/>
    <s v="L."/>
    <m/>
    <s v="Pools"/>
    <d v="1980-06-06T00:00:00"/>
    <x v="0"/>
    <x v="1"/>
    <s v="Van Alphenlaan 4"/>
    <s v="2111 HX"/>
    <x v="102"/>
    <s v="01234"/>
    <s v="73166"/>
    <x v="4"/>
    <n v="115"/>
    <n v="29800"/>
    <n v="1500"/>
  </r>
  <r>
    <n v="156"/>
    <n v="3"/>
    <s v="E."/>
    <m/>
    <s v="Hoefsmit"/>
    <d v="1978-03-16T00:00:00"/>
    <x v="0"/>
    <x v="1"/>
    <s v="Van Hallweg 2"/>
    <s v="1181 ZT"/>
    <x v="2"/>
    <s v="020"/>
    <s v="423120"/>
    <x v="1"/>
    <n v="115"/>
    <n v="42900"/>
    <n v="1150"/>
  </r>
  <r>
    <n v="64"/>
    <m/>
    <s v="J.D."/>
    <s v="de"/>
    <s v="Jonge"/>
    <d v="1964-02-11T00:00:00"/>
    <x v="1"/>
    <x v="0"/>
    <s v="van Ruysdaellaan 2"/>
    <s v="2264 TL"/>
    <x v="103"/>
    <s v="07823"/>
    <s v="35114"/>
    <x v="6"/>
    <n v="225"/>
    <n v="67000"/>
    <n v="1320"/>
  </r>
  <r>
    <n v="178"/>
    <n v="3"/>
    <s v="L.H."/>
    <m/>
    <s v="Fitie"/>
    <d v="1957-06-04T00:00:00"/>
    <x v="0"/>
    <x v="0"/>
    <s v="Valkenboskade 525"/>
    <s v="2563 JD"/>
    <x v="67"/>
    <s v="070"/>
    <s v="382460"/>
    <x v="1"/>
    <n v="135"/>
    <n v="26400"/>
    <n v="1580"/>
  </r>
  <r>
    <n v="22"/>
    <n v="6"/>
    <s v="A.F."/>
    <m/>
    <s v="Slothouber"/>
    <d v="1965-03-19T00:00:00"/>
    <x v="1"/>
    <x v="1"/>
    <s v="Van Twichelostraat 2"/>
    <s v="7412 SC"/>
    <x v="50"/>
    <s v="087"/>
    <s v="388914"/>
    <x v="7"/>
    <n v="250"/>
    <n v="117900"/>
    <n v="1150"/>
  </r>
  <r>
    <n v="247"/>
    <m/>
    <s v="J.H."/>
    <s v="van"/>
    <s v="Dijk"/>
    <d v="1963-10-02T00:00:00"/>
    <x v="0"/>
    <x v="0"/>
    <s v="Schouwstraat 26a"/>
    <s v="1435 KN"/>
    <x v="104"/>
    <s v="08761"/>
    <s v="47266"/>
    <x v="7"/>
    <n v="200"/>
    <n v="115800"/>
    <n v="860"/>
  </r>
  <r>
    <n v="222"/>
    <n v="5"/>
    <s v="W."/>
    <m/>
    <s v="Cornelissen"/>
    <d v="1980-06-02T00:00:00"/>
    <x v="1"/>
    <x v="0"/>
    <s v="Velperweg 27"/>
    <s v="8624 BC"/>
    <x v="73"/>
    <s v="085"/>
    <s v="376554"/>
    <x v="2"/>
    <n v="200"/>
    <n v="73900"/>
    <n v="1990"/>
  </r>
  <r>
    <n v="249"/>
    <n v="7"/>
    <s v="G."/>
    <m/>
    <s v="Schuitemaker"/>
    <d v="1963-11-14T00:00:00"/>
    <x v="1"/>
    <x v="1"/>
    <s v="Nijverheidsstraat 1"/>
    <s v="2288 BB"/>
    <x v="105"/>
    <s v="07865"/>
    <s v="38253"/>
    <x v="2"/>
    <n v="125"/>
    <n v="55500"/>
    <n v="1160"/>
  </r>
  <r>
    <n v="273"/>
    <n v="8"/>
    <s v="G.J.M."/>
    <m/>
    <s v="Vlek"/>
    <d v="1959-03-25T00:00:00"/>
    <x v="0"/>
    <x v="1"/>
    <s v="Velperweg 76"/>
    <s v="6824 BM"/>
    <x v="73"/>
    <s v="085"/>
    <s v="343433"/>
    <x v="2"/>
    <n v="150"/>
    <n v="53500"/>
    <n v="1810"/>
  </r>
  <r>
    <n v="235"/>
    <n v="9"/>
    <s v="L."/>
    <m/>
    <s v="Brandenbur"/>
    <d v="1956-01-07T00:00:00"/>
    <x v="1"/>
    <x v="0"/>
    <s v="Verbeekstraat 19-21"/>
    <s v="2332 CA"/>
    <x v="34"/>
    <s v="071"/>
    <s v="792625"/>
    <x v="4"/>
    <n v="110"/>
    <n v="31200"/>
    <n v="1700"/>
  </r>
  <r>
    <n v="252"/>
    <n v="3"/>
    <s v="P."/>
    <m/>
    <s v="Tetteroo"/>
    <d v="1968-04-25T00:00:00"/>
    <x v="0"/>
    <x v="1"/>
    <s v="Platteelstraat 3"/>
    <s v="5504 GV"/>
    <x v="95"/>
    <s v="07623"/>
    <s v="54447"/>
    <x v="7"/>
    <n v="225"/>
    <n v="114800"/>
    <n v="1020"/>
  </r>
  <r>
    <n v="167"/>
    <n v="10"/>
    <s v="P."/>
    <m/>
    <s v="Vermeer"/>
    <d v="1979-05-09T00:00:00"/>
    <x v="0"/>
    <x v="1"/>
    <s v="Verwersstraat 15"/>
    <s v="5211 HS"/>
    <x v="18"/>
    <s v="065"/>
    <s v="75855"/>
    <x v="4"/>
    <n v="150"/>
    <n v="45100"/>
    <n v="1250"/>
  </r>
  <r>
    <n v="155"/>
    <n v="10"/>
    <s v="A."/>
    <s v="van"/>
    <s v="Bijnen"/>
    <d v="1979-01-05T00:00:00"/>
    <x v="1"/>
    <x v="0"/>
    <s v="Vlaszak 8"/>
    <s v="4811 GR"/>
    <x v="32"/>
    <s v="046"/>
    <s v="353130"/>
    <x v="6"/>
    <n v="120"/>
    <n v="36700"/>
    <n v="1700"/>
  </r>
  <r>
    <n v="189"/>
    <m/>
    <s v="R."/>
    <m/>
    <s v="Sierksma"/>
    <d v="1964-04-06T00:00:00"/>
    <x v="0"/>
    <x v="0"/>
    <s v="Vlet 18"/>
    <s v="6852 DM"/>
    <x v="106"/>
    <s v="03521"/>
    <s v="47070"/>
    <x v="6"/>
    <n v="125"/>
    <n v="46100"/>
    <n v="750"/>
  </r>
  <r>
    <n v="196"/>
    <n v="5"/>
    <s v="F."/>
    <s v="van"/>
    <s v="Nes"/>
    <d v="1958-09-16T00:00:00"/>
    <x v="0"/>
    <x v="1"/>
    <s v="van Stolkweg 14"/>
    <s v="2585 JR"/>
    <x v="67"/>
    <s v="070"/>
    <s v="383720"/>
    <x v="2"/>
    <n v="150"/>
    <n v="62100"/>
    <n v="1550"/>
  </r>
  <r>
    <n v="192"/>
    <m/>
    <s v="W.J."/>
    <m/>
    <s v="Bos"/>
    <d v="1964-08-21T00:00:00"/>
    <x v="0"/>
    <x v="0"/>
    <s v="Vredelaan 42"/>
    <s v="1251 GJ"/>
    <x v="107"/>
    <s v="08103"/>
    <s v="33026"/>
    <x v="7"/>
    <n v="190"/>
    <n v="97900"/>
    <n v="650"/>
  </r>
  <r>
    <n v="125"/>
    <m/>
    <s v="G.J."/>
    <m/>
    <s v="Bosschaert"/>
    <d v="1954-04-13T00:00:00"/>
    <x v="0"/>
    <x v="0"/>
    <s v="Warmonderweg 12"/>
    <s v="2171 AH"/>
    <x v="6"/>
    <s v="08765"/>
    <s v="64514"/>
    <x v="6"/>
    <n v="115"/>
    <n v="66000"/>
    <n v="520"/>
  </r>
  <r>
    <n v="54"/>
    <n v="6"/>
    <s v="D."/>
    <m/>
    <s v="Ros"/>
    <d v="1963-03-01T00:00:00"/>
    <x v="1"/>
    <x v="1"/>
    <s v="Wassenaarseweg 72"/>
    <s v="2333 AL"/>
    <x v="34"/>
    <s v="071"/>
    <s v="379050"/>
    <x v="3"/>
    <n v="250"/>
    <n v="84200"/>
    <n v="590"/>
  </r>
  <r>
    <n v="1"/>
    <n v="2"/>
    <s v="D."/>
    <s v="van"/>
    <s v="Oorschot"/>
    <d v="1952-01-30T00:00:00"/>
    <x v="1"/>
    <x v="1"/>
    <s v="Waterlooweg 34"/>
    <s v="1092 TR"/>
    <x v="0"/>
    <s v="020"/>
    <s v="420020"/>
    <x v="1"/>
    <n v="125"/>
    <n v="78200"/>
    <n v="1410"/>
  </r>
  <r>
    <n v="161"/>
    <n v="4"/>
    <s v="L.S."/>
    <m/>
    <s v="Burkink"/>
    <d v="1954-02-09T00:00:00"/>
    <x v="0"/>
    <x v="1"/>
    <s v="Watermolenlaan 1"/>
    <s v="3447 GT"/>
    <x v="9"/>
    <s v="03440"/>
    <s v="46136"/>
    <x v="3"/>
    <n v="125"/>
    <n v="103300"/>
    <n v="1560"/>
  </r>
  <r>
    <n v="2"/>
    <n v="6"/>
    <s v="J"/>
    <m/>
    <s v="Jansen"/>
    <d v="1958-02-02T00:00:00"/>
    <x v="1"/>
    <x v="1"/>
    <s v="Waterschapsplein 98"/>
    <s v="2021 RT"/>
    <x v="19"/>
    <s v="010"/>
    <s v="110020"/>
    <x v="3"/>
    <n v="100"/>
    <n v="54000"/>
    <n v="1750"/>
  </r>
  <r>
    <n v="59"/>
    <n v="3"/>
    <s v="R.G.J."/>
    <m/>
    <s v="Ackerstaff"/>
    <d v="1972-07-09T00:00:00"/>
    <x v="0"/>
    <x v="1"/>
    <s v="Weena 700"/>
    <s v="3014 DA"/>
    <x v="19"/>
    <s v="010"/>
    <s v="110590"/>
    <x v="3"/>
    <n v="150"/>
    <n v="71100"/>
    <n v="1470"/>
  </r>
  <r>
    <n v="264"/>
    <n v="9"/>
    <s v="D.H."/>
    <m/>
    <s v="Kok"/>
    <d v="1963-02-21T00:00:00"/>
    <x v="1"/>
    <x v="1"/>
    <s v="Haaksbergerstraat 229"/>
    <s v="7513 EN"/>
    <x v="16"/>
    <s v="076"/>
    <s v="496064"/>
    <x v="1"/>
    <n v="115"/>
    <n v="32600"/>
    <n v="1910"/>
  </r>
  <r>
    <n v="224"/>
    <m/>
    <s v="T.R.P."/>
    <m/>
    <s v="C.R.J."/>
    <d v="1982-08-02T00:00:00"/>
    <x v="0"/>
    <x v="0"/>
    <s v="Weeresteinstraat 123"/>
    <s v="2182 GT"/>
    <x v="108"/>
    <s v="02198"/>
    <s v="27072"/>
    <x v="3"/>
    <n v="160"/>
    <n v="49000"/>
    <n v="1380"/>
  </r>
  <r>
    <n v="216"/>
    <m/>
    <s v="S."/>
    <s v="de"/>
    <s v="Jong"/>
    <d v="1981-02-06T00:00:00"/>
    <x v="0"/>
    <x v="1"/>
    <s v="Wenckebachstraat 3K 04"/>
    <s v="1951 JZ"/>
    <x v="109"/>
    <s v="08723"/>
    <s v="37122"/>
    <x v="3"/>
    <n v="130"/>
    <n v="54700"/>
    <n v="780"/>
  </r>
  <r>
    <n v="267"/>
    <n v="1"/>
    <s v="N."/>
    <s v="van"/>
    <s v="Oudheusden"/>
    <d v="1966-04-07T00:00:00"/>
    <x v="1"/>
    <x v="1"/>
    <s v="Wortelsteeg 2a"/>
    <s v="1802 KC"/>
    <x v="75"/>
    <s v="022"/>
    <s v="427874"/>
    <x v="1"/>
    <n v="100"/>
    <n v="24500"/>
    <n v="1630"/>
  </r>
  <r>
    <n v="113"/>
    <n v="7"/>
    <s v="R.R."/>
    <s v="de"/>
    <s v="Vries"/>
    <d v="1965-09-11T00:00:00"/>
    <x v="1"/>
    <x v="1"/>
    <s v="Werkhorst 36"/>
    <s v="7944 AV"/>
    <x v="38"/>
    <s v="06678"/>
    <s v="12180"/>
    <x v="2"/>
    <n v="125"/>
    <n v="84100"/>
    <n v="620"/>
  </r>
  <r>
    <n v="251"/>
    <n v="2"/>
    <s v="J."/>
    <s v="de"/>
    <s v="Ronde"/>
    <d v="1983-03-25T00:00:00"/>
    <x v="0"/>
    <x v="0"/>
    <s v="Westerdijk 21a"/>
    <s v="2451 VB"/>
    <x v="110"/>
    <s v="09823"/>
    <s v="31636"/>
    <x v="3"/>
    <n v="110"/>
    <n v="84700"/>
    <n v="1510"/>
  </r>
  <r>
    <n v="217"/>
    <m/>
    <s v="H.C.F"/>
    <s v="van"/>
    <s v="Aalst"/>
    <d v="1952-04-05T00:00:00"/>
    <x v="0"/>
    <x v="1"/>
    <s v="Westervoortsedijk 67 D"/>
    <s v="6827 AT"/>
    <x v="73"/>
    <s v="085"/>
    <s v="343434"/>
    <x v="5"/>
    <n v="90"/>
    <n v="20000"/>
    <n v="1720"/>
  </r>
  <r>
    <n v="194"/>
    <n v="3"/>
    <s v="F.M.A."/>
    <m/>
    <s v="Zoetelief"/>
    <d v="1973-05-12T00:00:00"/>
    <x v="1"/>
    <x v="1"/>
    <s v="Weststraat 80"/>
    <s v="1781 BX"/>
    <x v="111"/>
    <s v="064"/>
    <s v="576416"/>
    <x v="3"/>
    <n v="150"/>
    <n v="75000"/>
    <n v="1190"/>
  </r>
  <r>
    <n v="68"/>
    <m/>
    <s v="R.J."/>
    <m/>
    <s v="Smedema"/>
    <d v="1963-07-27T00:00:00"/>
    <x v="1"/>
    <x v="1"/>
    <s v="Weth.Jansenlaan 16"/>
    <s v="3844 DG"/>
    <x v="5"/>
    <s v="02834"/>
    <s v="58082"/>
    <x v="5"/>
    <n v="85"/>
    <n v="39700"/>
    <n v="1200"/>
  </r>
  <r>
    <n v="32"/>
    <n v="5"/>
    <s v="F."/>
    <m/>
    <s v="Roodhorst"/>
    <d v="1973-12-02T00:00:00"/>
    <x v="1"/>
    <x v="1"/>
    <s v="Wiboutstraat 148"/>
    <s v="1091 GR"/>
    <x v="0"/>
    <s v="020"/>
    <s v="420640"/>
    <x v="6"/>
    <n v="250"/>
    <n v="49900"/>
    <n v="1810"/>
  </r>
  <r>
    <n v="129"/>
    <n v="10"/>
    <s v="M.P."/>
    <s v="van"/>
    <s v="Rossen"/>
    <d v="1965-12-14T00:00:00"/>
    <x v="0"/>
    <x v="1"/>
    <s v="Wilgeboom 6"/>
    <s v="4101 WL"/>
    <x v="112"/>
    <s v="04325"/>
    <s v="64244"/>
    <x v="4"/>
    <n v="80"/>
    <n v="54300"/>
    <n v="1960"/>
  </r>
  <r>
    <n v="135"/>
    <n v="10"/>
    <s v="P.J.M."/>
    <s v="de"/>
    <s v="Bont"/>
    <d v="1975-05-16T00:00:00"/>
    <x v="0"/>
    <x v="1"/>
    <s v="Wilhelminapark 29"/>
    <s v="2012 KC"/>
    <x v="22"/>
    <s v="013"/>
    <s v="314755"/>
    <x v="2"/>
    <n v="150"/>
    <n v="46600"/>
    <n v="1780"/>
  </r>
  <r>
    <n v="200"/>
    <n v="7"/>
    <s v="J.W."/>
    <s v="van de"/>
    <s v="Velde"/>
    <d v="1988-04-08T00:00:00"/>
    <x v="1"/>
    <x v="1"/>
    <s v="Willem Witsenplein 6"/>
    <s v="2596 BK"/>
    <x v="67"/>
    <s v="070"/>
    <s v="384000"/>
    <x v="6"/>
    <n v="115"/>
    <n v="47300"/>
    <n v="510"/>
  </r>
  <r>
    <n v="118"/>
    <n v="9"/>
    <s v="T."/>
    <m/>
    <s v="Stok"/>
    <d v="1981-01-16T00:00:00"/>
    <x v="0"/>
    <x v="0"/>
    <s v="Willingestraat 10"/>
    <s v="3087 AN"/>
    <x v="19"/>
    <s v="010"/>
    <s v="111180"/>
    <x v="4"/>
    <n v="134"/>
    <n v="26100"/>
    <n v="1520"/>
  </r>
  <r>
    <n v="149"/>
    <n v="10"/>
    <s v="M.G.P."/>
    <m/>
    <s v="Boon"/>
    <d v="1976-09-05T00:00:00"/>
    <x v="0"/>
    <x v="1"/>
    <s v="Winde 3"/>
    <s v="5660 AK"/>
    <x v="113"/>
    <s v="07865"/>
    <s v="42782"/>
    <x v="1"/>
    <n v="145"/>
    <n v="44600"/>
    <n v="1020"/>
  </r>
  <r>
    <n v="146"/>
    <m/>
    <s v="A."/>
    <s v="van"/>
    <s v="Buul"/>
    <d v="1964-01-26T00:00:00"/>
    <x v="0"/>
    <x v="1"/>
    <s v="Zevenheuvelenweg 25"/>
    <s v="5004 EB"/>
    <x v="13"/>
    <s v="077"/>
    <s v="388242"/>
    <x v="3"/>
    <n v="140"/>
    <n v="59400"/>
    <n v="1060"/>
  </r>
  <r>
    <n v="76"/>
    <n v="7"/>
    <s v="B."/>
    <s v="de"/>
    <s v="Vries"/>
    <d v="1950-11-19T00:00:00"/>
    <x v="0"/>
    <x v="0"/>
    <s v="Ziekenhuisweg 100"/>
    <s v="8233 AA"/>
    <x v="114"/>
    <s v="076"/>
    <s v="381776"/>
    <x v="6"/>
    <n v="180"/>
    <n v="77400"/>
    <n v="1060"/>
  </r>
  <r>
    <n v="182"/>
    <n v="8"/>
    <s v="E."/>
    <m/>
    <s v="Krediet"/>
    <d v="1955-02-21T00:00:00"/>
    <x v="0"/>
    <x v="1"/>
    <s v="Zonnebloemlaan 36"/>
    <s v="2111 ZH"/>
    <x v="102"/>
    <s v="01234"/>
    <s v="25243"/>
    <x v="3"/>
    <n v="135"/>
    <n v="73500"/>
    <n v="1410"/>
  </r>
  <r>
    <n v="257"/>
    <n v="5"/>
    <s v="E.A."/>
    <s v="van"/>
    <s v="Venrooy"/>
    <d v="1955-02-21T00:00:00"/>
    <x v="1"/>
    <x v="1"/>
    <s v="Zoom 20-35"/>
    <s v="8225 KP"/>
    <x v="114"/>
    <s v="076"/>
    <s v="495532"/>
    <x v="0"/>
    <n v="130"/>
    <n v="39500"/>
    <n v="990"/>
  </r>
  <r>
    <n v="219"/>
    <m/>
    <s v="M.C.B."/>
    <s v="van"/>
    <s v="Son"/>
    <d v="1955-02-21T00:00:00"/>
    <x v="0"/>
    <x v="0"/>
    <s v="Zwaanhoefstraat 12"/>
    <s v="4702 LC"/>
    <x v="77"/>
    <s v="083"/>
    <s v="343432"/>
    <x v="5"/>
    <n v="75"/>
    <n v="30600"/>
    <n v="199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3">
  <r>
    <n v="65"/>
    <n v="3"/>
    <s v="S."/>
    <m/>
    <s v="Engelen"/>
    <d v="1955-05-20T00:00:00"/>
    <s v="V"/>
    <s v="Ja"/>
    <s v="A.J. Ernststraat 5"/>
    <s v="1083 GP"/>
    <s v="AMSTERDAM"/>
    <s v="020"/>
    <s v="421300"/>
    <s v="Financien"/>
    <n v="115"/>
    <x v="0"/>
    <n v="1640"/>
  </r>
  <r>
    <n v="102"/>
    <n v="7"/>
    <s v="J.A."/>
    <m/>
    <s v="Dop"/>
    <d v="1978-12-14T00:00:00"/>
    <s v="M"/>
    <s v="Ja"/>
    <s v="Amstel 344"/>
    <s v="1017 AS"/>
    <s v="AMSTERDAM"/>
    <s v="020"/>
    <s v="422040"/>
    <s v="Support"/>
    <n v="150"/>
    <x v="1"/>
    <n v="1480"/>
  </r>
  <r>
    <n v="3"/>
    <n v="5"/>
    <s v="Theo"/>
    <m/>
    <s v="Smid"/>
    <d v="1978-12-22T00:00:00"/>
    <s v="M"/>
    <s v="Ja"/>
    <s v="Rozenstraat 16"/>
    <s v="3026 JT"/>
    <s v="UTRECHT"/>
    <s v="030"/>
    <s v="530090"/>
    <s v="Trainer"/>
    <n v="125"/>
    <x v="2"/>
    <n v="680"/>
  </r>
  <r>
    <n v="4"/>
    <n v="7"/>
    <s v="Peter"/>
    <s v="van"/>
    <s v="Noordwijk"/>
    <d v="1961-03-08T00:00:00"/>
    <s v="M"/>
    <s v="Nee"/>
    <s v="Schijfmos 60"/>
    <s v="1081 WE"/>
    <s v="AMSTERDAM"/>
    <s v="020"/>
    <s v="420080"/>
    <s v="Support"/>
    <n v="175"/>
    <x v="3"/>
    <n v="1160"/>
  </r>
  <r>
    <n v="14"/>
    <n v="3"/>
    <s v="R.W.A."/>
    <m/>
    <s v="Swart"/>
    <d v="1956-03-23T00:00:00"/>
    <s v="V"/>
    <s v="Nee"/>
    <s v="Linnaiusstraat 89"/>
    <s v="1316 NL"/>
    <s v="AMSTERDAM"/>
    <s v="020"/>
    <s v="3420280"/>
    <s v="Verkoper"/>
    <n v="130"/>
    <x v="4"/>
    <n v="1740"/>
  </r>
  <r>
    <n v="6"/>
    <n v="8"/>
    <s v="Paul"/>
    <s v="van der"/>
    <s v="Dorp"/>
    <d v="1963-05-05T00:00:00"/>
    <s v="M"/>
    <s v="Nee"/>
    <s v="Burg. Vogelaarsingel 163"/>
    <s v="3025 LK"/>
    <s v="UTRECHT"/>
    <s v="030"/>
    <s v="530180"/>
    <s v="Support"/>
    <n v="150"/>
    <x v="5"/>
    <n v="1930"/>
  </r>
  <r>
    <n v="10"/>
    <n v="4"/>
    <s v="A."/>
    <m/>
    <s v="Backer"/>
    <d v="1971-09-23T00:00:00"/>
    <s v="V"/>
    <s v="Nee"/>
    <s v="Amsterdamsewg 55"/>
    <s v="1182 GP"/>
    <s v="AMSTELVEEN"/>
    <s v="020"/>
    <s v="420200"/>
    <s v="Support"/>
    <n v="150"/>
    <x v="6"/>
    <n v="1460"/>
  </r>
  <r>
    <n v="271"/>
    <n v="3"/>
    <s v="W.J.A."/>
    <m/>
    <s v="Kellner"/>
    <d v="1962-01-05T00:00:00"/>
    <s v="M"/>
    <s v="Ja"/>
    <s v="Appelgaarde 75"/>
    <s v="2272 TB"/>
    <s v="VOORBURG"/>
    <s v="070"/>
    <s v="388970"/>
    <s v="Support"/>
    <n v="160"/>
    <x v="7"/>
    <n v="1190"/>
  </r>
  <r>
    <n v="198"/>
    <n v="3"/>
    <s v="A."/>
    <s v="van de"/>
    <s v="Kraats"/>
    <d v="1980-12-19T00:00:00"/>
    <s v="V"/>
    <s v="Nee"/>
    <s v="Atoomweg 81"/>
    <s v="3542 AA"/>
    <s v="UTRECHT"/>
    <s v="030"/>
    <s v="535940"/>
    <s v="Administratie"/>
    <n v="100"/>
    <x v="8"/>
    <n v="1520"/>
  </r>
  <r>
    <n v="97"/>
    <n v="10"/>
    <s v="J.H.M."/>
    <m/>
    <s v="Duijvestijn"/>
    <d v="1978-04-10T00:00:00"/>
    <s v="V"/>
    <s v="Nee"/>
    <s v="B. Boemanstraat 40"/>
    <s v="6041 XM"/>
    <s v="ROERMOND"/>
    <s v="023"/>
    <s v="325231"/>
    <s v="Telefonist(e)"/>
    <n v="75"/>
    <x v="9"/>
    <n v="1330"/>
  </r>
  <r>
    <n v="243"/>
    <m/>
    <s v="G.W.H."/>
    <m/>
    <s v="Schroder"/>
    <d v="1990-11-16T00:00:00"/>
    <s v="M"/>
    <s v="Ja"/>
    <s v="Beneluxlaan 2"/>
    <s v="3844 AK"/>
    <s v="HARDERWIJK"/>
    <s v="02834"/>
    <s v="41503"/>
    <s v="Personeelzaken"/>
    <n v="150"/>
    <x v="10"/>
    <n v="820"/>
  </r>
  <r>
    <n v="73"/>
    <n v="4"/>
    <s v="L."/>
    <m/>
    <s v="Bratkel"/>
    <d v="1951-06-09T00:00:00"/>
    <s v="V"/>
    <s v="Ja"/>
    <s v="Beneluxlaan 41"/>
    <s v="3526 KK"/>
    <s v="UTRECHT"/>
    <s v="030"/>
    <s v="532190"/>
    <s v="Financien"/>
    <n v="125"/>
    <x v="11"/>
    <n v="990"/>
  </r>
  <r>
    <n v="13"/>
    <n v="3"/>
    <s v="H."/>
    <m/>
    <s v="Kramer"/>
    <d v="1965-01-22T00:00:00"/>
    <s v="V"/>
    <s v="Nee"/>
    <s v="Rijksstraatweg 31"/>
    <s v="2171 AJ"/>
    <s v="SASSENHEIM"/>
    <s v="08765"/>
    <s v="15026"/>
    <s v="Trainer"/>
    <n v="150"/>
    <x v="12"/>
    <n v="1950"/>
  </r>
  <r>
    <n v="11"/>
    <n v="10"/>
    <s v="D."/>
    <m/>
    <s v="Brugman"/>
    <d v="1963-05-03T00:00:00"/>
    <s v="M"/>
    <s v="Ja"/>
    <s v="Bernhardstraat 1"/>
    <s v="8019 XJ"/>
    <s v="ZWOLLE"/>
    <s v="076"/>
    <s v="376836"/>
    <s v="Telefonist(e)"/>
    <n v="80"/>
    <x v="13"/>
    <n v="1880"/>
  </r>
  <r>
    <n v="15"/>
    <n v="2"/>
    <s v="R."/>
    <m/>
    <s v="Ollemans"/>
    <d v="1967-11-13T00:00:00"/>
    <s v="M"/>
    <s v="Ja"/>
    <s v="Magdalenastraat 7"/>
    <s v="3512 NH"/>
    <s v="UTRECHT"/>
    <s v="030"/>
    <s v="530450"/>
    <s v="Support"/>
    <n v="145"/>
    <x v="14"/>
    <n v="1000"/>
  </r>
  <r>
    <n v="16"/>
    <n v="2"/>
    <s v="J."/>
    <s v="van"/>
    <s v="Wijk"/>
    <d v="1966-04-08T00:00:00"/>
    <s v="V"/>
    <s v="Ja"/>
    <s v="Noormannensingel 45"/>
    <s v="6224 BV"/>
    <s v="MAASTRICHT"/>
    <s v="087"/>
    <s v="388392"/>
    <s v="Trainer"/>
    <n v="125"/>
    <x v="15"/>
    <n v="1400"/>
  </r>
  <r>
    <n v="238"/>
    <n v="7"/>
    <s v="A.H."/>
    <s v="van den"/>
    <s v="Bos"/>
    <d v="1956-11-13T00:00:00"/>
    <s v="V"/>
    <s v="Nee"/>
    <s v="Brouwersgracht 19"/>
    <s v="1015 GA"/>
    <s v="AMSTERDAM"/>
    <s v="020"/>
    <s v="424760"/>
    <s v="Manager"/>
    <n v="175"/>
    <x v="7"/>
    <n v="1680"/>
  </r>
  <r>
    <n v="26"/>
    <n v="2"/>
    <s v="J.G."/>
    <m/>
    <s v="Verheij"/>
    <d v="1966-02-14T00:00:00"/>
    <s v="M"/>
    <s v="Nee"/>
    <s v="Vijzelstraat 32"/>
    <s v="1017 HL"/>
    <s v="AMSTERDAM"/>
    <s v="020"/>
    <s v="420520"/>
    <s v="Verkoper"/>
    <n v="90"/>
    <x v="12"/>
    <n v="530"/>
  </r>
  <r>
    <n v="201"/>
    <n v="3"/>
    <s v="A.A."/>
    <m/>
    <s v="Brouwer"/>
    <d v="1957-01-17T00:00:00"/>
    <s v="M"/>
    <s v="Ja"/>
    <s v="Blekerijlaan 14"/>
    <s v="3447 GR"/>
    <s v="WOERDEN"/>
    <s v="03440"/>
    <s v="68166"/>
    <s v="Trainer"/>
    <n v="175"/>
    <x v="16"/>
    <n v="1160"/>
  </r>
  <r>
    <n v="147"/>
    <m/>
    <s v="A.G.M."/>
    <m/>
    <s v="Boeters"/>
    <d v="1966-09-23T00:00:00"/>
    <s v="V"/>
    <s v="Nee"/>
    <s v="Bloemendalerweg 30-42"/>
    <s v="1382 KC"/>
    <s v="WEESP"/>
    <s v="08777"/>
    <s v="95920"/>
    <s v="Personeelzaken"/>
    <n v="180"/>
    <x v="17"/>
    <n v="740"/>
  </r>
  <r>
    <n v="92"/>
    <n v="6"/>
    <s v="M.G."/>
    <m/>
    <s v="Pool"/>
    <d v="1961-05-21T00:00:00"/>
    <s v="M"/>
    <s v="Nee"/>
    <s v="Bloemsingel 1"/>
    <s v="9713 BZ"/>
    <s v="GRONINGEN"/>
    <s v="050"/>
    <s v="113104"/>
    <s v="Manager"/>
    <n v="250"/>
    <x v="18"/>
    <n v="890"/>
  </r>
  <r>
    <n v="114"/>
    <n v="6"/>
    <s v="S."/>
    <m/>
    <s v="Kasper"/>
    <d v="1951-06-25T00:00:00"/>
    <s v="V"/>
    <s v="Nee"/>
    <s v="Boerdijk 6"/>
    <s v="7844 TC"/>
    <s v="VEENOORD"/>
    <s v="03921"/>
    <s v="22475"/>
    <s v="Personeelzaken"/>
    <n v="100"/>
    <x v="19"/>
    <n v="1540"/>
  </r>
  <r>
    <n v="23"/>
    <n v="6"/>
    <s v="A.H.J."/>
    <m/>
    <s v="Snoeren"/>
    <d v="1970-07-19T00:00:00"/>
    <s v="V"/>
    <s v="Ja"/>
    <s v="Zevenheuvelenweg 25"/>
    <s v="5048 AN"/>
    <s v="TILBURG"/>
    <s v="077"/>
    <s v="378771"/>
    <s v="Financien"/>
    <n v="85"/>
    <x v="20"/>
    <n v="1020"/>
  </r>
  <r>
    <n v="276"/>
    <m/>
    <s v="J."/>
    <s v="van"/>
    <s v="Heyningen"/>
    <d v="1952-07-21T00:00:00"/>
    <s v="V"/>
    <s v="Ja"/>
    <s v="Bolensteinseweg 3"/>
    <s v="3603 CP"/>
    <s v="MAARSSEN"/>
    <s v="03821"/>
    <s v="20357"/>
    <s v="Telefonist(e)"/>
    <n v="85"/>
    <x v="21"/>
    <n v="800"/>
  </r>
  <r>
    <n v="245"/>
    <n v="5"/>
    <s v="J."/>
    <m/>
    <s v="Elzinga"/>
    <d v="1965-12-23T00:00:00"/>
    <s v="V"/>
    <s v="Nee"/>
    <s v="Bonkelaar 16"/>
    <s v="7707 DV"/>
    <s v="BALKBURG"/>
    <s v="08765"/>
    <s v="87888"/>
    <s v="Personeelzaken"/>
    <n v="140"/>
    <x v="22"/>
    <n v="870"/>
  </r>
  <r>
    <n v="86"/>
    <n v="5"/>
    <s v="H."/>
    <s v="van"/>
    <s v="Bommel"/>
    <d v="1955-09-12T00:00:00"/>
    <s v="V"/>
    <s v="Nee"/>
    <s v="Daniel Goedkoopstraat 9"/>
    <s v="1096 BD"/>
    <s v="AMSTERDAM"/>
    <s v="020"/>
    <s v="421720"/>
    <s v="Personeelzaken"/>
    <n v="100"/>
    <x v="23"/>
    <n v="1410"/>
  </r>
  <r>
    <n v="27"/>
    <n v="5"/>
    <s v="J.L."/>
    <m/>
    <s v="Scharff"/>
    <d v="1962-08-09T00:00:00"/>
    <s v="V"/>
    <s v="Nee"/>
    <s v="Fazantenkamp 711"/>
    <s v="3607 DR"/>
    <s v="MAARSSEN"/>
    <s v="03821"/>
    <s v="13975"/>
    <s v="Personeelzaken"/>
    <n v="95"/>
    <x v="24"/>
    <n v="1030"/>
  </r>
  <r>
    <n v="212"/>
    <n v="4"/>
    <s v="G.J."/>
    <s v="van den"/>
    <s v="Eijkel"/>
    <d v="1962-07-21T00:00:00"/>
    <s v="V"/>
    <s v="Ja"/>
    <s v="Borneostraat 85"/>
    <s v="7512 AJ"/>
    <s v="ENSCHEDE"/>
    <s v="076"/>
    <s v="392112"/>
    <s v="Financien"/>
    <n v="150"/>
    <x v="25"/>
    <n v="920"/>
  </r>
  <r>
    <n v="104"/>
    <n v="6"/>
    <s v="P."/>
    <m/>
    <s v="Trines"/>
    <d v="1976-05-04T00:00:00"/>
    <s v="V"/>
    <s v="Nee"/>
    <s v="Boschdijk 525"/>
    <s v="5621 JG"/>
    <s v="EINDHOVEN"/>
    <s v="078"/>
    <s v="386112"/>
    <s v="Manager"/>
    <n v="225"/>
    <x v="26"/>
    <n v="1950"/>
  </r>
  <r>
    <n v="37"/>
    <n v="4"/>
    <s v="A.M.G."/>
    <s v="van"/>
    <s v="Rooy"/>
    <d v="1961-07-11T00:00:00"/>
    <s v="V"/>
    <s v="Nee"/>
    <s v="Brabantlaan 2"/>
    <s v="5216 TV"/>
    <s v="DEN BOSCH"/>
    <s v="065"/>
    <s v="367405"/>
    <s v="Personeelzaken"/>
    <n v="140"/>
    <x v="12"/>
    <n v="1470"/>
  </r>
  <r>
    <n v="244"/>
    <m/>
    <s v="H."/>
    <s v="van"/>
    <s v="Meekeren"/>
    <d v="1984-04-03T00:00:00"/>
    <s v="V"/>
    <s v="Nee"/>
    <s v="Fr. van Mierisstraat 37 hs"/>
    <s v="1071 RJ"/>
    <s v="AMSTERDAM"/>
    <s v="020"/>
    <s v="424880"/>
    <s v="Personeelzaken"/>
    <n v="150"/>
    <x v="27"/>
    <n v="1010"/>
  </r>
  <r>
    <n v="25"/>
    <n v="10"/>
    <s v="H.C.C."/>
    <m/>
    <s v="Coolen"/>
    <d v="1960-04-29T00:00:00"/>
    <s v="M"/>
    <s v="Nee"/>
    <s v="Burg. Oudlaan 50"/>
    <s v="3062 PA"/>
    <s v="ROTTERDAM"/>
    <s v="010"/>
    <s v="110250"/>
    <s v="Telefonist(e)"/>
    <n v="75"/>
    <x v="28"/>
    <n v="1680"/>
  </r>
  <r>
    <n v="109"/>
    <n v="4"/>
    <s v="S."/>
    <m/>
    <s v="Geenen"/>
    <d v="1959-04-12T00:00:00"/>
    <s v="M"/>
    <s v="Ja"/>
    <s v="Burg. Roelenweg 33"/>
    <s v="8031 ES"/>
    <s v="ZWOLLE"/>
    <s v="076"/>
    <s v="384284"/>
    <s v="Administratie"/>
    <n v="140"/>
    <x v="29"/>
    <n v="950"/>
  </r>
  <r>
    <n v="34"/>
    <n v="3"/>
    <s v="L."/>
    <m/>
    <s v="Touwen"/>
    <d v="1960-04-03T00:00:00"/>
    <s v="V"/>
    <s v="Ja"/>
    <s v="Hoofdstraat 180"/>
    <s v="3972 LG"/>
    <s v="DRIEBERGEN"/>
    <s v="04571"/>
    <s v="35782"/>
    <s v="Trainer"/>
    <n v="125"/>
    <x v="30"/>
    <n v="770"/>
  </r>
  <r>
    <n v="256"/>
    <n v="7"/>
    <s v="C."/>
    <m/>
    <s v="Sweering"/>
    <d v="1962-05-11T00:00:00"/>
    <s v="M"/>
    <s v="Nee"/>
    <s v="1e Helmersstraat 106"/>
    <s v="1054 EH"/>
    <s v="AMSTERDAM"/>
    <s v="020"/>
    <s v="425120"/>
    <s v="Verkoper"/>
    <n v="115"/>
    <x v="31"/>
    <n v="950"/>
  </r>
  <r>
    <n v="174"/>
    <n v="6"/>
    <s v="P."/>
    <m/>
    <s v="Gering"/>
    <d v="1955-09-12T00:00:00"/>
    <s v="V"/>
    <s v="Nee"/>
    <s v="Burghstraat 25"/>
    <s v="6227 RR"/>
    <s v="MAASTRICHT"/>
    <s v="087"/>
    <s v="122222"/>
    <s v="Support"/>
    <n v="115"/>
    <x v="32"/>
    <n v="1930"/>
  </r>
  <r>
    <n v="141"/>
    <n v="3"/>
    <s v="W.M."/>
    <s v="van"/>
    <s v="Leeuwen"/>
    <d v="1955-09-12T00:00:00"/>
    <s v="M"/>
    <s v="Ja"/>
    <s v="Ceintuurbaan 5"/>
    <s v="8022 AW"/>
    <s v="ZWOLLE"/>
    <s v="076"/>
    <s v="386716"/>
    <s v="Trainer"/>
    <n v="125"/>
    <x v="33"/>
    <n v="1990"/>
  </r>
  <r>
    <n v="108"/>
    <n v="3"/>
    <s v="C."/>
    <m/>
    <s v="Willemstein"/>
    <d v="1955-09-12T00:00:00"/>
    <s v="V"/>
    <s v="Ja"/>
    <s v="Ceintuurbaan 50"/>
    <s v="8024 AA"/>
    <s v="ZWOLLE"/>
    <s v="076"/>
    <s v="384208"/>
    <s v="Support"/>
    <n v="180"/>
    <x v="34"/>
    <n v="890"/>
  </r>
  <r>
    <n v="39"/>
    <n v="10"/>
    <s v="P."/>
    <s v="van"/>
    <s v="Zanen"/>
    <d v="1963-05-21T00:00:00"/>
    <s v="M"/>
    <s v="Ja"/>
    <s v="Rouboslaan 30"/>
    <s v="2252 TR"/>
    <s v="VOORSCHOTEN"/>
    <s v="070"/>
    <s v="372730"/>
    <s v="Support"/>
    <n v="100"/>
    <x v="35"/>
    <n v="1350"/>
  </r>
  <r>
    <n v="88"/>
    <m/>
    <s v="H."/>
    <s v="de"/>
    <s v="Groot"/>
    <d v="1955-09-12T00:00:00"/>
    <s v="M"/>
    <s v="Ja"/>
    <s v="Celsiusstraat 17"/>
    <s v="3846 BK"/>
    <s v="HARDERWIJK"/>
    <s v="02834"/>
    <s v="45688"/>
    <s v="Personeelzaken"/>
    <n v="150"/>
    <x v="36"/>
    <n v="1600"/>
  </r>
  <r>
    <n v="63"/>
    <n v="10"/>
    <s v="R.F."/>
    <s v="van"/>
    <s v="Hoof"/>
    <d v="1955-09-12T00:00:00"/>
    <s v="V"/>
    <s v="Ja"/>
    <s v="Churchilllaan 80"/>
    <s v="2012 RR"/>
    <s v="HAARLEM"/>
    <s v="013"/>
    <s v="313819"/>
    <s v="Trainer"/>
    <n v="200"/>
    <x v="37"/>
    <n v="1150"/>
  </r>
  <r>
    <n v="48"/>
    <n v="9"/>
    <s v="H."/>
    <m/>
    <s v="Bronkhorst"/>
    <d v="1962-04-12T00:00:00"/>
    <s v="V"/>
    <s v="Ja"/>
    <s v="Grote Bickersstraat 72"/>
    <s v="1013 KS"/>
    <s v="AMSTERDAM"/>
    <s v="020"/>
    <s v="420960"/>
    <s v="Administratie"/>
    <n v="100"/>
    <x v="38"/>
    <n v="1830"/>
  </r>
  <r>
    <n v="46"/>
    <n v="3"/>
    <s v="C.D."/>
    <s v="van"/>
    <s v="Rooden"/>
    <d v="1955-09-12T00:00:00"/>
    <s v="M"/>
    <s v="Ja"/>
    <s v="De Boelelaan 1105"/>
    <s v="1082 SB"/>
    <s v="AMSTERDAM"/>
    <s v="020"/>
    <s v="420920"/>
    <s v="Manager"/>
    <n v="175"/>
    <x v="39"/>
    <n v="730"/>
  </r>
  <r>
    <n v="44"/>
    <n v="1"/>
    <s v="B.W."/>
    <m/>
    <s v="Windmuller"/>
    <d v="1964-07-04T00:00:00"/>
    <s v="V"/>
    <s v="Nee"/>
    <s v="Molenweg 81"/>
    <s v="5349 AC"/>
    <s v="OSS"/>
    <s v="02378"/>
    <s v="86845"/>
    <s v="Trainer"/>
    <n v="150"/>
    <x v="40"/>
    <n v="1290"/>
  </r>
  <r>
    <n v="36"/>
    <n v="6"/>
    <s v="W.G."/>
    <m/>
    <s v="Rosenkamp"/>
    <d v="1955-09-12T00:00:00"/>
    <s v="M"/>
    <s v="Nee"/>
    <s v="De Buorren"/>
    <s v="8408 ZH"/>
    <s v="LIPPENHUIZEN"/>
    <s v="08734"/>
    <s v="72695"/>
    <s v="Financien"/>
    <n v="150"/>
    <x v="41"/>
    <n v="850"/>
  </r>
  <r>
    <n v="231"/>
    <n v="3"/>
    <s v="G."/>
    <s v="van de"/>
    <s v="Merwe"/>
    <d v="1955-09-13T00:00:00"/>
    <s v="V"/>
    <s v="Nee"/>
    <s v="De Horst 14  Private"/>
    <s v="3362 EA"/>
    <s v="SLIEDRECHT"/>
    <s v="01200"/>
    <s v="92693"/>
    <s v="Financien"/>
    <n v="125"/>
    <x v="42"/>
    <n v="990"/>
  </r>
  <r>
    <n v="93"/>
    <n v="10"/>
    <s v="P.M."/>
    <m/>
    <s v="Oosten"/>
    <d v="1955-09-12T00:00:00"/>
    <s v="V"/>
    <s v="Ja"/>
    <s v="De Zulthe 12"/>
    <s v="9301 AV"/>
    <s v="RODEN"/>
    <s v="08710"/>
    <s v="19471"/>
    <s v="Administratie"/>
    <n v="110"/>
    <x v="43"/>
    <n v="1000"/>
  </r>
  <r>
    <n v="275"/>
    <n v="3"/>
    <s v="R."/>
    <m/>
    <s v="Ruehrup"/>
    <d v="1955-09-12T00:00:00"/>
    <s v="V"/>
    <s v="Ja"/>
    <s v="Den Daal 12"/>
    <s v="5521 MC"/>
    <s v="KERSEL"/>
    <s v="07623"/>
    <s v="31763"/>
    <s v="Administratie"/>
    <n v="115"/>
    <x v="44"/>
    <n v="860"/>
  </r>
  <r>
    <n v="120"/>
    <n v="6"/>
    <s v="C."/>
    <m/>
    <s v="Reynhout"/>
    <d v="1955-09-12T00:00:00"/>
    <s v="M"/>
    <s v="Ja"/>
    <s v="Dr. A. Philipsweg"/>
    <s v="6026 RA"/>
    <s v="MAARHEEZE"/>
    <s v="05672"/>
    <s v="98583"/>
    <s v="Personeelzaken"/>
    <n v="120"/>
    <x v="45"/>
    <n v="1630"/>
  </r>
  <r>
    <n v="9"/>
    <m/>
    <s v="W.J.J."/>
    <m/>
    <s v="Bolhuis"/>
    <d v="1959-03-05T00:00:00"/>
    <s v="V"/>
    <s v="Ja"/>
    <s v="E. Rooseveltlaan 1"/>
    <s v="1183 CC"/>
    <s v="AMSTELVEEN"/>
    <s v="020"/>
    <s v="420180"/>
    <s v="Telefonist(e)"/>
    <n v="75"/>
    <x v="46"/>
    <n v="1950"/>
  </r>
  <r>
    <n v="242"/>
    <m/>
    <s v="J.P.H."/>
    <m/>
    <s v="Jansen"/>
    <d v="1959-03-05T00:00:00"/>
    <s v="M"/>
    <s v="Nee"/>
    <s v="Eindhovenseweg 76a"/>
    <s v="5554 AD"/>
    <s v="VALKENSWAARD"/>
    <s v="09823"/>
    <s v="70732"/>
    <s v="Verkoper"/>
    <n v="140"/>
    <x v="47"/>
    <n v="1830"/>
  </r>
  <r>
    <n v="220"/>
    <m/>
    <s v="R.K."/>
    <m/>
    <s v="Stapleton"/>
    <d v="1959-03-05T00:00:00"/>
    <s v="V"/>
    <s v="Ja"/>
    <s v="Energieweg 128"/>
    <s v="3641 RT"/>
    <s v="MEIDRECHT"/>
    <s v="07623"/>
    <s v="40217"/>
    <s v="Personeelzaken"/>
    <n v="115"/>
    <x v="48"/>
    <n v="1240"/>
  </r>
  <r>
    <n v="162"/>
    <n v="6"/>
    <s v="M."/>
    <m/>
    <s v="Siewersten"/>
    <d v="1959-03-05T00:00:00"/>
    <s v="M"/>
    <s v="Nee"/>
    <s v="Esdoornstraat 2"/>
    <s v="4191 KR"/>
    <s v="GELDERMALSEN"/>
    <s v="07610"/>
    <s v="67004"/>
    <s v="Manager"/>
    <n v="175"/>
    <x v="49"/>
    <n v="1830"/>
  </r>
  <r>
    <n v="203"/>
    <n v="5"/>
    <s v="K.L.A."/>
    <m/>
    <s v="Tan"/>
    <d v="1959-03-05T00:00:00"/>
    <s v="V"/>
    <s v="Ja"/>
    <s v="Essenlaan 4"/>
    <s v="3062 NM"/>
    <s v="ROTTERDAM"/>
    <s v="010"/>
    <s v="112030"/>
    <s v="Financien"/>
    <n v="130"/>
    <x v="50"/>
    <n v="1000"/>
  </r>
  <r>
    <n v="157"/>
    <n v="10"/>
    <s v="H.A."/>
    <m/>
    <s v="Gevrink"/>
    <d v="1959-03-05T00:00:00"/>
    <s v="V"/>
    <s v="Nee"/>
    <s v="F. Rooseveltlaan 57"/>
    <s v="4818 KB"/>
    <s v="BREDA"/>
    <s v="046"/>
    <s v="353222"/>
    <s v="Telefonist(e)"/>
    <n v="95"/>
    <x v="51"/>
    <n v="1610"/>
  </r>
  <r>
    <n v="20"/>
    <n v="3"/>
    <s v="L."/>
    <m/>
    <s v="Wynsema"/>
    <d v="1959-03-05T00:00:00"/>
    <s v="V"/>
    <s v="Nee"/>
    <s v="F. Timmermanslaan 1"/>
    <s v="9721 WB"/>
    <s v="GRONINGEN"/>
    <s v="050"/>
    <s v="112240"/>
    <s v="Financien"/>
    <n v="200"/>
    <x v="52"/>
    <n v="1380"/>
  </r>
  <r>
    <n v="148"/>
    <n v="4"/>
    <s v="D.M."/>
    <m/>
    <s v="Attinger"/>
    <d v="1957-08-28T00:00:00"/>
    <s v="M"/>
    <s v="Ja"/>
    <s v="Fauststraat 1"/>
    <s v="7323 BA"/>
    <s v="APELDOORN"/>
    <s v="08756"/>
    <s v="89942"/>
    <s v="Verkoper"/>
    <n v="155"/>
    <x v="53"/>
    <n v="1280"/>
  </r>
  <r>
    <n v="89"/>
    <n v="5"/>
    <s v="M."/>
    <m/>
    <s v="Wagenaar"/>
    <d v="1979-02-23T00:00:00"/>
    <s v="M"/>
    <s v="Nee"/>
    <s v="Flevolaan 23c"/>
    <s v="1382 JX"/>
    <s v="WEESP"/>
    <s v="08777"/>
    <s v="10990"/>
    <s v="Trainer"/>
    <n v="150"/>
    <x v="54"/>
    <n v="970"/>
  </r>
  <r>
    <n v="24"/>
    <n v="6"/>
    <s v="P."/>
    <s v="van"/>
    <s v="Doorn"/>
    <d v="1958-03-05T00:00:00"/>
    <s v="V"/>
    <s v="Ja"/>
    <s v="Flevolaan 60e"/>
    <s v="1382 JZ"/>
    <s v="WEESP"/>
    <s v="08777"/>
    <s v="34512"/>
    <s v="Financien"/>
    <n v="100"/>
    <x v="55"/>
    <n v="840"/>
  </r>
  <r>
    <n v="60"/>
    <n v="8"/>
    <s v="J.C."/>
    <m/>
    <s v="Ranselaar"/>
    <d v="1965-05-20T00:00:00"/>
    <s v="M"/>
    <s v="Nee"/>
    <s v="Willem Barentszstraat 1"/>
    <s v="2315 TZ"/>
    <s v="LEIDEN"/>
    <s v="071"/>
    <s v="379500"/>
    <s v="Support"/>
    <n v="115"/>
    <x v="56"/>
    <n v="1310"/>
  </r>
  <r>
    <n v="50"/>
    <n v="7"/>
    <s v="B."/>
    <m/>
    <s v="Mafficioli"/>
    <d v="1979-04-29T00:00:00"/>
    <s v="M"/>
    <s v="Ja"/>
    <s v="Fokkerstraat 12"/>
    <s v="2722 NJ"/>
    <s v="ZOETERMEER"/>
    <s v="079"/>
    <s v="382950"/>
    <s v="Trainer"/>
    <n v="150"/>
    <x v="57"/>
    <n v="1740"/>
  </r>
  <r>
    <n v="111"/>
    <n v="8"/>
    <s v="R."/>
    <m/>
    <s v="Molenaar"/>
    <d v="1957-10-18T00:00:00"/>
    <s v="V"/>
    <s v="Ja"/>
    <s v="Fokkerstraat 5"/>
    <s v="9403 AM"/>
    <s v="ASSEN"/>
    <s v="09867"/>
    <s v="60897"/>
    <s v="Trainer"/>
    <n v="150"/>
    <x v="58"/>
    <n v="1840"/>
  </r>
  <r>
    <n v="181"/>
    <n v="9"/>
    <s v="B.H.J."/>
    <m/>
    <s v="Drahmann"/>
    <d v="1983-07-14T00:00:00"/>
    <s v="V"/>
    <s v="Ja"/>
    <s v="Folkert Elsingastraat 38"/>
    <s v="3067 NW"/>
    <s v="ROTTERDAM"/>
    <s v="010"/>
    <s v="111810"/>
    <s v="Manager"/>
    <n v="180"/>
    <x v="59"/>
    <n v="1390"/>
  </r>
  <r>
    <n v="28"/>
    <n v="1"/>
    <s v="D."/>
    <s v="de"/>
    <s v="Ruijter"/>
    <d v="1958-01-31T00:00:00"/>
    <s v="V"/>
    <s v="Ja"/>
    <s v="Grubbehoeve 303"/>
    <s v="1103 GZ"/>
    <s v="AMSTERDAM"/>
    <s v="020"/>
    <s v="420560"/>
    <s v="Trainer"/>
    <n v="125"/>
    <x v="60"/>
    <n v="1940"/>
  </r>
  <r>
    <n v="106"/>
    <m/>
    <s v="B.H."/>
    <m/>
    <s v="Roemer"/>
    <d v="1987-01-05T00:00:00"/>
    <s v="M"/>
    <s v="Nee"/>
    <s v="Frederiklaan 12"/>
    <s v="5616 NH"/>
    <s v="EINDHOVEN"/>
    <s v="078"/>
    <s v="386268"/>
    <s v="Manager"/>
    <n v="200"/>
    <x v="61"/>
    <n v="580"/>
  </r>
  <r>
    <n v="258"/>
    <n v="6"/>
    <s v="P."/>
    <m/>
    <s v="Visser"/>
    <d v="1985-04-30T00:00:00"/>
    <s v="V"/>
    <s v="Nee"/>
    <s v="Fultonstraat 11-15"/>
    <s v="3133 KH"/>
    <s v="VLAARDINGEN"/>
    <s v="018"/>
    <s v="422644"/>
    <s v="Support"/>
    <n v="115"/>
    <x v="62"/>
    <n v="1350"/>
  </r>
  <r>
    <n v="99"/>
    <n v="9"/>
    <s v="B."/>
    <m/>
    <s v="Maurits"/>
    <d v="1979-09-19T00:00:00"/>
    <s v="M"/>
    <s v="Ja"/>
    <s v="G. Doustraat 1241"/>
    <s v="7944 HK"/>
    <s v="MEPPEL"/>
    <s v="06678"/>
    <s v="49820"/>
    <s v="Verkoper"/>
    <n v="180"/>
    <x v="63"/>
    <n v="830"/>
  </r>
  <r>
    <n v="239"/>
    <n v="2"/>
    <s v="G."/>
    <m/>
    <s v="Brands"/>
    <d v="1978-02-15T00:00:00"/>
    <s v="M"/>
    <s v="Nee"/>
    <s v="Gaspeldoornlaan 42"/>
    <s v="5552 GC"/>
    <s v="VALKENSWAARD"/>
    <s v="09823"/>
    <s v="76728"/>
    <s v="Financien"/>
    <n v="125"/>
    <x v="64"/>
    <n v="1280"/>
  </r>
  <r>
    <n v="69"/>
    <n v="4"/>
    <s v="J."/>
    <m/>
    <s v="Laumans"/>
    <d v="1960-09-03T00:00:00"/>
    <s v="V"/>
    <s v="Nee"/>
    <s v="De Bleek 2"/>
    <s v="3447 GV"/>
    <s v="WOERDEN"/>
    <s v="03440"/>
    <s v="60256"/>
    <s v="Personeelzaken"/>
    <n v="110"/>
    <x v="65"/>
    <n v="620"/>
  </r>
  <r>
    <n v="51"/>
    <n v="3"/>
    <s v="P."/>
    <s v="van de"/>
    <s v="Kerkhof"/>
    <d v="1978-06-18T00:00:00"/>
    <s v="V"/>
    <s v="Ja"/>
    <s v="Geb. SFH 1"/>
    <s v="5600 MD"/>
    <s v="EINDHOVEN"/>
    <s v="078"/>
    <s v="381978"/>
    <s v="Personeelzaken"/>
    <n v="100"/>
    <x v="11"/>
    <n v="1650"/>
  </r>
  <r>
    <n v="262"/>
    <n v="5"/>
    <s v="B.M."/>
    <m/>
    <s v="Kalf"/>
    <d v="1961-06-20T00:00:00"/>
    <s v="V"/>
    <s v="Ja"/>
    <s v="Gen.de la Reylaan 12"/>
    <s v="1404 BR"/>
    <s v="BUSSUM"/>
    <s v="04567"/>
    <s v="50146"/>
    <s v="Verkoper"/>
    <n v="110"/>
    <x v="66"/>
    <n v="1160"/>
  </r>
  <r>
    <n v="139"/>
    <n v="9"/>
    <s v="C."/>
    <s v="de"/>
    <s v="Graauw"/>
    <d v="1966-02-06T00:00:00"/>
    <s v="V"/>
    <s v="Nee"/>
    <s v="Graafseweg 274"/>
    <s v="6532 ZV"/>
    <s v="NIJMEGEN"/>
    <s v="087"/>
    <s v="399093"/>
    <s v="Telefonist(e)"/>
    <n v="115"/>
    <x v="67"/>
    <n v="610"/>
  </r>
  <r>
    <n v="134"/>
    <n v="10"/>
    <s v="R.B."/>
    <m/>
    <s v="Smit"/>
    <d v="1963-07-16T00:00:00"/>
    <s v="M"/>
    <s v="Nee"/>
    <s v="Grashof 98"/>
    <s v="2403 VK"/>
    <s v="ALPHEN A/D RIJN"/>
    <s v="06750"/>
    <s v="30466"/>
    <s v="Telefonist(e)"/>
    <n v="100"/>
    <x v="68"/>
    <n v="590"/>
  </r>
  <r>
    <n v="74"/>
    <n v="10"/>
    <s v="S.R.C."/>
    <s v="van den"/>
    <s v="Berg"/>
    <d v="1966-01-14T00:00:00"/>
    <s v="M"/>
    <s v="Nee"/>
    <s v="Assumburg 48"/>
    <s v="2402 KT"/>
    <s v="ALPHEN A/D RIJN"/>
    <s v="06750"/>
    <s v="22191"/>
    <s v="Personeelzaken"/>
    <n v="125"/>
    <x v="69"/>
    <n v="610"/>
  </r>
  <r>
    <n v="70"/>
    <n v="9"/>
    <s v="A.M.J."/>
    <m/>
    <s v="Goudriaan"/>
    <d v="1970-09-02T00:00:00"/>
    <s v="V"/>
    <s v="Nee"/>
    <s v="Groenelaan 2"/>
    <s v="1186 AA"/>
    <s v="AMSTELVEEN"/>
    <s v="020"/>
    <s v="421400"/>
    <s v="Support"/>
    <n v="150"/>
    <x v="70"/>
    <n v="1370"/>
  </r>
  <r>
    <n v="144"/>
    <n v="9"/>
    <s v="J."/>
    <s v="van"/>
    <s v="Lieshout"/>
    <d v="1951-05-18T00:00:00"/>
    <s v="M"/>
    <s v="Nee"/>
    <s v="Groenewoudseweg 1"/>
    <s v="5621 BA"/>
    <s v="EINDHOVEN"/>
    <s v="078"/>
    <s v="389232"/>
    <s v="Financien"/>
    <n v="165"/>
    <x v="71"/>
    <n v="1100"/>
  </r>
  <r>
    <n v="154"/>
    <n v="2"/>
    <s v="W."/>
    <m/>
    <s v="Raaymakers"/>
    <d v="1962-02-27T00:00:00"/>
    <s v="V"/>
    <s v="Nee"/>
    <s v="Groningenweg 6"/>
    <s v="2803 PV"/>
    <s v="GOUDA"/>
    <s v="01892"/>
    <s v="65169"/>
    <s v="Financien"/>
    <n v="140"/>
    <x v="72"/>
    <n v="1080"/>
  </r>
  <r>
    <n v="78"/>
    <n v="1"/>
    <s v="A."/>
    <m/>
    <s v="Korbelek"/>
    <d v="1966-01-13T00:00:00"/>
    <s v="M"/>
    <s v="Nee"/>
    <s v="Hartelaar 10"/>
    <s v="7391 MZ"/>
    <s v="TWELLO"/>
    <s v="08718"/>
    <s v="11813"/>
    <s v="Telefonist(e)"/>
    <n v="90"/>
    <x v="73"/>
    <n v="1060"/>
  </r>
  <r>
    <n v="268"/>
    <m/>
    <s v="E.J.A.F."/>
    <m/>
    <s v="Steemers"/>
    <d v="1970-06-26T00:00:00"/>
    <s v="V"/>
    <s v="Ja"/>
    <s v="Herengracht 566"/>
    <s v="1017 CH"/>
    <s v="AMSTERDAM"/>
    <s v="020"/>
    <s v="425360"/>
    <s v="Telefonist(e)"/>
    <n v="85"/>
    <x v="74"/>
    <n v="1920"/>
  </r>
  <r>
    <n v="80"/>
    <n v="8"/>
    <s v="B.P."/>
    <m/>
    <s v="Tunderman"/>
    <d v="1963-09-19T00:00:00"/>
    <s v="V"/>
    <s v="Ja"/>
    <s v="Boerhaavelaan 5"/>
    <s v="2713 HA"/>
    <s v="ZOETERMEER"/>
    <s v="079"/>
    <s v="85320"/>
    <s v="Manager"/>
    <n v="250"/>
    <x v="75"/>
    <n v="1100"/>
  </r>
  <r>
    <n v="206"/>
    <n v="4"/>
    <s v="R.F."/>
    <m/>
    <s v="Troost"/>
    <d v="1969-02-20T00:00:00"/>
    <s v="V"/>
    <s v="Ja"/>
    <s v="Hobbemakade 83  III"/>
    <s v="1071 XP"/>
    <s v="AMSTERDAM"/>
    <s v="020"/>
    <s v="424120"/>
    <s v="Trainer"/>
    <n v="200"/>
    <x v="76"/>
    <n v="590"/>
  </r>
  <r>
    <n v="82"/>
    <n v="6"/>
    <s v="H.F.J."/>
    <s v="van"/>
    <s v="Roijen"/>
    <d v="1963-04-10T00:00:00"/>
    <s v="M"/>
    <s v="Nee"/>
    <s v="Churchilllaan 11"/>
    <s v="3527 GV"/>
    <s v="UTRECHT"/>
    <s v="030"/>
    <s v="532460"/>
    <s v="Support"/>
    <n v="150"/>
    <x v="48"/>
    <n v="1880"/>
  </r>
  <r>
    <n v="83"/>
    <n v="3"/>
    <s v="H.R.R."/>
    <m/>
    <s v="Plomp"/>
    <d v="1966-12-06T00:00:00"/>
    <s v="V"/>
    <s v="Nee"/>
    <s v="Boompjes 60-68"/>
    <s v="3011 XC"/>
    <s v="ROTTERDAM"/>
    <s v="010"/>
    <s v="110830"/>
    <s v="Financien"/>
    <n v="100"/>
    <x v="77"/>
    <n v="1740"/>
  </r>
  <r>
    <n v="221"/>
    <m/>
    <s v="W.A."/>
    <m/>
    <s v="Galesloot"/>
    <d v="1958-02-26T00:00:00"/>
    <s v="M"/>
    <s v="Ja"/>
    <s v="H.J. Wenckebachweg 15"/>
    <s v="1096 AL"/>
    <s v="AMSTERDAM"/>
    <s v="020"/>
    <s v="424420"/>
    <s v="Manager"/>
    <n v="175"/>
    <x v="78"/>
    <n v="610"/>
  </r>
  <r>
    <n v="94"/>
    <n v="4"/>
    <s v="C.J."/>
    <m/>
    <s v="Wiss"/>
    <d v="1957-10-17T00:00:00"/>
    <s v="V"/>
    <s v="Ja"/>
    <s v="Hagedisweide 40"/>
    <s v="3437 VS"/>
    <s v="NIEUWEGEIN"/>
    <s v="03444"/>
    <s v="33876"/>
    <s v="Personeelzaken"/>
    <n v="150"/>
    <x v="79"/>
    <n v="1960"/>
  </r>
  <r>
    <n v="101"/>
    <n v="10"/>
    <s v="H.C."/>
    <m/>
    <s v="Lit"/>
    <d v="1964-05-06T00:00:00"/>
    <s v="V"/>
    <s v="Ja"/>
    <s v="Handelscentrum ZHZ 48"/>
    <s v="2991 LD"/>
    <s v="BARENDRECHT"/>
    <s v="02897"/>
    <s v="44577"/>
    <s v="Administratie"/>
    <n v="110"/>
    <x v="38"/>
    <n v="1380"/>
  </r>
  <r>
    <n v="19"/>
    <n v="7"/>
    <s v="J.C."/>
    <m/>
    <s v="Muller"/>
    <d v="1966-04-26T00:00:00"/>
    <s v="M"/>
    <s v="Ja"/>
    <s v="Hector Treubstraat 17"/>
    <s v="1402 CK"/>
    <s v="BUSSUM"/>
    <s v="04567"/>
    <s v="28276"/>
    <s v="Support"/>
    <n v="250"/>
    <x v="80"/>
    <n v="1170"/>
  </r>
  <r>
    <n v="115"/>
    <n v="10"/>
    <s v="G."/>
    <m/>
    <s v="Luidinga"/>
    <d v="1950-05-11T00:00:00"/>
    <s v="V"/>
    <s v="Nee"/>
    <s v="Heemskerklaan 1"/>
    <s v="3445 CM"/>
    <s v="WOERDEN"/>
    <s v="03440"/>
    <s v="29412"/>
    <s v="Manager"/>
    <n v="225"/>
    <x v="81"/>
    <n v="1250"/>
  </r>
  <r>
    <n v="159"/>
    <n v="9"/>
    <s v="W.J."/>
    <m/>
    <s v="Bos"/>
    <d v="1958-10-05T00:00:00"/>
    <s v="M"/>
    <s v="Nee"/>
    <s v="Herengracht 203"/>
    <s v="1016 BE"/>
    <s v="AMSTERDAM"/>
    <s v="020"/>
    <s v="423180"/>
    <s v="Trainer"/>
    <n v="150"/>
    <x v="82"/>
    <n v="1640"/>
  </r>
  <r>
    <n v="204"/>
    <n v="7"/>
    <s v="E.O."/>
    <s v="van"/>
    <s v="Lierop"/>
    <d v="1968-04-28T00:00:00"/>
    <s v="M"/>
    <s v="Ja"/>
    <s v="Herengracht 442"/>
    <s v="1017 BZ"/>
    <s v="AMSTERDAM"/>
    <s v="020"/>
    <s v="424080"/>
    <s v="Personeelzaken"/>
    <n v="110"/>
    <x v="83"/>
    <n v="1000"/>
  </r>
  <r>
    <n v="72"/>
    <n v="4"/>
    <s v="J."/>
    <s v="de"/>
    <s v="Jong"/>
    <d v="1981-11-24T00:00:00"/>
    <s v="V"/>
    <s v="Nee"/>
    <s v="Langestraat 7"/>
    <s v="1015 AK"/>
    <s v="AMSTERDAM"/>
    <s v="020"/>
    <s v="421440"/>
    <s v="Administratie"/>
    <n v="200"/>
    <x v="84"/>
    <n v="680"/>
  </r>
  <r>
    <n v="79"/>
    <n v="3"/>
    <s v="M."/>
    <s v="de"/>
    <s v="Jong"/>
    <d v="1973-06-24T00:00:00"/>
    <s v="V"/>
    <s v="Nee"/>
    <s v="Herenstraat 139"/>
    <s v="2271 CD"/>
    <s v="VOORBURG"/>
    <s v="070"/>
    <s v="375530"/>
    <s v="Verkoper"/>
    <n v="190"/>
    <x v="85"/>
    <n v="1910"/>
  </r>
  <r>
    <n v="179"/>
    <n v="5"/>
    <s v="J.L.B.M."/>
    <s v="van der"/>
    <s v="Lans"/>
    <d v="1977-04-28T00:00:00"/>
    <s v="M"/>
    <s v="Ja"/>
    <s v="Herenstraat 14"/>
    <s v="3512 KC"/>
    <s v="UTRECHT"/>
    <s v="030"/>
    <s v="535370"/>
    <s v="Support"/>
    <n v="140"/>
    <x v="86"/>
    <n v="1230"/>
  </r>
  <r>
    <n v="214"/>
    <n v="10"/>
    <s v="E."/>
    <m/>
    <s v="Mater"/>
    <d v="1962-07-15T00:00:00"/>
    <s v="M"/>
    <s v="Ja"/>
    <s v="Hertzogweg 2-8"/>
    <s v="7551 ME"/>
    <s v="HENGELO (OV.)"/>
    <s v="074"/>
    <s v="942490"/>
    <s v="Verkoper"/>
    <n v="140"/>
    <x v="87"/>
    <n v="1290"/>
  </r>
  <r>
    <n v="95"/>
    <n v="10"/>
    <s v="J.J."/>
    <m/>
    <s v="Kroon"/>
    <d v="1967-06-12T00:00:00"/>
    <s v="M"/>
    <s v="Ja"/>
    <s v="Haaghuishof 8"/>
    <s v="2352 SV"/>
    <s v="LEIDERDORP"/>
    <s v="07546"/>
    <s v="34550"/>
    <s v="Verkoper"/>
    <n v="100"/>
    <x v="66"/>
    <n v="1050"/>
  </r>
  <r>
    <n v="202"/>
    <n v="1"/>
    <s v="J.P.C."/>
    <m/>
    <s v="Embregts"/>
    <d v="1956-02-03T00:00:00"/>
    <s v="V"/>
    <s v="Nee"/>
    <s v="Heusdenhoutsestraat 464"/>
    <s v="4817 WL"/>
    <s v="BREDA"/>
    <s v="046"/>
    <s v="455292"/>
    <s v="Support"/>
    <n v="145"/>
    <x v="88"/>
    <n v="1590"/>
  </r>
  <r>
    <n v="112"/>
    <n v="9"/>
    <s v="J."/>
    <m/>
    <s v="Bruyn"/>
    <d v="1967-07-17T00:00:00"/>
    <s v="V"/>
    <s v="Nee"/>
    <s v="Enckebachweg 169"/>
    <s v="1096 AM"/>
    <s v="AMSTERDAM"/>
    <s v="020"/>
    <s v="422240"/>
    <s v="Telefonist(e)"/>
    <n v="90"/>
    <x v="89"/>
    <n v="1380"/>
  </r>
  <r>
    <n v="98"/>
    <n v="6"/>
    <s v="H."/>
    <m/>
    <s v="Buth"/>
    <d v="1963-05-29T00:00:00"/>
    <s v="V"/>
    <s v="Nee"/>
    <s v="Dillenburgstraat 11c"/>
    <s v="5652 AM"/>
    <s v="EINDHOVEN"/>
    <s v="078"/>
    <s v="385644"/>
    <s v="Financien"/>
    <n v="110"/>
    <x v="90"/>
    <n v="1160"/>
  </r>
  <r>
    <n v="193"/>
    <n v="10"/>
    <s v="H.J.A."/>
    <m/>
    <s v="Brunings"/>
    <d v="1977-09-06T00:00:00"/>
    <s v="M"/>
    <s v="Nee"/>
    <s v="Hogeweg 25"/>
    <s v="3814 CC"/>
    <s v="AMERSFOORT"/>
    <s v="03245"/>
    <s v="78276"/>
    <s v="Personeelzaken"/>
    <n v="130"/>
    <x v="91"/>
    <n v="1890"/>
  </r>
  <r>
    <n v="85"/>
    <n v="8"/>
    <s v="A.K."/>
    <s v="van de"/>
    <s v="Herik"/>
    <d v="1965-09-08T00:00:00"/>
    <s v="M"/>
    <s v="Nee"/>
    <s v="Hoofdstraat 11"/>
    <s v="5473 AN"/>
    <s v="HEESWIJK"/>
    <s v="07631"/>
    <s v="78985"/>
    <s v="Trainer"/>
    <n v="250"/>
    <x v="92"/>
    <n v="1600"/>
  </r>
  <r>
    <n v="124"/>
    <m/>
    <s v="R."/>
    <m/>
    <s v="Zoutebier"/>
    <d v="1980-08-09T00:00:00"/>
    <s v="M"/>
    <s v="Nee"/>
    <s v="Pikeursbaan 15"/>
    <s v="7411 GT"/>
    <s v="DEVENTER"/>
    <s v="087"/>
    <s v="397788"/>
    <s v="Administratie"/>
    <n v="175"/>
    <x v="93"/>
    <n v="780"/>
  </r>
  <r>
    <n v="213"/>
    <n v="10"/>
    <s v="R.J."/>
    <m/>
    <s v="Lugtenborg"/>
    <d v="1951-05-08T00:00:00"/>
    <s v="V"/>
    <s v="Ja"/>
    <s v="Hooge der A 31"/>
    <s v="9712 AE"/>
    <s v="GRONINGEN"/>
    <s v="050"/>
    <s v="114556"/>
    <s v="Administratie"/>
    <n v="140"/>
    <x v="48"/>
    <n v="2000"/>
  </r>
  <r>
    <n v="223"/>
    <n v="10"/>
    <s v="R."/>
    <m/>
    <s v="Couzy"/>
    <d v="1956-09-14T00:00:00"/>
    <s v="V"/>
    <s v="Ja"/>
    <s v="Kloveniersburgwal 47"/>
    <s v="1011 JX"/>
    <s v="AMSTERDAM"/>
    <s v="020"/>
    <s v="424460"/>
    <s v="Administratie"/>
    <n v="150"/>
    <x v="94"/>
    <n v="1750"/>
  </r>
  <r>
    <n v="31"/>
    <n v="4"/>
    <s v="R."/>
    <m/>
    <s v="Gotje"/>
    <d v="1968-10-28T00:00:00"/>
    <s v="V"/>
    <s v="Ja"/>
    <s v="Industrieweg 12"/>
    <s v="9640 AA"/>
    <s v="VEENDAM"/>
    <s v="03663"/>
    <s v="46882"/>
    <s v="Financien"/>
    <n v="200"/>
    <x v="95"/>
    <n v="1910"/>
  </r>
  <r>
    <n v="171"/>
    <n v="9"/>
    <s v="R."/>
    <m/>
    <s v="Gotje"/>
    <d v="1958-01-02T00:00:00"/>
    <s v="V"/>
    <s v="Nee"/>
    <s v="Industrieweg 12 94"/>
    <s v="9641 HM"/>
    <s v="VEENDAM"/>
    <s v="03663"/>
    <s v="19522"/>
    <s v="Trainer"/>
    <n v="145"/>
    <x v="96"/>
    <n v="630"/>
  </r>
  <r>
    <n v="96"/>
    <n v="10"/>
    <s v="Th.M."/>
    <m/>
    <s v="Joor"/>
    <d v="1963-10-05T00:00:00"/>
    <s v="M"/>
    <s v="Ja"/>
    <s v="Hoofdweg 1278"/>
    <s v="2153 LR"/>
    <s v="NIEUW-VENNEP"/>
    <s v="09812"/>
    <s v="18799"/>
    <s v="Telefonist(e)"/>
    <n v="80"/>
    <x v="97"/>
    <n v="1360"/>
  </r>
  <r>
    <n v="137"/>
    <n v="7"/>
    <s v="W."/>
    <m/>
    <s v="Phielix"/>
    <d v="1964-11-23T00:00:00"/>
    <s v="M"/>
    <s v="Nee"/>
    <s v="Lorentzstraat 4"/>
    <s v="6710 BC"/>
    <s v="EDE"/>
    <s v="08564"/>
    <s v="28222"/>
    <s v="Manager"/>
    <n v="200"/>
    <x v="98"/>
    <n v="1630"/>
  </r>
  <r>
    <n v="173"/>
    <n v="4"/>
    <s v="P."/>
    <m/>
    <s v="Dijkwel"/>
    <d v="1955-03-20T00:00:00"/>
    <s v="M"/>
    <s v="Nee"/>
    <s v="Leidsedreef 2"/>
    <s v="2352 BA"/>
    <s v="LEIDERDORP"/>
    <s v="07546"/>
    <s v="40202"/>
    <s v="Telefonist(e)"/>
    <n v="80"/>
    <x v="99"/>
    <n v="920"/>
  </r>
  <r>
    <n v="176"/>
    <n v="5"/>
    <s v="C.J.M."/>
    <s v="van der"/>
    <s v="Berg"/>
    <d v="1955-09-24T00:00:00"/>
    <s v="M"/>
    <s v="Nee"/>
    <s v="Karel Doorlamlaan 67"/>
    <s v="3572 NG"/>
    <s v="UTRECHT"/>
    <s v="030"/>
    <s v="535280"/>
    <s v="Manager"/>
    <n v="175"/>
    <x v="100"/>
    <n v="550"/>
  </r>
  <r>
    <n v="110"/>
    <n v="6"/>
    <s v="J."/>
    <s v="van"/>
    <s v="Ruler"/>
    <d v="1960-04-30T00:00:00"/>
    <s v="M"/>
    <s v="Ja"/>
    <s v="Langstraat 7"/>
    <s v="8251 VE"/>
    <s v="DRONTEN"/>
    <s v="06510"/>
    <s v="22887"/>
    <s v="Administratie"/>
    <n v="140"/>
    <x v="29"/>
    <n v="1690"/>
  </r>
  <r>
    <n v="138"/>
    <n v="8"/>
    <s v="M."/>
    <m/>
    <s v="Frielink"/>
    <d v="1965-10-18T00:00:00"/>
    <s v="M"/>
    <s v="Nee"/>
    <s v="Pr. Irenestraat 59"/>
    <s v="1077 WV"/>
    <s v="AMSTERDAM"/>
    <s v="020"/>
    <s v="3422760"/>
    <s v="Administratie"/>
    <n v="175"/>
    <x v="101"/>
    <n v="1630"/>
  </r>
  <r>
    <n v="52"/>
    <n v="8"/>
    <s v="L.A."/>
    <m/>
    <s v="Mulder"/>
    <d v="1972-07-05T00:00:00"/>
    <s v="V"/>
    <s v="Nee"/>
    <s v="Joh. Huizingalaan 261"/>
    <s v="1066 AP"/>
    <s v="AMSTERDAM"/>
    <s v="020"/>
    <s v="421040"/>
    <s v="Financien"/>
    <n v="180"/>
    <x v="102"/>
    <n v="1340"/>
  </r>
  <r>
    <n v="56"/>
    <n v="10"/>
    <s v="J.H."/>
    <m/>
    <s v="Ris"/>
    <d v="1970-12-16T00:00:00"/>
    <s v="V"/>
    <s v="Ja"/>
    <s v="Locatellikade 1"/>
    <s v="1076 AZ"/>
    <s v="AMSTERDAM"/>
    <s v="020"/>
    <s v="421120"/>
    <s v="Financien"/>
    <n v="175"/>
    <x v="103"/>
    <n v="1470"/>
  </r>
  <r>
    <n v="43"/>
    <m/>
    <s v="T."/>
    <s v="van"/>
    <s v="Puijenbroek"/>
    <d v="1950-02-10T00:00:00"/>
    <s v="M"/>
    <s v="Ja"/>
    <s v="Keizer Karelplein 28"/>
    <s v="6211 TC"/>
    <s v="MAASTRICHT"/>
    <s v="087"/>
    <s v="390741"/>
    <s v="Manager"/>
    <n v="225"/>
    <x v="104"/>
    <n v="1740"/>
  </r>
  <r>
    <n v="166"/>
    <m/>
    <s v="S.L.J."/>
    <s v="van"/>
    <s v="Bezouwen-Vroon"/>
    <d v="1979-06-12T00:00:00"/>
    <s v="M"/>
    <s v="Nee"/>
    <s v="Kralingse Plaslaan 186"/>
    <s v="3061 DJ"/>
    <s v="ROTTERDAM"/>
    <s v="010"/>
    <s v="111660"/>
    <s v="Manager"/>
    <n v="250"/>
    <x v="105"/>
    <n v="1470"/>
  </r>
  <r>
    <n v="75"/>
    <n v="10"/>
    <s v="J.C."/>
    <m/>
    <s v="Willemse"/>
    <d v="1950-01-13T00:00:00"/>
    <s v="M"/>
    <s v="Nee"/>
    <s v="Planetenweg 87"/>
    <s v="2132 HL"/>
    <s v="HOOFDDORP"/>
    <s v="02234"/>
    <s v="73831"/>
    <s v="Verkoper"/>
    <n v="175"/>
    <x v="106"/>
    <n v="1060"/>
  </r>
  <r>
    <n v="67"/>
    <n v="10"/>
    <s v="G."/>
    <m/>
    <s v="Hoekendijk"/>
    <d v="1960-06-27T00:00:00"/>
    <s v="M"/>
    <s v="Nee"/>
    <s v="Oude Oever 10"/>
    <s v="7722 VE"/>
    <s v="DALFSEN"/>
    <s v="05363"/>
    <s v="89265"/>
    <s v="Administratie"/>
    <n v="155"/>
    <x v="107"/>
    <n v="1600"/>
  </r>
  <r>
    <n v="140"/>
    <n v="3"/>
    <s v="A."/>
    <s v="van"/>
    <s v="Heerwaarde"/>
    <d v="1955-11-25T00:00:00"/>
    <s v="V"/>
    <s v="Ja"/>
    <s v="Kerkeplaat 12"/>
    <s v="3313 LC"/>
    <s v="DORDRECHT"/>
    <s v="01087"/>
    <s v="27782"/>
    <s v="Financien"/>
    <n v="110"/>
    <x v="108"/>
    <n v="640"/>
  </r>
  <r>
    <n v="226"/>
    <n v="3"/>
    <s v="A.M."/>
    <m/>
    <s v="Kassteen"/>
    <d v="1982-04-01T00:00:00"/>
    <s v="V"/>
    <s v="Nee"/>
    <s v="Markt 20"/>
    <s v="5980 AB"/>
    <s v="PANNINGEN"/>
    <s v="08756"/>
    <s v="83942"/>
    <s v="Financien"/>
    <n v="125"/>
    <x v="109"/>
    <n v="1370"/>
  </r>
  <r>
    <n v="274"/>
    <n v="4"/>
    <s v="M."/>
    <m/>
    <s v="Vader"/>
    <d v="1954-03-07T00:00:00"/>
    <s v="M"/>
    <s v="Nee"/>
    <s v="Kloosterlaan 2"/>
    <s v="9936 TE"/>
    <s v="FARMSUM"/>
    <s v="07623"/>
    <s v="75214"/>
    <s v="Financien"/>
    <n v="100"/>
    <x v="110"/>
    <n v="740"/>
  </r>
  <r>
    <n v="246"/>
    <n v="4"/>
    <s v="L.W.M."/>
    <m/>
    <s v="Kuipers"/>
    <d v="1972-07-05T00:00:00"/>
    <s v="M"/>
    <s v="Nee"/>
    <s v="Kennemerlaan 52"/>
    <s v="1972 EP"/>
    <s v="IJMUIDEN"/>
    <s v="03124"/>
    <s v="85978"/>
    <s v="Financien"/>
    <n v="120"/>
    <x v="111"/>
    <n v="1170"/>
  </r>
  <r>
    <n v="117"/>
    <n v="7"/>
    <s v="P.V."/>
    <m/>
    <s v="Zuylen"/>
    <d v="1972-07-05T00:00:00"/>
    <s v="M"/>
    <s v="Nee"/>
    <s v="Matsmanveld 18"/>
    <s v="1541 SN"/>
    <s v="KOOG A/D ZAAN"/>
    <s v="01199"/>
    <s v="69414"/>
    <s v="Administratie"/>
    <n v="125"/>
    <x v="54"/>
    <n v="1920"/>
  </r>
  <r>
    <n v="270"/>
    <n v="8"/>
    <s v="Y.K."/>
    <m/>
    <s v="Yntema"/>
    <d v="1972-07-05T00:00:00"/>
    <s v="M"/>
    <s v="Nee"/>
    <s v="Nieuwestad 9"/>
    <s v="8911 CG"/>
    <s v="LEEUWARDEN"/>
    <s v="053"/>
    <s v="123232"/>
    <s v="Manager"/>
    <n v="250"/>
    <x v="112"/>
    <n v="740"/>
  </r>
  <r>
    <n v="38"/>
    <n v="10"/>
    <s v="A.W."/>
    <m/>
    <s v="Huisman"/>
    <d v="1956-12-13T00:00:00"/>
    <s v="V"/>
    <s v="Ja"/>
    <s v="Meibergdreef 9"/>
    <s v="1105 AZ"/>
    <s v="AMSTERDAM"/>
    <s v="020"/>
    <s v="420760"/>
    <s v="Telefonist(e)"/>
    <n v="80"/>
    <x v="113"/>
    <n v="570"/>
  </r>
  <r>
    <n v="281"/>
    <m/>
    <s v="P.W."/>
    <m/>
    <s v="Kroon"/>
    <d v="1972-07-05T00:00:00"/>
    <s v="M"/>
    <s v="Nee"/>
    <s v="Kerkstraat 21"/>
    <s v="4196 AA"/>
    <s v="TRICHT"/>
    <s v="03410"/>
    <s v="88163"/>
    <s v="Verkoper"/>
    <n v="140"/>
    <x v="114"/>
    <n v="910"/>
  </r>
  <r>
    <n v="199"/>
    <n v="10"/>
    <s v="P.A.A."/>
    <m/>
    <s v="Verkooy"/>
    <d v="1953-03-18T00:00:00"/>
    <s v="V"/>
    <s v="Nee"/>
    <s v="Korte Houtstraat 13"/>
    <s v="2011 ZN"/>
    <s v="HAARLEM"/>
    <s v="013"/>
    <s v="515587"/>
    <s v="Verkoper"/>
    <n v="115"/>
    <x v="115"/>
    <n v="1630"/>
  </r>
  <r>
    <n v="127"/>
    <m/>
    <s v="A.H.T."/>
    <m/>
    <s v="Marseille"/>
    <d v="1968-03-24T00:00:00"/>
    <s v="M"/>
    <s v="Nee"/>
    <s v="P. Zeemanstraat"/>
    <s v="5621 CP"/>
    <s v="EINDHOVEN"/>
    <s v="078"/>
    <s v="387906"/>
    <s v="Telefonist(e)"/>
    <n v="95"/>
    <x v="116"/>
    <n v="1210"/>
  </r>
  <r>
    <n v="278"/>
    <n v="2"/>
    <s v="A.H."/>
    <m/>
    <s v="Groenendijk"/>
    <d v="1964-09-02T00:00:00"/>
    <s v="M"/>
    <s v="Ja"/>
    <s v="Keizersgracht 319"/>
    <s v="1016 EE"/>
    <s v="AMSTERDAM"/>
    <s v="020"/>
    <s v="425560"/>
    <s v="Personeelzaken"/>
    <n v="140"/>
    <x v="117"/>
    <n v="600"/>
  </r>
  <r>
    <n v="136"/>
    <n v="5"/>
    <s v="P.F."/>
    <m/>
    <s v="Boekestein"/>
    <d v="1965-05-27T00:00:00"/>
    <s v="V"/>
    <s v="Ja"/>
    <s v="Nassauplein 3"/>
    <s v="2011 PG"/>
    <s v="HAARLEM"/>
    <s v="013"/>
    <s v="314768"/>
    <s v="Support"/>
    <n v="100"/>
    <x v="118"/>
    <n v="1170"/>
  </r>
  <r>
    <n v="90"/>
    <n v="6"/>
    <s v="P."/>
    <m/>
    <s v="Boersma"/>
    <d v="1966-04-13T00:00:00"/>
    <s v="V"/>
    <s v="Nee"/>
    <s v="Nijenborgh 16"/>
    <s v="9747 AG"/>
    <s v="GRONINGEN"/>
    <s v="050"/>
    <s v="113080"/>
    <s v="Trainer"/>
    <n v="175"/>
    <x v="119"/>
    <n v="1910"/>
  </r>
  <r>
    <n v="131"/>
    <n v="10"/>
    <s v="J.P."/>
    <m/>
    <s v="Kelders"/>
    <d v="1960-09-02T00:00:00"/>
    <s v="M"/>
    <s v="Nee"/>
    <s v="Landleven 1"/>
    <s v="9747 AD"/>
    <s v="GRONINGEN"/>
    <s v="050"/>
    <s v="113572"/>
    <s v="Administratie"/>
    <n v="100"/>
    <x v="120"/>
    <n v="550"/>
  </r>
  <r>
    <n v="132"/>
    <n v="10"/>
    <s v="F.J.A."/>
    <m/>
    <s v="Overweel"/>
    <d v="1970-06-07T00:00:00"/>
    <s v="V"/>
    <s v="Nee"/>
    <s v="Luttenbergstraat 2"/>
    <s v="8012 EE"/>
    <s v="ZWOLLE"/>
    <s v="076"/>
    <s v="386032"/>
    <s v="Personeelzaken"/>
    <n v="115"/>
    <x v="120"/>
    <n v="1540"/>
  </r>
  <r>
    <n v="40"/>
    <n v="10"/>
    <s v="G.M.B."/>
    <m/>
    <s v="Jansen"/>
    <d v="1956-11-29T00:00:00"/>
    <s v="M"/>
    <s v="Ja"/>
    <s v="Ravellaan 207"/>
    <s v="3533 JM"/>
    <s v="UTRECHT"/>
    <s v="030"/>
    <s v="531200"/>
    <s v="Personeelzaken"/>
    <n v="150"/>
    <x v="121"/>
    <n v="1640"/>
  </r>
  <r>
    <n v="119"/>
    <n v="5"/>
    <s v="M."/>
    <s v="van"/>
    <s v="Maarseveen"/>
    <d v="1956-12-02T00:00:00"/>
    <s v="V"/>
    <s v="Ja"/>
    <s v="Ranzaerstraat 10"/>
    <s v="6311 AK"/>
    <s v="RANSDAAL"/>
    <s v="07241"/>
    <s v="76789"/>
    <s v="Administratie"/>
    <n v="130"/>
    <x v="122"/>
    <n v="1470"/>
  </r>
  <r>
    <n v="7"/>
    <n v="4"/>
    <s v="Mark"/>
    <s v="de"/>
    <s v="Visser"/>
    <d v="1955-09-25T00:00:00"/>
    <s v="M"/>
    <s v="Ja"/>
    <s v="Lelyveld 81"/>
    <s v="2345 GT"/>
    <s v="DELFT"/>
    <s v="015"/>
    <s v="315105"/>
    <s v="Manager"/>
    <n v="250"/>
    <x v="123"/>
    <n v="1100"/>
  </r>
  <r>
    <n v="191"/>
    <m/>
    <s v="F.T."/>
    <m/>
    <s v="Vis"/>
    <d v="1956-12-15T00:00:00"/>
    <s v="V"/>
    <s v="Ja"/>
    <s v="Industrieweg West 1"/>
    <s v="6662 PA"/>
    <s v="ELST"/>
    <s v="04681"/>
    <s v="61624"/>
    <s v="Verkoper"/>
    <n v="140"/>
    <x v="124"/>
    <n v="1390"/>
  </r>
  <r>
    <n v="261"/>
    <n v="7"/>
    <s v="P.J."/>
    <m/>
    <s v="Ritsema"/>
    <d v="1973-05-31T00:00:00"/>
    <s v="V"/>
    <s v="Nee"/>
    <s v="Binckhorstlaan 299"/>
    <s v="2516 BC"/>
    <s v="DEN HAAG"/>
    <s v="070"/>
    <s v="388270"/>
    <s v="Personeelzaken"/>
    <n v="140"/>
    <x v="125"/>
    <n v="1420"/>
  </r>
  <r>
    <n v="272"/>
    <n v="5"/>
    <s v="I.H."/>
    <m/>
    <s v="Veling"/>
    <d v="1967-01-26T00:00:00"/>
    <s v="V"/>
    <s v="Nee"/>
    <s v="Landjuweel 22"/>
    <s v="3905 PG"/>
    <s v="VEENENDAAL"/>
    <s v="03562"/>
    <s v="90202"/>
    <s v="Support"/>
    <n v="170"/>
    <x v="126"/>
    <n v="1690"/>
  </r>
  <r>
    <n v="209"/>
    <n v="8"/>
    <s v="A.C.D."/>
    <m/>
    <s v="Rebel"/>
    <d v="1967-02-08T00:00:00"/>
    <s v="V"/>
    <s v="Nee"/>
    <s v="Overdiemerweg 35"/>
    <s v="1111 PP"/>
    <s v="DIEMEN (NH)"/>
    <s v="020"/>
    <s v="424180"/>
    <s v="Financien"/>
    <n v="140"/>
    <x v="127"/>
    <n v="1020"/>
  </r>
  <r>
    <n v="55"/>
    <n v="4"/>
    <s v="P."/>
    <s v="van der"/>
    <s v="Zouwen"/>
    <d v="1967-07-03T00:00:00"/>
    <s v="V"/>
    <s v="Nee"/>
    <s v="Paulus Potterstraat 30"/>
    <s v="3583 SN"/>
    <s v="UTRECHT"/>
    <s v="030"/>
    <s v="531650"/>
    <s v="Support"/>
    <n v="200"/>
    <x v="128"/>
    <n v="900"/>
  </r>
  <r>
    <n v="35"/>
    <m/>
    <s v="T."/>
    <s v="de"/>
    <s v="Groot"/>
    <d v="1964-03-07T00:00:00"/>
    <s v="V"/>
    <s v="Nee"/>
    <s v="Nassaulaan 11"/>
    <s v="2514 JS"/>
    <s v="DEN HAAG"/>
    <s v="070"/>
    <s v="372450"/>
    <s v="Telefonist(e)"/>
    <n v="75"/>
    <x v="129"/>
    <n v="710"/>
  </r>
  <r>
    <n v="142"/>
    <n v="4"/>
    <s v="M.L."/>
    <m/>
    <s v="Lestraden"/>
    <d v="1960-05-27T00:00:00"/>
    <s v="V"/>
    <s v="Ja"/>
    <s v="Groenewandseweg"/>
    <s v="5621 VO"/>
    <s v="EINDHOVEN"/>
    <s v="078"/>
    <s v="389076"/>
    <s v="Verkoper"/>
    <n v="150"/>
    <x v="130"/>
    <n v="1260"/>
  </r>
  <r>
    <n v="128"/>
    <n v="6"/>
    <s v="M."/>
    <s v="van der"/>
    <s v="Bongardt"/>
    <d v="1959-06-28T00:00:00"/>
    <s v="V"/>
    <s v="Nee"/>
    <s v="Molenweg 32"/>
    <s v="1182 CL"/>
    <s v="AMSTELVEEN"/>
    <s v="020"/>
    <s v="422560"/>
    <s v="Trainer"/>
    <n v="175"/>
    <x v="131"/>
    <n v="1180"/>
  </r>
  <r>
    <n v="233"/>
    <n v="2"/>
    <s v="A.J."/>
    <m/>
    <s v="Wagelaar"/>
    <d v="1970-06-22T00:00:00"/>
    <s v="V"/>
    <s v="Ja"/>
    <s v="Leydsweg 73"/>
    <s v="7500 BK"/>
    <s v="ENSCHEDE"/>
    <s v="076"/>
    <s v="793708"/>
    <s v="Verkoper"/>
    <n v="145"/>
    <x v="132"/>
    <n v="1410"/>
  </r>
  <r>
    <n v="160"/>
    <n v="4"/>
    <s v="R."/>
    <m/>
    <s v="Kuip"/>
    <d v="1960-01-01T00:00:00"/>
    <s v="V"/>
    <s v="Ja"/>
    <s v="Rijnsburgstraat 11"/>
    <s v="1059 AT"/>
    <s v="AMSTERDAM"/>
    <s v="020"/>
    <s v="423200"/>
    <s v="Personeelzaken"/>
    <n v="100"/>
    <x v="133"/>
    <n v="1760"/>
  </r>
  <r>
    <n v="8"/>
    <n v="7"/>
    <s v="Gerard"/>
    <m/>
    <s v="Klijn"/>
    <d v="1955-06-23T00:00:00"/>
    <s v="M"/>
    <s v="Nee"/>
    <s v="Maatschapweg 78a"/>
    <s v="2346 SA"/>
    <s v="DELFT"/>
    <s v="015"/>
    <s v="315120"/>
    <s v="Support"/>
    <n v="145"/>
    <x v="134"/>
    <n v="1990"/>
  </r>
  <r>
    <n v="41"/>
    <n v="8"/>
    <s v="L."/>
    <m/>
    <s v="Balm"/>
    <d v="1969-03-10T00:00:00"/>
    <s v="V"/>
    <s v="Nee"/>
    <s v="Leidseplein 1-3"/>
    <s v="1017 PR"/>
    <s v="AMSTERDAM"/>
    <s v="020"/>
    <s v="420820"/>
    <s v="Financien"/>
    <n v="125"/>
    <x v="135"/>
    <n v="830"/>
  </r>
  <r>
    <n v="121"/>
    <n v="7"/>
    <s v="J.E.C."/>
    <s v="van"/>
    <s v="Hal"/>
    <d v="1958-06-02T00:00:00"/>
    <s v="V"/>
    <s v="Nee"/>
    <s v="Maanweg 156"/>
    <s v="2516 AB"/>
    <s v="DEN HAAG"/>
    <s v="070"/>
    <s v="378470"/>
    <s v="Manager"/>
    <n v="200"/>
    <x v="2"/>
    <n v="1430"/>
  </r>
  <r>
    <n v="84"/>
    <n v="2"/>
    <s v="D."/>
    <m/>
    <s v="Wullink"/>
    <d v="1981-04-28T00:00:00"/>
    <s v="V"/>
    <s v="Ja"/>
    <s v="Meerstraat 7"/>
    <s v="5473 ZG"/>
    <s v="HEESWIJK"/>
    <s v="07631"/>
    <s v="76632"/>
    <s v="Financien"/>
    <n v="125"/>
    <x v="136"/>
    <n v="910"/>
  </r>
  <r>
    <n v="150"/>
    <n v="10"/>
    <s v="B.A.A."/>
    <m/>
    <s v="Wortelboer"/>
    <d v="1964-06-26T00:00:00"/>
    <s v="V"/>
    <s v="Nee"/>
    <s v="Ramgatsweg"/>
    <s v="4941 VS"/>
    <s v="RAAMSDONKSVEER"/>
    <s v="07102"/>
    <s v="47716"/>
    <s v="Telefonist(e)"/>
    <n v="100"/>
    <x v="137"/>
    <n v="1310"/>
  </r>
  <r>
    <n v="151"/>
    <n v="9"/>
    <s v="S.D.A."/>
    <m/>
    <s v="Bakker"/>
    <d v="1970-06-13T00:00:00"/>
    <s v="M"/>
    <s v="Nee"/>
    <s v="Groot Wezenland 29"/>
    <s v="8011 JW"/>
    <s v="ZWOLLE"/>
    <s v="076"/>
    <s v="387476"/>
    <s v="Support"/>
    <n v="85"/>
    <x v="138"/>
    <n v="1950"/>
  </r>
  <r>
    <n v="49"/>
    <n v="9"/>
    <s v="H.E."/>
    <m/>
    <s v="Frenkel"/>
    <d v="1952-11-16T00:00:00"/>
    <s v="V"/>
    <s v="Ja"/>
    <s v="Oude Turfmarkt 127"/>
    <s v="1012 GC"/>
    <s v="AMSTERDAM"/>
    <s v="020"/>
    <s v="3420980"/>
    <s v="Telefonist(e)"/>
    <n v="80"/>
    <x v="139"/>
    <n v="1010"/>
  </r>
  <r>
    <n v="211"/>
    <n v="1"/>
    <s v="J."/>
    <s v="van den"/>
    <s v="Bosch"/>
    <d v="1983-05-07T00:00:00"/>
    <s v="M"/>
    <s v="Ja"/>
    <s v="Koekoekslaan 1"/>
    <s v="3435 CM"/>
    <s v="NIEUWEGEIN"/>
    <s v="03444"/>
    <s v="93897"/>
    <s v="Support"/>
    <n v="120"/>
    <x v="114"/>
    <n v="1200"/>
  </r>
  <r>
    <n v="18"/>
    <n v="4"/>
    <s v="C."/>
    <s v="de"/>
    <s v="Korver"/>
    <d v="1966-11-14T00:00:00"/>
    <s v="M"/>
    <s v="Ja"/>
    <s v="Meeuwenlaan 2"/>
    <s v="8011 BZ"/>
    <s v="ZWOLLE"/>
    <s v="076"/>
    <s v="377368"/>
    <s v="Verkoper"/>
    <n v="175"/>
    <x v="140"/>
    <n v="1880"/>
  </r>
  <r>
    <n v="248"/>
    <n v="7"/>
    <s v="H.C."/>
    <m/>
    <s v="Groot"/>
    <d v="1974-11-06T00:00:00"/>
    <s v="V"/>
    <s v="Nee"/>
    <s v="Plantage Middenlaan 14"/>
    <s v="1018 DD"/>
    <s v="AMSTERDAM"/>
    <s v="020"/>
    <s v="424960"/>
    <s v="Support"/>
    <n v="140"/>
    <x v="141"/>
    <n v="1690"/>
  </r>
  <r>
    <n v="282"/>
    <n v="3"/>
    <s v="J.H."/>
    <m/>
    <s v="Lucius"/>
    <d v="1983-10-23T00:00:00"/>
    <s v="V"/>
    <s v="Ja"/>
    <s v="Markt 45"/>
    <s v="5401 GN"/>
    <s v="UDEN"/>
    <s v="08888"/>
    <s v="20373"/>
    <s v="Trainer"/>
    <n v="150"/>
    <x v="104"/>
    <n v="1110"/>
  </r>
  <r>
    <n v="107"/>
    <n v="10"/>
    <s v="G.M.I."/>
    <m/>
    <s v="Pasveer"/>
    <d v="1984-03-04T00:00:00"/>
    <s v="V"/>
    <s v="Ja"/>
    <s v="Reestplantsoen 27"/>
    <s v="7944 BD"/>
    <s v="MEPPEL"/>
    <s v="06678"/>
    <s v="20983"/>
    <s v="Administratie"/>
    <n v="175"/>
    <x v="142"/>
    <n v="1060"/>
  </r>
  <r>
    <n v="260"/>
    <n v="6"/>
    <s v="H.L.M."/>
    <m/>
    <s v="IJsseldijk"/>
    <d v="1984-05-11T00:00:00"/>
    <s v="M"/>
    <s v="Nee"/>
    <s v="Obrechtlaan 38"/>
    <s v="3723 KC"/>
    <s v="BILTHOVEN"/>
    <s v="03256"/>
    <s v="39601"/>
    <s v="Telefonist(e)"/>
    <n v="95"/>
    <x v="143"/>
    <n v="1040"/>
  </r>
  <r>
    <n v="241"/>
    <n v="3"/>
    <s v="K.A."/>
    <m/>
    <s v="Pothoven"/>
    <d v="1985-08-06T00:00:00"/>
    <s v="V"/>
    <s v="Nee"/>
    <s v="Koewei 33"/>
    <s v="6843 ZL"/>
    <s v="ARNHEM"/>
    <s v="085"/>
    <s v="556465"/>
    <s v="Financien"/>
    <n v="135"/>
    <x v="144"/>
    <n v="1730"/>
  </r>
  <r>
    <n v="234"/>
    <n v="9"/>
    <s v="D.A."/>
    <s v="van"/>
    <s v="Dongen"/>
    <d v="1957-12-19T00:00:00"/>
    <s v="V"/>
    <s v="Ja"/>
    <s v="P.C. Hooftstraat 153"/>
    <s v="1071 BT"/>
    <s v="AMSTERDAM"/>
    <s v="020"/>
    <s v="424680"/>
    <s v="Telefonist(e)"/>
    <n v="85"/>
    <x v="145"/>
    <n v="1630"/>
  </r>
  <r>
    <n v="265"/>
    <n v="3"/>
    <s v="A.K."/>
    <m/>
    <s v="Broere"/>
    <d v="1950-07-31T00:00:00"/>
    <s v="V"/>
    <s v="Ja"/>
    <s v="Molenweide 2"/>
    <s v="1902 CG"/>
    <s v="CASTRICUM"/>
    <s v="02134"/>
    <s v="68223"/>
    <s v="Trainer"/>
    <n v="150"/>
    <x v="90"/>
    <n v="1640"/>
  </r>
  <r>
    <n v="47"/>
    <n v="5"/>
    <s v="M."/>
    <s v="van der"/>
    <s v="Bijl"/>
    <d v="1959-10-16T00:00:00"/>
    <s v="M"/>
    <s v="Nee"/>
    <s v="Nassaulaan 32"/>
    <s v="1815 GL"/>
    <s v="ALKMAAR"/>
    <s v="022"/>
    <s v="323034"/>
    <s v="Support"/>
    <n v="150"/>
    <x v="146"/>
    <n v="740"/>
  </r>
  <r>
    <n v="153"/>
    <n v="7"/>
    <s v="H.C."/>
    <s v="de"/>
    <s v="Kleine"/>
    <d v="1977-11-12T00:00:00"/>
    <s v="V"/>
    <s v="Nee"/>
    <s v="Molenvlietbrink 74"/>
    <s v="3448 HN"/>
    <s v="WOERDEN"/>
    <s v="03440"/>
    <s v="64521"/>
    <s v="Verkoper"/>
    <n v="150"/>
    <x v="147"/>
    <n v="1450"/>
  </r>
  <r>
    <n v="21"/>
    <n v="10"/>
    <s v="M.D.P."/>
    <s v="van"/>
    <s v="Gurp"/>
    <d v="1955-05-15T00:00:00"/>
    <s v="V"/>
    <s v="Nee"/>
    <s v="Neckarhavenweg"/>
    <s v="3198 LJ"/>
    <s v="EUROPOORT"/>
    <s v="010"/>
    <s v="110210"/>
    <s v="Administratie"/>
    <n v="180"/>
    <x v="148"/>
    <n v="1710"/>
  </r>
  <r>
    <n v="165"/>
    <n v="1"/>
    <s v="R."/>
    <m/>
    <s v="Rozemond"/>
    <d v="1963-12-16T00:00:00"/>
    <s v="M"/>
    <s v="Ja"/>
    <s v="Fazantenkamp 179"/>
    <s v="3607 CJ"/>
    <s v="MAARSSEN"/>
    <s v="03821"/>
    <s v="29756"/>
    <s v="Trainer"/>
    <n v="175"/>
    <x v="149"/>
    <n v="1530"/>
  </r>
  <r>
    <n v="187"/>
    <m/>
    <s v="G.L."/>
    <m/>
    <s v="Schreuder"/>
    <d v="1951-05-21T00:00:00"/>
    <s v="M"/>
    <s v="Nee"/>
    <s v="Neutronweg 11"/>
    <s v="4706 PL"/>
    <s v="ROOSENDAAL"/>
    <s v="083"/>
    <s v="98521"/>
    <s v="Telefonist(e)"/>
    <n v="85"/>
    <x v="150"/>
    <n v="1870"/>
  </r>
  <r>
    <n v="236"/>
    <n v="9"/>
    <s v="J.C."/>
    <m/>
    <s v="Oijen"/>
    <d v="1978-02-25T00:00:00"/>
    <s v="M"/>
    <s v="Ja"/>
    <s v="Julianalaan 117"/>
    <s v="2851 XJ"/>
    <s v="HAASTRECHT"/>
    <s v="01828"/>
    <s v="30111"/>
    <s v="Manager"/>
    <n v="225"/>
    <x v="151"/>
    <n v="990"/>
  </r>
  <r>
    <n v="208"/>
    <n v="1"/>
    <s v="J."/>
    <m/>
    <s v="Kouw"/>
    <d v="1978-05-06T00:00:00"/>
    <s v="M"/>
    <s v="Nee"/>
    <s v="Konijnenberg 59"/>
    <s v="4816 GB"/>
    <s v="BREDA"/>
    <s v="046"/>
    <s v="355568"/>
    <s v="Trainer"/>
    <n v="200"/>
    <x v="152"/>
    <n v="1770"/>
  </r>
  <r>
    <n v="210"/>
    <m/>
    <s v="G.M.C."/>
    <m/>
    <s v="Bosch"/>
    <d v="1968-09-10T00:00:00"/>
    <s v="V"/>
    <s v="Ja"/>
    <s v="M.L. Kinghof 9"/>
    <s v="3411 DC"/>
    <s v="LOPIK"/>
    <s v="03456"/>
    <s v="20751"/>
    <s v="Verkoper"/>
    <n v="140"/>
    <x v="121"/>
    <n v="1810"/>
  </r>
  <r>
    <n v="170"/>
    <n v="7"/>
    <s v="W.J."/>
    <s v="de"/>
    <s v="Wilde"/>
    <d v="1970-05-08T00:00:00"/>
    <s v="V"/>
    <s v="Ja"/>
    <s v="Zwarteweg 28"/>
    <s v="9717 HR"/>
    <s v="GRONINGEN"/>
    <s v="050"/>
    <s v="114040"/>
    <s v="Personeelzaken"/>
    <n v="95"/>
    <x v="128"/>
    <n v="1680"/>
  </r>
  <r>
    <n v="279"/>
    <n v="5"/>
    <s v="L.J."/>
    <m/>
    <s v="Smink"/>
    <d v="1953-11-23T00:00:00"/>
    <s v="V"/>
    <s v="Ja"/>
    <s v="Nijverheidsweg 19"/>
    <s v="7005 AD"/>
    <s v="DOETINCHEM"/>
    <s v="07531"/>
    <s v="75865"/>
    <s v="Personeelzaken"/>
    <n v="125"/>
    <x v="130"/>
    <n v="1420"/>
  </r>
  <r>
    <n v="172"/>
    <n v="4"/>
    <s v="A.S."/>
    <m/>
    <s v="Akerboom"/>
    <d v="1965-06-27T00:00:00"/>
    <s v="M"/>
    <s v="Nee"/>
    <s v="Nassauhaven 110"/>
    <s v="3071 JK"/>
    <s v="ROTTERDAM"/>
    <s v="010"/>
    <s v="111720"/>
    <s v="Personeelzaken"/>
    <n v="115"/>
    <x v="153"/>
    <n v="1140"/>
  </r>
  <r>
    <n v="205"/>
    <n v="9"/>
    <s v="J.A."/>
    <m/>
    <s v="Fernandes"/>
    <d v="1963-03-01T00:00:00"/>
    <s v="V"/>
    <s v="Ja"/>
    <s v="Reguliersdwarsstraat 50"/>
    <s v="1017 BM"/>
    <s v="AMSTERDAM"/>
    <s v="020"/>
    <s v="424100"/>
    <s v="Financien"/>
    <n v="115"/>
    <x v="41"/>
    <n v="1450"/>
  </r>
  <r>
    <n v="183"/>
    <n v="9"/>
    <s v="N."/>
    <m/>
    <s v="Linke"/>
    <d v="1959-07-14T00:00:00"/>
    <s v="M"/>
    <s v="Nee"/>
    <s v="Plasticslaan 1"/>
    <s v="4600 AC"/>
    <s v="BERGEN OP ZOOM"/>
    <s v="045"/>
    <s v="53235"/>
    <s v="Support"/>
    <n v="130"/>
    <x v="154"/>
    <n v="1460"/>
  </r>
  <r>
    <n v="133"/>
    <n v="10"/>
    <s v="O."/>
    <m/>
    <s v="Hektor"/>
    <d v="1959-11-06T00:00:00"/>
    <s v="V"/>
    <s v="Nee"/>
    <s v="Osloweg 49"/>
    <s v="9723 BH"/>
    <s v="GRONINGEN"/>
    <s v="050"/>
    <s v="113596"/>
    <s v="Personeelzaken"/>
    <n v="140"/>
    <x v="155"/>
    <n v="640"/>
  </r>
  <r>
    <n v="81"/>
    <n v="7"/>
    <s v="J.P."/>
    <s v="de"/>
    <s v="Baere"/>
    <d v="1950-03-30T00:00:00"/>
    <s v="M"/>
    <s v="Nee"/>
    <s v="Oranje Nassaulaan 31"/>
    <s v="1075 AJ"/>
    <s v="AMSTERDAM"/>
    <s v="020"/>
    <s v="421620"/>
    <s v="Support"/>
    <n v="200"/>
    <x v="148"/>
    <n v="1340"/>
  </r>
  <r>
    <n v="218"/>
    <m/>
    <s v="G.A.M."/>
    <m/>
    <s v="Otten"/>
    <d v="1970-09-11T00:00:00"/>
    <s v="M"/>
    <s v="Nee"/>
    <s v="Keizersgracht 557"/>
    <s v="1017 DR"/>
    <s v="AMSTERDAM"/>
    <s v="020"/>
    <s v="424360"/>
    <s v="Personeelzaken"/>
    <n v="100"/>
    <x v="156"/>
    <n v="740"/>
  </r>
  <r>
    <n v="266"/>
    <n v="4"/>
    <s v="A.TH.J."/>
    <m/>
    <s v="Evers"/>
    <d v="1960-12-04T00:00:00"/>
    <s v="V"/>
    <s v="Nee"/>
    <s v="Loseweg 130"/>
    <s v="7315 DM"/>
    <s v="APELDOORN"/>
    <s v="08756"/>
    <s v="27922"/>
    <s v="Trainer"/>
    <n v="160"/>
    <x v="157"/>
    <n v="1110"/>
  </r>
  <r>
    <n v="259"/>
    <n v="8"/>
    <s v="D."/>
    <m/>
    <s v="Verweij"/>
    <d v="1961-08-10T00:00:00"/>
    <s v="V"/>
    <s v="Ja"/>
    <s v="Jeremiestraat 12b"/>
    <s v="3511 TW"/>
    <s v="UTRECHT"/>
    <s v="030"/>
    <s v="537770"/>
    <s v="Financien"/>
    <n v="140"/>
    <x v="158"/>
    <n v="940"/>
  </r>
  <r>
    <n v="180"/>
    <n v="4"/>
    <s v="J.A.J."/>
    <m/>
    <s v="Hiep"/>
    <d v="1960-07-22T00:00:00"/>
    <s v="M"/>
    <s v="Ja"/>
    <s v="Kruisstraat 8-10"/>
    <s v="2011 PX"/>
    <s v="HAARLEM"/>
    <s v="013"/>
    <s v="15340"/>
    <s v="Personeelzaken"/>
    <n v="100"/>
    <x v="159"/>
    <n v="740"/>
  </r>
  <r>
    <n v="45"/>
    <n v="1"/>
    <s v="N.A."/>
    <m/>
    <s v="Paap"/>
    <d v="1957-03-01T00:00:00"/>
    <s v="V"/>
    <s v="Nee"/>
    <s v="Singel 453"/>
    <s v="1012 WP"/>
    <s v="AMSTERDAM"/>
    <s v="020"/>
    <s v="3420900"/>
    <s v="Administratie"/>
    <n v="95"/>
    <x v="160"/>
    <n v="780"/>
  </r>
  <r>
    <n v="229"/>
    <n v="10"/>
    <s v="J.W."/>
    <m/>
    <s v="Beekhuyzen"/>
    <d v="1971-08-12T00:00:00"/>
    <s v="M"/>
    <s v="Nee"/>
    <s v="M. Bauerstraat 233c"/>
    <s v="1062 AK"/>
    <s v="AMSTERDAM"/>
    <s v="020"/>
    <s v="424580"/>
    <s v="Administratie"/>
    <n v="110"/>
    <x v="161"/>
    <n v="860"/>
  </r>
  <r>
    <n v="77"/>
    <n v="1"/>
    <s v="W."/>
    <m/>
    <s v="Janssen"/>
    <d v="1973-11-23T00:00:00"/>
    <s v="V"/>
    <s v="Nee"/>
    <s v="Ign. Bispincklaan 19"/>
    <s v="2061 EM"/>
    <s v="BLOEMENDAAL"/>
    <s v="02222"/>
    <s v="28895"/>
    <s v="Support"/>
    <n v="170"/>
    <x v="162"/>
    <n v="640"/>
  </r>
  <r>
    <n v="42"/>
    <n v="8"/>
    <s v="B."/>
    <m/>
    <s v="Lips"/>
    <d v="1963-03-14T00:00:00"/>
    <s v="V"/>
    <s v="Nee"/>
    <s v="Strawinskylaan 1"/>
    <s v="1077 XW"/>
    <s v="AMSTERDAM"/>
    <s v="020"/>
    <s v="420840"/>
    <s v="Support"/>
    <n v="225"/>
    <x v="163"/>
    <n v="1250"/>
  </r>
  <r>
    <n v="53"/>
    <n v="9"/>
    <s v="T.N.A."/>
    <m/>
    <s v="Buijtenhuis"/>
    <d v="1985-01-07T00:00:00"/>
    <s v="M"/>
    <s v="Nee"/>
    <s v="Molenweg 97"/>
    <s v="4651 CK"/>
    <s v="STEENBERGEN"/>
    <s v="03456"/>
    <s v="55591"/>
    <s v="Manager"/>
    <n v="200"/>
    <x v="164"/>
    <n v="1190"/>
  </r>
  <r>
    <n v="227"/>
    <n v="10"/>
    <s v="H."/>
    <m/>
    <s v="Harteveld"/>
    <d v="1971-04-21T00:00:00"/>
    <s v="V"/>
    <s v="Nee"/>
    <s v="Pr. Beatrixlaan 16"/>
    <s v="2595 AL"/>
    <s v="DEN HAAG"/>
    <s v="070"/>
    <s v="385890"/>
    <s v="Telefonist(e)"/>
    <n v="90"/>
    <x v="165"/>
    <n v="1970"/>
  </r>
  <r>
    <n v="188"/>
    <m/>
    <s v="R.J.T.M."/>
    <s v="van"/>
    <s v="Dijk"/>
    <d v="1975-10-02T00:00:00"/>
    <s v="V"/>
    <s v="Ja"/>
    <s v="Kluisstraat 32"/>
    <s v="5724 AE"/>
    <s v="OMMEL"/>
    <s v="08754"/>
    <s v="24377"/>
    <s v="Verkoper"/>
    <n v="125"/>
    <x v="166"/>
    <n v="1710"/>
  </r>
  <r>
    <n v="277"/>
    <n v="8"/>
    <s v="R.W."/>
    <m/>
    <s v="Baltus"/>
    <d v="1977-10-27T00:00:00"/>
    <s v="M"/>
    <s v="Ja"/>
    <s v="Jan van Gentstraat 119"/>
    <s v="1171 GK"/>
    <s v="BADHOEVEDORP"/>
    <s v="02316"/>
    <s v="44607"/>
    <s v="Verkoper"/>
    <n v="125"/>
    <x v="167"/>
    <n v="1590"/>
  </r>
  <r>
    <n v="105"/>
    <n v="2"/>
    <s v="G.L."/>
    <m/>
    <s v="Jongen"/>
    <d v="1969-09-24T00:00:00"/>
    <s v="V"/>
    <s v="Nee"/>
    <s v="Molenstraat 37"/>
    <s v="4900 AB"/>
    <s v="OOSTERHOUT"/>
    <s v="02345"/>
    <s v="72168"/>
    <s v="Trainer"/>
    <n v="200"/>
    <x v="159"/>
    <n v="1620"/>
  </r>
  <r>
    <n v="190"/>
    <m/>
    <s v="C."/>
    <s v="den"/>
    <s v="Hoed"/>
    <d v="1966-09-02T00:00:00"/>
    <s v="M"/>
    <s v="Ja"/>
    <s v="Stationsplein 3"/>
    <s v="2801 AK"/>
    <s v="GOUDA"/>
    <s v="01892"/>
    <s v="83693"/>
    <s v="Personeelzaken"/>
    <n v="110"/>
    <x v="21"/>
    <n v="670"/>
  </r>
  <r>
    <n v="237"/>
    <n v="4"/>
    <s v="R.J."/>
    <m/>
    <s v="Boot"/>
    <d v="1957-03-17T00:00:00"/>
    <s v="V"/>
    <s v="Nee"/>
    <s v="Rijnkade 19b"/>
    <s v="1382 GS"/>
    <s v="WEESP"/>
    <s v="08777"/>
    <s v="63814"/>
    <s v="Financien"/>
    <n v="125"/>
    <x v="168"/>
    <n v="1510"/>
  </r>
  <r>
    <n v="253"/>
    <n v="8"/>
    <s v="W.H.J."/>
    <m/>
    <s v="Janssen"/>
    <d v="1957-03-17T00:00:00"/>
    <s v="M"/>
    <s v="Nee"/>
    <s v="Scheepvaartweg 3"/>
    <s v="6041 TE"/>
    <s v="ROERMOND"/>
    <s v="023"/>
    <s v="28819"/>
    <s v="Personeelzaken"/>
    <n v="140"/>
    <x v="169"/>
    <n v="1300"/>
  </r>
  <r>
    <n v="184"/>
    <n v="8"/>
    <s v="P."/>
    <s v="van der"/>
    <s v="Zonwen"/>
    <d v="1956-03-29T00:00:00"/>
    <s v="V"/>
    <s v="Nee"/>
    <s v="Paulus Potterstraat 30"/>
    <s v="3883 SN"/>
    <s v="UTRECHT"/>
    <s v="030"/>
    <s v="535520"/>
    <s v="Verkoper"/>
    <n v="100"/>
    <x v="170"/>
    <n v="1110"/>
  </r>
  <r>
    <n v="168"/>
    <n v="3"/>
    <s v="B.W.G."/>
    <m/>
    <s v="Verwaal"/>
    <d v="1957-03-17T00:00:00"/>
    <s v="V"/>
    <s v="Nee"/>
    <s v="Schiedamseweg 114"/>
    <s v="3134 BT"/>
    <s v="VLAARDINGEN"/>
    <s v="018"/>
    <s v="21024"/>
    <s v="Telefonist(e)"/>
    <n v="85"/>
    <x v="171"/>
    <n v="1170"/>
  </r>
  <r>
    <n v="116"/>
    <n v="3"/>
    <s v="B."/>
    <m/>
    <s v="Los"/>
    <d v="1957-06-09T00:00:00"/>
    <s v="M"/>
    <s v="Nee"/>
    <s v="p/a Norbertusdreef 34"/>
    <s v="5551 BC"/>
    <s v="VALKENSWAARD"/>
    <s v="09823"/>
    <s v="76555"/>
    <s v="Telefonist(e)"/>
    <n v="80"/>
    <x v="172"/>
    <n v="840"/>
  </r>
  <r>
    <n v="255"/>
    <n v="10"/>
    <s v="J.A.L.M."/>
    <m/>
    <s v="Hurkmans"/>
    <d v="1967-06-19T00:00:00"/>
    <s v="V"/>
    <s v="Ja"/>
    <s v="Tuinstraat 87"/>
    <s v="1015 NZ"/>
    <s v="AMSTERDAM"/>
    <s v="020"/>
    <s v="425100"/>
    <s v="Administratie"/>
    <n v="110"/>
    <x v="107"/>
    <n v="1770"/>
  </r>
  <r>
    <n v="280"/>
    <n v="5"/>
    <s v="L.F."/>
    <m/>
    <s v="Boeyen"/>
    <d v="1960-08-03T00:00:00"/>
    <s v="V"/>
    <s v="Nee"/>
    <s v="Past. v.d. Vaartweg 3"/>
    <s v="5846 AK"/>
    <s v="LEDEACKER"/>
    <s v="08723"/>
    <s v="83105"/>
    <s v="Support"/>
    <n v="110"/>
    <x v="173"/>
    <n v="860"/>
  </r>
  <r>
    <n v="263"/>
    <n v="8"/>
    <s v="J."/>
    <m/>
    <s v="Verhaaff"/>
    <d v="1960-11-25T00:00:00"/>
    <s v="M"/>
    <s v="Nee"/>
    <s v="Pater Pirestraat 30"/>
    <s v="1111 KR"/>
    <s v="DIEMEN"/>
    <s v="020"/>
    <s v="425260"/>
    <s v="Trainer"/>
    <n v="150"/>
    <x v="174"/>
    <n v="1030"/>
  </r>
  <r>
    <n v="12"/>
    <n v="6"/>
    <s v="T."/>
    <m/>
    <s v="Jol"/>
    <d v="1956-09-07T00:00:00"/>
    <s v="M"/>
    <s v="Ja"/>
    <s v="Pr. Beatrixlaan 428"/>
    <s v="2273 XC"/>
    <s v="VOORBURG"/>
    <s v="070"/>
    <s v="370840"/>
    <s v="Financien"/>
    <n v="110"/>
    <x v="128"/>
    <n v="830"/>
  </r>
  <r>
    <n v="5"/>
    <n v="1"/>
    <s v="Jan"/>
    <m/>
    <s v="Kijne"/>
    <d v="1960-01-12T00:00:00"/>
    <s v="M"/>
    <s v="Ja"/>
    <s v="Europalaan 65"/>
    <s v="2525 LP"/>
    <s v="DEN HAAG"/>
    <s v="070"/>
    <s v="370350"/>
    <s v="Trainer"/>
    <n v="134"/>
    <x v="175"/>
    <n v="1970"/>
  </r>
  <r>
    <n v="123"/>
    <n v="3"/>
    <s v="S."/>
    <m/>
    <s v="Jansen"/>
    <d v="1993-02-09T00:00:00"/>
    <s v="M"/>
    <s v="Nee"/>
    <s v="Binckhorstlaan 215"/>
    <s v="2516 BB"/>
    <s v="DEN HAAG"/>
    <s v="070"/>
    <s v="378610"/>
    <s v="Trainer"/>
    <n v="150"/>
    <x v="110"/>
    <n v="840"/>
  </r>
  <r>
    <n v="71"/>
    <n v="9"/>
    <s v="H.F."/>
    <s v="van der"/>
    <s v="Heuvel"/>
    <d v="1963-05-29T00:00:00"/>
    <s v="M"/>
    <s v="Nee"/>
    <s v="Rembrandtlaan 9"/>
    <s v="3723 BG"/>
    <s v="BILTHOVEN"/>
    <s v="03256"/>
    <s v="32018"/>
    <s v="Administratie"/>
    <n v="175"/>
    <x v="176"/>
    <n v="630"/>
  </r>
  <r>
    <n v="164"/>
    <n v="1"/>
    <s v="R.R."/>
    <m/>
    <s v="Frank"/>
    <d v="1968-09-06T00:00:00"/>
    <s v="V"/>
    <s v="Nee"/>
    <s v="p/a Zijlweg 198"/>
    <s v="2015 CK"/>
    <s v="HAARLEM"/>
    <s v="013"/>
    <s v="15132"/>
    <s v="Administratie"/>
    <n v="115"/>
    <x v="177"/>
    <n v="1620"/>
  </r>
  <r>
    <n v="66"/>
    <m/>
    <s v="P.J.F."/>
    <s v="van"/>
    <s v="Steen"/>
    <d v="1969-10-03T00:00:00"/>
    <s v="V"/>
    <s v="Ja"/>
    <s v="Olivier van Noortlaan 120"/>
    <s v="3133 AT"/>
    <s v="VLAARDINGEN"/>
    <s v="018"/>
    <s v="319188"/>
    <s v="Telefonist(e)"/>
    <n v="200"/>
    <x v="178"/>
    <n v="1800"/>
  </r>
  <r>
    <n v="126"/>
    <n v="7"/>
    <s v="H.H."/>
    <s v="van"/>
    <s v="Woerden"/>
    <d v="1970-09-19T00:00:00"/>
    <s v="V"/>
    <s v="Nee"/>
    <s v="P. Campasud 217"/>
    <s v="9713 AM"/>
    <s v="GRONINGEN"/>
    <s v="050"/>
    <s v="113512"/>
    <s v="Trainer"/>
    <n v="200"/>
    <x v="179"/>
    <n v="590"/>
  </r>
  <r>
    <n v="163"/>
    <n v="7"/>
    <s v="H."/>
    <m/>
    <s v="Muller"/>
    <d v="1971-03-29T00:00:00"/>
    <s v="V"/>
    <s v="Nee"/>
    <s v="Oude Apeldoornseweg 41-45"/>
    <s v="7333 NR"/>
    <s v="APELDOORN"/>
    <s v="08756"/>
    <s v="75438"/>
    <s v="Telefonist(e)"/>
    <n v="85"/>
    <x v="180"/>
    <n v="890"/>
  </r>
  <r>
    <n v="207"/>
    <n v="3"/>
    <s v="J.G."/>
    <m/>
    <s v="Schutte"/>
    <d v="1965-09-14T00:00:00"/>
    <s v="M"/>
    <s v="Ja"/>
    <s v="Deurningerstraat 81"/>
    <s v="7557 HC"/>
    <s v="HENGELO"/>
    <s v="074"/>
    <s v="442245"/>
    <s v="Trainer"/>
    <n v="150"/>
    <x v="158"/>
    <n v="1790"/>
  </r>
  <r>
    <n v="57"/>
    <n v="10"/>
    <s v="E."/>
    <s v="van"/>
    <s v="Westendorp"/>
    <d v="1952-02-16T00:00:00"/>
    <s v="M"/>
    <s v="Ja"/>
    <s v="Robertweg 10"/>
    <s v="7740 AD"/>
    <s v="COEVORDEN"/>
    <s v="07654"/>
    <s v="48937"/>
    <s v="Financien"/>
    <n v="150"/>
    <x v="181"/>
    <n v="1000"/>
  </r>
  <r>
    <n v="250"/>
    <n v="10"/>
    <s v="P.M."/>
    <s v="van"/>
    <s v="Eijk"/>
    <d v="1959-06-09T00:00:00"/>
    <s v="M"/>
    <s v="Nee"/>
    <s v="Rochussenstraat 200"/>
    <s v="3015 EK"/>
    <s v="ROTTERDAM"/>
    <s v="010"/>
    <s v="112500"/>
    <s v="Telefonist(e)"/>
    <n v="85"/>
    <x v="182"/>
    <n v="1350"/>
  </r>
  <r>
    <n v="33"/>
    <n v="3"/>
    <s v="T."/>
    <s v="ter"/>
    <s v="Meulen"/>
    <d v="1958-02-02T00:00:00"/>
    <s v="M"/>
    <s v="Nee"/>
    <s v="Rondweg 27"/>
    <s v="5530 AA"/>
    <s v="BLADEL"/>
    <s v="5332"/>
    <s v="60286"/>
    <s v="Financien"/>
    <n v="100"/>
    <x v="183"/>
    <n v="1650"/>
  </r>
  <r>
    <n v="283"/>
    <n v="9"/>
    <s v="Theo"/>
    <s v="van"/>
    <s v="Bouwma"/>
    <d v="1955-07-14T00:00:00"/>
    <s v="M"/>
    <s v="Nee"/>
    <s v="Rubenslaan 67"/>
    <s v="4436 JH"/>
    <s v="UTRECHT"/>
    <s v="030"/>
    <s v="232364"/>
    <s v="Verkoper"/>
    <n v="140"/>
    <x v="184"/>
    <n v="600"/>
  </r>
  <r>
    <n v="29"/>
    <n v="1"/>
    <s v="P.W."/>
    <s v="van"/>
    <s v="Zalm"/>
    <d v="1964-06-13T00:00:00"/>
    <s v="M"/>
    <s v="Nee"/>
    <s v="Ruysdaelkade 29"/>
    <s v="1072 AH"/>
    <s v="AMSTERDAM"/>
    <s v="020"/>
    <s v="420580"/>
    <s v="Support"/>
    <n v="175"/>
    <x v="185"/>
    <n v="1800"/>
  </r>
  <r>
    <n v="175"/>
    <n v="4"/>
    <s v="J."/>
    <m/>
    <s v="Heynen"/>
    <d v="1972-08-24T00:00:00"/>
    <s v="V"/>
    <s v="Ja"/>
    <s v="St. Annadal 1"/>
    <s v="6214 PA"/>
    <s v="MAASTRICHT"/>
    <s v="087"/>
    <s v="122222"/>
    <s v="Telefonist(e)"/>
    <n v="80"/>
    <x v="150"/>
    <n v="530"/>
  </r>
  <r>
    <n v="62"/>
    <m/>
    <s v="B."/>
    <m/>
    <s v="Solinger"/>
    <d v="1985-06-09T00:00:00"/>
    <s v="V"/>
    <s v="Nee"/>
    <s v="Oranje Buitensingel 6"/>
    <s v="2511 VE"/>
    <s v="DEN HAAG"/>
    <s v="070"/>
    <s v="374340"/>
    <s v="Financien"/>
    <n v="110"/>
    <x v="65"/>
    <n v="1750"/>
  </r>
  <r>
    <n v="228"/>
    <n v="5"/>
    <s v="E.J.M."/>
    <m/>
    <s v="Claassen"/>
    <d v="1971-02-17T00:00:00"/>
    <s v="M"/>
    <s v="Nee"/>
    <s v="Maanweg 2-6"/>
    <s v="2516 AA"/>
    <s v="DEN HAAG"/>
    <s v="070"/>
    <s v="385960"/>
    <s v="Personeelzaken"/>
    <n v="120"/>
    <x v="186"/>
    <n v="1190"/>
  </r>
  <r>
    <n v="130"/>
    <n v="10"/>
    <s v="H.F.A."/>
    <s v="van"/>
    <s v="Geffen"/>
    <d v="1955-06-17T00:00:00"/>
    <s v="M"/>
    <s v="Ja"/>
    <s v="Schiedamsedijk 3"/>
    <s v="3011 EB"/>
    <s v="ROTTERDAM"/>
    <s v="010"/>
    <s v="111300"/>
    <s v="Personeelzaken"/>
    <n v="100"/>
    <x v="81"/>
    <n v="1950"/>
  </r>
  <r>
    <n v="17"/>
    <m/>
    <s v="J."/>
    <s v="de"/>
    <s v="Kleine"/>
    <d v="1970-09-04T00:00:00"/>
    <s v="V"/>
    <s v="Ja"/>
    <s v="Schenkkade 215"/>
    <s v="2595 AT"/>
    <s v="DEN HAAG"/>
    <s v="070"/>
    <s v="371190"/>
    <s v="Administratie"/>
    <n v="85"/>
    <x v="187"/>
    <n v="1080"/>
  </r>
  <r>
    <n v="152"/>
    <n v="8"/>
    <s v="A.R."/>
    <s v="de"/>
    <s v="Lange"/>
    <d v="1973-02-17T00:00:00"/>
    <s v="M"/>
    <s v="Ja"/>
    <s v="Bankaplein 1a"/>
    <s v="2585 EV"/>
    <s v="DEN HAAG"/>
    <s v="070"/>
    <s v="380640"/>
    <s v="Support"/>
    <n v="85"/>
    <x v="171"/>
    <n v="1380"/>
  </r>
  <r>
    <n v="122"/>
    <n v="2"/>
    <s v="T."/>
    <m/>
    <s v="Smeets"/>
    <d v="1972-08-24T00:00:00"/>
    <s v="V"/>
    <s v="Nee"/>
    <s v="Starlinglaan 21"/>
    <s v="2741 GC"/>
    <s v="WADDINXVEEN"/>
    <s v="01890"/>
    <s v="22916"/>
    <s v="Trainer"/>
    <n v="150"/>
    <x v="188"/>
    <n v="1840"/>
  </r>
  <r>
    <n v="103"/>
    <n v="8"/>
    <s v="W."/>
    <s v="van"/>
    <s v="Opstal"/>
    <d v="1972-08-24T00:00:00"/>
    <s v="M"/>
    <s v="Ja"/>
    <s v="Startbaan 6"/>
    <s v="1185 XR"/>
    <s v="AMSTELVEEN"/>
    <s v="020"/>
    <s v="422060"/>
    <s v="Support"/>
    <n v="175"/>
    <x v="189"/>
    <n v="1190"/>
  </r>
  <r>
    <n v="197"/>
    <n v="7"/>
    <s v="J.F.X."/>
    <m/>
    <s v="Urbanus"/>
    <d v="1972-08-24T00:00:00"/>
    <s v="M"/>
    <s v="Ja"/>
    <s v="Stevinweg 1"/>
    <s v="2628 CN"/>
    <s v="DELFT"/>
    <s v="015"/>
    <s v="517955"/>
    <s v="Verkoper"/>
    <n v="150"/>
    <x v="190"/>
    <n v="1630"/>
  </r>
  <r>
    <n v="177"/>
    <n v="6"/>
    <s v="J.W."/>
    <m/>
    <s v="Groot"/>
    <d v="1977-10-14T00:00:00"/>
    <s v="V"/>
    <s v="Ja"/>
    <s v="p/a Langeland 47"/>
    <s v="1602 KC"/>
    <s v="ENKHUIZEN"/>
    <s v="09021"/>
    <s v="78474"/>
    <s v="Manager"/>
    <n v="200"/>
    <x v="191"/>
    <n v="1070"/>
  </r>
  <r>
    <n v="185"/>
    <n v="7"/>
    <s v="F.C."/>
    <s v="van de"/>
    <s v="Beek"/>
    <d v="1954-08-24T00:00:00"/>
    <s v="V"/>
    <s v="Ja"/>
    <s v="Stationsplein 242"/>
    <s v="2312 AR"/>
    <s v="LEIDEN"/>
    <s v="071"/>
    <s v="88875"/>
    <s v="Verkoper"/>
    <n v="115"/>
    <x v="192"/>
    <n v="520"/>
  </r>
  <r>
    <n v="158"/>
    <n v="8"/>
    <s v="J.T.F."/>
    <m/>
    <s v="Walthaus"/>
    <d v="1959-07-24T00:00:00"/>
    <s v="M"/>
    <s v="Nee"/>
    <s v="Stationsplein 45"/>
    <s v="6811 KL"/>
    <s v="ARNHEM"/>
    <s v="085"/>
    <s v="398430"/>
    <s v="Financien"/>
    <n v="110"/>
    <x v="193"/>
    <n v="1790"/>
  </r>
  <r>
    <n v="169"/>
    <n v="8"/>
    <s v="G."/>
    <m/>
    <s v="Stenfert"/>
    <d v="1962-03-14T00:00:00"/>
    <s v="M"/>
    <s v="Nee"/>
    <s v="P.O. Box 29707"/>
    <s v="2502 LS"/>
    <s v="DEN HAAG"/>
    <s v="070"/>
    <s v="381830"/>
    <s v="Trainer"/>
    <n v="125"/>
    <x v="194"/>
    <n v="1560"/>
  </r>
  <r>
    <n v="91"/>
    <n v="1"/>
    <s v="Th."/>
    <m/>
    <s v="Goumans"/>
    <d v="1962-07-16T00:00:00"/>
    <s v="V"/>
    <s v="Ja"/>
    <s v="Stationsweg 175"/>
    <s v="3771 VG"/>
    <s v="BARNEVELD"/>
    <s v="08123"/>
    <s v="73756"/>
    <s v="Support"/>
    <n v="150"/>
    <x v="122"/>
    <n v="870"/>
  </r>
  <r>
    <n v="254"/>
    <n v="4"/>
    <s v="J."/>
    <s v="van"/>
    <s v="Loon"/>
    <d v="1950-04-17T00:00:00"/>
    <s v="V"/>
    <s v="Nee"/>
    <s v="Sterrenlaan 140"/>
    <s v="5505 AL"/>
    <s v="VELDHOVEN"/>
    <s v="07623"/>
    <s v="35917"/>
    <s v="Personeelzaken"/>
    <n v="130"/>
    <x v="195"/>
    <n v="1060"/>
  </r>
  <r>
    <n v="100"/>
    <n v="9"/>
    <s v="R."/>
    <m/>
    <s v="Wijsman"/>
    <d v="1981-03-08T00:00:00"/>
    <s v="V"/>
    <s v="Ja"/>
    <s v="Niersstraat 13"/>
    <s v="6591 CB"/>
    <s v="GENNEP"/>
    <s v="06134"/>
    <s v="27557"/>
    <s v="Telefonist(e)"/>
    <n v="100"/>
    <x v="186"/>
    <n v="750"/>
  </r>
  <r>
    <n v="215"/>
    <n v="10"/>
    <s v="B.F."/>
    <m/>
    <s v="Barendsma"/>
    <d v="1967-07-04T00:00:00"/>
    <s v="M"/>
    <s v="Nee"/>
    <s v="Vissershavenstraat 277"/>
    <s v="2583 DG"/>
    <s v="DEN HAAG"/>
    <s v="070"/>
    <s v="385050"/>
    <s v="Personeelzaken"/>
    <n v="95"/>
    <x v="159"/>
    <n v="570"/>
  </r>
  <r>
    <n v="186"/>
    <n v="7"/>
    <s v="R.E."/>
    <s v="van den"/>
    <s v="Berg"/>
    <d v="1955-11-11T00:00:00"/>
    <s v="M"/>
    <s v="Nee"/>
    <s v="Strijkviertel 63"/>
    <s v="3454 TK"/>
    <s v="DE MEERN"/>
    <s v="03334"/>
    <s v="55395"/>
    <s v="Financien"/>
    <n v="100"/>
    <x v="196"/>
    <n v="950"/>
  </r>
  <r>
    <n v="58"/>
    <n v="5"/>
    <s v="G."/>
    <m/>
    <s v="Velzen"/>
    <d v="1969-01-03T00:00:00"/>
    <s v="V"/>
    <s v="Ja"/>
    <s v="Surinameweg 4"/>
    <s v="2035 VA"/>
    <s v="HAARLEM"/>
    <s v="013"/>
    <s v="313754"/>
    <s v="Personeelzaken"/>
    <n v="225"/>
    <x v="197"/>
    <n v="1320"/>
  </r>
  <r>
    <n v="232"/>
    <n v="4"/>
    <s v="N.W."/>
    <m/>
    <s v="Doesburg"/>
    <d v="1961-12-27T00:00:00"/>
    <s v="M"/>
    <s v="Nee"/>
    <s v="Akerdijk 150a"/>
    <s v="1171 PV"/>
    <s v="BADHOEVEDORP"/>
    <s v="02316"/>
    <s v="86641"/>
    <s v="Personeelzaken"/>
    <n v="115"/>
    <x v="48"/>
    <n v="1180"/>
  </r>
  <r>
    <n v="145"/>
    <n v="8"/>
    <s v="H."/>
    <m/>
    <s v="Smedema"/>
    <d v="1958-07-13T00:00:00"/>
    <s v="M"/>
    <s v="Nee"/>
    <s v="Sydwende 97"/>
    <s v="9204 KD"/>
    <s v="DRACHTEN"/>
    <s v="06532"/>
    <s v="72767"/>
    <s v="Trainer"/>
    <n v="150"/>
    <x v="198"/>
    <n v="1530"/>
  </r>
  <r>
    <n v="230"/>
    <n v="10"/>
    <s v="H.P."/>
    <s v="aan de"/>
    <s v="Wiel"/>
    <d v="1978-01-30T00:00:00"/>
    <s v="V"/>
    <s v="Ja"/>
    <s v="Teteringsedijk 89D"/>
    <s v="4817 MB"/>
    <s v="BREDA"/>
    <s v="046"/>
    <s v="556580"/>
    <s v="Personeelzaken"/>
    <n v="100"/>
    <x v="199"/>
    <n v="1350"/>
  </r>
  <r>
    <n v="143"/>
    <n v="3"/>
    <s v="A."/>
    <s v="van"/>
    <s v="Bussel"/>
    <d v="1971-10-01T00:00:00"/>
    <s v="V"/>
    <s v="Nee"/>
    <s v="Th. Driessenhof 8"/>
    <s v="5704 BD"/>
    <s v="HELMOND"/>
    <s v="034"/>
    <s v="338862"/>
    <s v="Verkoper"/>
    <n v="160"/>
    <x v="175"/>
    <n v="1850"/>
  </r>
  <r>
    <n v="225"/>
    <n v="10"/>
    <s v="H."/>
    <m/>
    <s v="Parson"/>
    <d v="1966-03-14T00:00:00"/>
    <s v="M"/>
    <s v="Nee"/>
    <s v="Pr. Beatrixln.16"/>
    <s v="2595 A"/>
    <s v="DEN HAAG"/>
    <s v="070"/>
    <s v="385750"/>
    <s v="Trainer"/>
    <n v="150"/>
    <x v="200"/>
    <n v="680"/>
  </r>
  <r>
    <n v="269"/>
    <n v="10"/>
    <s v="A.L."/>
    <m/>
    <s v="Brouwer"/>
    <d v="1972-08-24T00:00:00"/>
    <s v="V"/>
    <s v="Nee"/>
    <s v="Stadhoudersplantsoen 214"/>
    <s v="2517 SK"/>
    <s v="DEN HAAG"/>
    <s v="070"/>
    <s v="388830"/>
    <s v="Manager"/>
    <n v="200"/>
    <x v="79"/>
    <n v="1860"/>
  </r>
  <r>
    <n v="30"/>
    <n v="9"/>
    <s v="H."/>
    <m/>
    <s v="Verkolf"/>
    <d v="1965-10-20T00:00:00"/>
    <s v="V"/>
    <s v="Nee"/>
    <s v="V.d. Burchlaan 31"/>
    <s v="2597 PC"/>
    <s v="DEN HAAG"/>
    <s v="070"/>
    <s v="372100"/>
    <s v="Trainer"/>
    <n v="150"/>
    <x v="60"/>
    <n v="1660"/>
  </r>
  <r>
    <n v="195"/>
    <m/>
    <s v="C.H."/>
    <m/>
    <s v="Meerman"/>
    <d v="1967-06-26T00:00:00"/>
    <s v="V"/>
    <s v="Nee"/>
    <s v="Valkenburgseweg 50"/>
    <s v="2220 AA"/>
    <s v="KATWIJK"/>
    <s v="03410"/>
    <s v="84545"/>
    <s v="Personeelzaken"/>
    <n v="110"/>
    <x v="193"/>
    <n v="1010"/>
  </r>
  <r>
    <n v="240"/>
    <n v="1"/>
    <s v="Y.M."/>
    <m/>
    <s v="Hekkert"/>
    <d v="1962-08-27T00:00:00"/>
    <s v="V"/>
    <s v="Nee"/>
    <s v="Fluwelensingel 87"/>
    <s v="2806 CE"/>
    <s v="GOUDA"/>
    <s v="01892"/>
    <s v="90966"/>
    <s v="Verkoper"/>
    <n v="110"/>
    <x v="201"/>
    <n v="1290"/>
  </r>
  <r>
    <n v="61"/>
    <n v="9"/>
    <s v="J.J."/>
    <m/>
    <s v="Broer"/>
    <d v="1974-03-23T00:00:00"/>
    <s v="M"/>
    <s v="Nee"/>
    <s v="Van Aalstweg 43"/>
    <s v="1625 NV"/>
    <s v="HOORN"/>
    <s v="02987"/>
    <s v="17081"/>
    <s v="Trainer"/>
    <n v="175"/>
    <x v="202"/>
    <n v="1700"/>
  </r>
  <r>
    <n v="87"/>
    <m/>
    <s v="L."/>
    <m/>
    <s v="Pools"/>
    <d v="1980-06-06T00:00:00"/>
    <s v="V"/>
    <s v="Nee"/>
    <s v="Van Alphenlaan 4"/>
    <s v="2111 HX"/>
    <s v="AERDENHOUT"/>
    <s v="01234"/>
    <s v="73166"/>
    <s v="Administratie"/>
    <n v="115"/>
    <x v="203"/>
    <n v="1500"/>
  </r>
  <r>
    <n v="156"/>
    <n v="3"/>
    <s v="E."/>
    <m/>
    <s v="Hoefsmit"/>
    <d v="1978-03-16T00:00:00"/>
    <s v="V"/>
    <s v="Nee"/>
    <s v="Van Hallweg 2"/>
    <s v="1181 ZT"/>
    <s v="AMSTELVEEN"/>
    <s v="020"/>
    <s v="423120"/>
    <s v="Support"/>
    <n v="115"/>
    <x v="204"/>
    <n v="1150"/>
  </r>
  <r>
    <n v="64"/>
    <m/>
    <s v="J.D."/>
    <s v="de"/>
    <s v="Jonge"/>
    <d v="1964-02-11T00:00:00"/>
    <s v="M"/>
    <s v="Ja"/>
    <s v="van Ruysdaellaan 2"/>
    <s v="2264 TL"/>
    <s v="LEIDSCHENDAM"/>
    <s v="07823"/>
    <s v="35114"/>
    <s v="Personeelzaken"/>
    <n v="225"/>
    <x v="205"/>
    <n v="1320"/>
  </r>
  <r>
    <n v="178"/>
    <n v="3"/>
    <s v="L.H."/>
    <m/>
    <s v="Fitie"/>
    <d v="1957-06-04T00:00:00"/>
    <s v="V"/>
    <s v="Ja"/>
    <s v="Valkenboskade 525"/>
    <s v="2563 JD"/>
    <s v="DEN HAAG"/>
    <s v="070"/>
    <s v="382460"/>
    <s v="Support"/>
    <n v="135"/>
    <x v="206"/>
    <n v="1580"/>
  </r>
  <r>
    <n v="22"/>
    <n v="6"/>
    <s v="A.F."/>
    <m/>
    <s v="Slothouber"/>
    <d v="1965-03-19T00:00:00"/>
    <s v="M"/>
    <s v="Nee"/>
    <s v="Van Twichelostraat 2"/>
    <s v="7412 SC"/>
    <s v="DEVENTER"/>
    <s v="087"/>
    <s v="388914"/>
    <s v="Manager"/>
    <n v="250"/>
    <x v="207"/>
    <n v="1150"/>
  </r>
  <r>
    <n v="247"/>
    <m/>
    <s v="J.H."/>
    <s v="van"/>
    <s v="Dijk"/>
    <d v="1963-10-02T00:00:00"/>
    <s v="V"/>
    <s v="Ja"/>
    <s v="Schouwstraat 26a"/>
    <s v="1435 KN"/>
    <s v="RIJSENHOUT"/>
    <s v="08761"/>
    <s v="47266"/>
    <s v="Manager"/>
    <n v="200"/>
    <x v="208"/>
    <n v="860"/>
  </r>
  <r>
    <n v="222"/>
    <n v="5"/>
    <s v="W."/>
    <m/>
    <s v="Cornelissen"/>
    <d v="1980-06-02T00:00:00"/>
    <s v="M"/>
    <s v="Ja"/>
    <s v="Velperweg 27"/>
    <s v="8624 BC"/>
    <s v="ARNHEM"/>
    <s v="085"/>
    <s v="376554"/>
    <s v="Trainer"/>
    <n v="200"/>
    <x v="39"/>
    <n v="1990"/>
  </r>
  <r>
    <n v="249"/>
    <n v="7"/>
    <s v="G."/>
    <m/>
    <s v="Schuitemaker"/>
    <d v="1963-11-14T00:00:00"/>
    <s v="M"/>
    <s v="Nee"/>
    <s v="Nijverheidsstraat 1"/>
    <s v="2288 BB"/>
    <s v="RIJSWIJK ZH."/>
    <s v="07865"/>
    <s v="38253"/>
    <s v="Trainer"/>
    <n v="125"/>
    <x v="209"/>
    <n v="1160"/>
  </r>
  <r>
    <n v="273"/>
    <n v="8"/>
    <s v="G.J.M."/>
    <m/>
    <s v="Vlek"/>
    <d v="1959-03-25T00:00:00"/>
    <s v="V"/>
    <s v="Nee"/>
    <s v="Velperweg 76"/>
    <s v="6824 BM"/>
    <s v="ARNHEM"/>
    <s v="085"/>
    <s v="343433"/>
    <s v="Trainer"/>
    <n v="150"/>
    <x v="210"/>
    <n v="1810"/>
  </r>
  <r>
    <n v="235"/>
    <n v="9"/>
    <s v="L."/>
    <m/>
    <s v="Brandenbur"/>
    <d v="1956-01-07T00:00:00"/>
    <s v="M"/>
    <s v="Ja"/>
    <s v="Verbeekstraat 19-21"/>
    <s v="2332 CA"/>
    <s v="LEIDEN"/>
    <s v="071"/>
    <s v="792625"/>
    <s v="Administratie"/>
    <n v="110"/>
    <x v="211"/>
    <n v="1700"/>
  </r>
  <r>
    <n v="252"/>
    <n v="3"/>
    <s v="P."/>
    <m/>
    <s v="Tetteroo"/>
    <d v="1968-04-25T00:00:00"/>
    <s v="V"/>
    <s v="Nee"/>
    <s v="Platteelstraat 3"/>
    <s v="5504 GV"/>
    <s v="VELDHOVEN"/>
    <s v="07623"/>
    <s v="54447"/>
    <s v="Manager"/>
    <n v="225"/>
    <x v="61"/>
    <n v="1020"/>
  </r>
  <r>
    <n v="167"/>
    <n v="10"/>
    <s v="P."/>
    <m/>
    <s v="Vermeer"/>
    <d v="1979-05-09T00:00:00"/>
    <s v="V"/>
    <s v="Nee"/>
    <s v="Verwersstraat 15"/>
    <s v="5211 HS"/>
    <s v="DEN BOSCH"/>
    <s v="065"/>
    <s v="75855"/>
    <s v="Administratie"/>
    <n v="150"/>
    <x v="29"/>
    <n v="1250"/>
  </r>
  <r>
    <n v="155"/>
    <n v="10"/>
    <s v="A."/>
    <s v="van"/>
    <s v="Bijnen"/>
    <d v="1979-01-05T00:00:00"/>
    <s v="M"/>
    <s v="Ja"/>
    <s v="Vlaszak 8"/>
    <s v="4811 GR"/>
    <s v="BREDA"/>
    <s v="046"/>
    <s v="353130"/>
    <s v="Personeelzaken"/>
    <n v="120"/>
    <x v="150"/>
    <n v="1700"/>
  </r>
  <r>
    <n v="189"/>
    <m/>
    <s v="R."/>
    <m/>
    <s v="Sierksma"/>
    <d v="1964-04-06T00:00:00"/>
    <s v="V"/>
    <s v="Ja"/>
    <s v="Vlet 18"/>
    <s v="6852 DM"/>
    <s v="HUISSEN"/>
    <s v="03521"/>
    <s v="47070"/>
    <s v="Personeelzaken"/>
    <n v="125"/>
    <x v="181"/>
    <n v="750"/>
  </r>
  <r>
    <n v="196"/>
    <n v="5"/>
    <s v="F."/>
    <s v="van"/>
    <s v="Nes"/>
    <d v="1958-09-16T00:00:00"/>
    <s v="V"/>
    <s v="Nee"/>
    <s v="van Stolkweg 14"/>
    <s v="2585 JR"/>
    <s v="DEN HAAG"/>
    <s v="070"/>
    <s v="383720"/>
    <s v="Trainer"/>
    <n v="150"/>
    <x v="212"/>
    <n v="1550"/>
  </r>
  <r>
    <n v="192"/>
    <m/>
    <s v="W.J."/>
    <m/>
    <s v="Bos"/>
    <d v="1964-08-21T00:00:00"/>
    <s v="V"/>
    <s v="Ja"/>
    <s v="Vredelaan 42"/>
    <s v="1251 GJ"/>
    <s v="LAREN GL"/>
    <s v="08103"/>
    <s v="33026"/>
    <s v="Manager"/>
    <n v="190"/>
    <x v="213"/>
    <n v="650"/>
  </r>
  <r>
    <n v="125"/>
    <m/>
    <s v="G.J."/>
    <m/>
    <s v="Bosschaert"/>
    <d v="1954-04-13T00:00:00"/>
    <s v="V"/>
    <s v="Ja"/>
    <s v="Warmonderweg 12"/>
    <s v="2171 AH"/>
    <s v="SASSENHEIM"/>
    <s v="08765"/>
    <s v="64514"/>
    <s v="Personeelzaken"/>
    <n v="115"/>
    <x v="214"/>
    <n v="520"/>
  </r>
  <r>
    <n v="54"/>
    <n v="6"/>
    <s v="D."/>
    <m/>
    <s v="Ros"/>
    <d v="1963-03-01T00:00:00"/>
    <s v="M"/>
    <s v="Nee"/>
    <s v="Wassenaarseweg 72"/>
    <s v="2333 AL"/>
    <s v="LEIDEN"/>
    <s v="071"/>
    <s v="379050"/>
    <s v="Verkoper"/>
    <n v="250"/>
    <x v="215"/>
    <n v="590"/>
  </r>
  <r>
    <n v="1"/>
    <n v="2"/>
    <s v="D."/>
    <s v="van"/>
    <s v="Oorschot"/>
    <d v="1952-01-30T00:00:00"/>
    <s v="M"/>
    <s v="Nee"/>
    <s v="Waterlooweg 34"/>
    <s v="1092 TR"/>
    <s v="AMSTERDAM"/>
    <s v="020"/>
    <s v="420020"/>
    <s v="Support"/>
    <n v="125"/>
    <x v="216"/>
    <n v="1410"/>
  </r>
  <r>
    <n v="161"/>
    <n v="4"/>
    <s v="L.S."/>
    <m/>
    <s v="Burkink"/>
    <d v="1954-02-09T00:00:00"/>
    <s v="V"/>
    <s v="Nee"/>
    <s v="Watermolenlaan 1"/>
    <s v="3447 GT"/>
    <s v="WOERDEN"/>
    <s v="03440"/>
    <s v="46136"/>
    <s v="Verkoper"/>
    <n v="125"/>
    <x v="217"/>
    <n v="1560"/>
  </r>
  <r>
    <n v="2"/>
    <n v="6"/>
    <s v="J"/>
    <m/>
    <s v="Jansen"/>
    <d v="1958-02-02T00:00:00"/>
    <s v="M"/>
    <s v="Nee"/>
    <s v="Waterschapsplein 98"/>
    <s v="2021 RT"/>
    <s v="ROTTERDAM"/>
    <s v="010"/>
    <s v="110020"/>
    <s v="Verkoper"/>
    <n v="100"/>
    <x v="218"/>
    <n v="1750"/>
  </r>
  <r>
    <n v="59"/>
    <n v="3"/>
    <s v="R.G.J."/>
    <m/>
    <s v="Ackerstaff"/>
    <d v="1972-07-09T00:00:00"/>
    <s v="V"/>
    <s v="Nee"/>
    <s v="Weena 700"/>
    <s v="3014 DA"/>
    <s v="ROTTERDAM"/>
    <s v="010"/>
    <s v="110590"/>
    <s v="Verkoper"/>
    <n v="150"/>
    <x v="219"/>
    <n v="1470"/>
  </r>
  <r>
    <n v="264"/>
    <n v="9"/>
    <s v="D.H."/>
    <m/>
    <s v="Kok"/>
    <d v="1963-02-21T00:00:00"/>
    <s v="M"/>
    <s v="Nee"/>
    <s v="Haaksbergerstraat 229"/>
    <s v="7513 EN"/>
    <s v="ENSCHEDE"/>
    <s v="076"/>
    <s v="496064"/>
    <s v="Support"/>
    <n v="115"/>
    <x v="220"/>
    <n v="1910"/>
  </r>
  <r>
    <n v="224"/>
    <m/>
    <s v="T.R.P."/>
    <m/>
    <s v="C.R.J."/>
    <d v="1982-08-02T00:00:00"/>
    <s v="V"/>
    <s v="Ja"/>
    <s v="Weeresteinstraat 123"/>
    <s v="2182 GT"/>
    <s v="HILLEGOM"/>
    <s v="02198"/>
    <s v="27072"/>
    <s v="Verkoper"/>
    <n v="160"/>
    <x v="120"/>
    <n v="1380"/>
  </r>
  <r>
    <n v="216"/>
    <m/>
    <s v="S."/>
    <s v="de"/>
    <s v="Jong"/>
    <d v="1981-02-06T00:00:00"/>
    <s v="V"/>
    <s v="Nee"/>
    <s v="Wenckebachstraat 3K 04"/>
    <s v="1951 JZ"/>
    <s v="VELZEN"/>
    <s v="08723"/>
    <s v="37122"/>
    <s v="Verkoper"/>
    <n v="130"/>
    <x v="153"/>
    <n v="780"/>
  </r>
  <r>
    <n v="267"/>
    <n v="1"/>
    <s v="N."/>
    <s v="van"/>
    <s v="Oudheusden"/>
    <d v="1966-04-07T00:00:00"/>
    <s v="M"/>
    <s v="Nee"/>
    <s v="Wortelsteeg 2a"/>
    <s v="1802 KC"/>
    <s v="ALKMAAR"/>
    <s v="022"/>
    <s v="427874"/>
    <s v="Support"/>
    <n v="100"/>
    <x v="221"/>
    <n v="1630"/>
  </r>
  <r>
    <n v="113"/>
    <n v="7"/>
    <s v="R.R."/>
    <s v="de"/>
    <s v="Vries"/>
    <d v="1965-09-11T00:00:00"/>
    <s v="M"/>
    <s v="Nee"/>
    <s v="Werkhorst 36"/>
    <s v="7944 AV"/>
    <s v="MEPPEL"/>
    <s v="06678"/>
    <s v="12180"/>
    <s v="Trainer"/>
    <n v="125"/>
    <x v="222"/>
    <n v="620"/>
  </r>
  <r>
    <n v="251"/>
    <n v="2"/>
    <s v="J."/>
    <s v="de"/>
    <s v="Ronde"/>
    <d v="1983-03-25T00:00:00"/>
    <s v="V"/>
    <s v="Ja"/>
    <s v="Westerdijk 21a"/>
    <s v="2451 VB"/>
    <s v="LEIMUIDEN"/>
    <s v="09823"/>
    <s v="31636"/>
    <s v="Verkoper"/>
    <n v="110"/>
    <x v="223"/>
    <n v="1510"/>
  </r>
  <r>
    <n v="217"/>
    <m/>
    <s v="H.C.F"/>
    <s v="van"/>
    <s v="Aalst"/>
    <d v="1952-04-05T00:00:00"/>
    <s v="V"/>
    <s v="Nee"/>
    <s v="Westervoortsedijk 67 D"/>
    <s v="6827 AT"/>
    <s v="ARNHEM"/>
    <s v="085"/>
    <s v="343434"/>
    <s v="Telefonist(e)"/>
    <n v="90"/>
    <x v="224"/>
    <n v="1720"/>
  </r>
  <r>
    <n v="194"/>
    <n v="3"/>
    <s v="F.M.A."/>
    <m/>
    <s v="Zoetelief"/>
    <d v="1973-05-12T00:00:00"/>
    <s v="M"/>
    <s v="Nee"/>
    <s v="Weststraat 80"/>
    <s v="1781 BX"/>
    <s v="DEN HELDER"/>
    <s v="064"/>
    <s v="576416"/>
    <s v="Verkoper"/>
    <n v="150"/>
    <x v="225"/>
    <n v="1190"/>
  </r>
  <r>
    <n v="68"/>
    <m/>
    <s v="R.J."/>
    <m/>
    <s v="Smedema"/>
    <d v="1963-07-27T00:00:00"/>
    <s v="M"/>
    <s v="Nee"/>
    <s v="Weth.Jansenlaan 16"/>
    <s v="3844 DG"/>
    <s v="HARDERWIJK"/>
    <s v="02834"/>
    <s v="58082"/>
    <s v="Telefonist(e)"/>
    <n v="85"/>
    <x v="226"/>
    <n v="1200"/>
  </r>
  <r>
    <n v="32"/>
    <n v="5"/>
    <s v="F."/>
    <m/>
    <s v="Roodhorst"/>
    <d v="1973-12-02T00:00:00"/>
    <s v="M"/>
    <s v="Nee"/>
    <s v="Wiboutstraat 148"/>
    <s v="1091 GR"/>
    <s v="AMSTERDAM"/>
    <s v="020"/>
    <s v="420640"/>
    <s v="Personeelzaken"/>
    <n v="250"/>
    <x v="200"/>
    <n v="1810"/>
  </r>
  <r>
    <n v="129"/>
    <n v="10"/>
    <s v="M.P."/>
    <s v="van"/>
    <s v="Rossen"/>
    <d v="1965-12-14T00:00:00"/>
    <s v="V"/>
    <s v="Nee"/>
    <s v="Wilgeboom 6"/>
    <s v="4101 WL"/>
    <s v="CULEMBORG"/>
    <s v="04325"/>
    <s v="64244"/>
    <s v="Administratie"/>
    <n v="80"/>
    <x v="227"/>
    <n v="1960"/>
  </r>
  <r>
    <n v="135"/>
    <n v="10"/>
    <s v="P.J.M."/>
    <s v="de"/>
    <s v="Bont"/>
    <d v="1975-05-16T00:00:00"/>
    <s v="V"/>
    <s v="Nee"/>
    <s v="Wilhelminapark 29"/>
    <s v="2012 KC"/>
    <s v="HAARLEM"/>
    <s v="013"/>
    <s v="314755"/>
    <s v="Trainer"/>
    <n v="150"/>
    <x v="1"/>
    <n v="1780"/>
  </r>
  <r>
    <n v="200"/>
    <n v="7"/>
    <s v="J.W."/>
    <s v="van de"/>
    <s v="Velde"/>
    <d v="1988-04-08T00:00:00"/>
    <s v="M"/>
    <s v="Nee"/>
    <s v="Willem Witsenplein 6"/>
    <s v="2596 BK"/>
    <s v="DEN HAAG"/>
    <s v="070"/>
    <s v="384000"/>
    <s v="Personeelzaken"/>
    <n v="115"/>
    <x v="0"/>
    <n v="510"/>
  </r>
  <r>
    <n v="118"/>
    <n v="9"/>
    <s v="T."/>
    <m/>
    <s v="Stok"/>
    <d v="1981-01-16T00:00:00"/>
    <s v="V"/>
    <s v="Ja"/>
    <s v="Willingestraat 10"/>
    <s v="3087 AN"/>
    <s v="ROTTERDAM"/>
    <s v="010"/>
    <s v="111180"/>
    <s v="Administratie"/>
    <n v="134"/>
    <x v="228"/>
    <n v="1520"/>
  </r>
  <r>
    <n v="149"/>
    <n v="10"/>
    <s v="M.G.P."/>
    <m/>
    <s v="Boon"/>
    <d v="1976-09-05T00:00:00"/>
    <s v="V"/>
    <s v="Nee"/>
    <s v="Winde 3"/>
    <s v="5660 AK"/>
    <s v="GELDROP"/>
    <s v="07865"/>
    <s v="42782"/>
    <s v="Support"/>
    <n v="145"/>
    <x v="161"/>
    <n v="1020"/>
  </r>
  <r>
    <n v="146"/>
    <m/>
    <s v="A."/>
    <s v="van"/>
    <s v="Buul"/>
    <d v="1964-01-26T00:00:00"/>
    <s v="V"/>
    <s v="Nee"/>
    <s v="Zevenheuvelenweg 25"/>
    <s v="5004 EB"/>
    <s v="TILBURG"/>
    <s v="077"/>
    <s v="388242"/>
    <s v="Verkoper"/>
    <n v="140"/>
    <x v="229"/>
    <n v="1060"/>
  </r>
  <r>
    <n v="76"/>
    <n v="7"/>
    <s v="B."/>
    <s v="de"/>
    <s v="Vries"/>
    <d v="1950-11-19T00:00:00"/>
    <s v="V"/>
    <s v="Ja"/>
    <s v="Ziekenhuisweg 100"/>
    <s v="8233 AA"/>
    <s v="LELYSTAD"/>
    <s v="076"/>
    <s v="381776"/>
    <s v="Personeelzaken"/>
    <n v="180"/>
    <x v="230"/>
    <n v="1060"/>
  </r>
  <r>
    <n v="182"/>
    <n v="8"/>
    <s v="E."/>
    <m/>
    <s v="Krediet"/>
    <d v="1955-02-21T00:00:00"/>
    <s v="V"/>
    <s v="Nee"/>
    <s v="Zonnebloemlaan 36"/>
    <s v="2111 ZH"/>
    <s v="AERDENHOUT"/>
    <s v="01234"/>
    <s v="25243"/>
    <s v="Verkoper"/>
    <n v="135"/>
    <x v="231"/>
    <n v="1410"/>
  </r>
  <r>
    <n v="257"/>
    <n v="5"/>
    <s v="E.A."/>
    <s v="van"/>
    <s v="Venrooy"/>
    <d v="1955-02-21T00:00:00"/>
    <s v="M"/>
    <s v="Nee"/>
    <s v="Zoom 20-35"/>
    <s v="8225 KP"/>
    <s v="LELYSTAD"/>
    <s v="076"/>
    <s v="495532"/>
    <s v="Financien"/>
    <n v="130"/>
    <x v="232"/>
    <n v="990"/>
  </r>
  <r>
    <n v="219"/>
    <m/>
    <s v="M.C.B."/>
    <s v="van"/>
    <s v="Son"/>
    <d v="1955-02-21T00:00:00"/>
    <s v="V"/>
    <s v="Ja"/>
    <s v="Zwaanhoefstraat 12"/>
    <s v="4702 LC"/>
    <s v="ROOSENDAAL"/>
    <s v="083"/>
    <s v="343432"/>
    <s v="Telefonist(e)"/>
    <n v="75"/>
    <x v="180"/>
    <n v="19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Draaitabel1" cacheId="0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">
  <location ref="A3:B12" firstHeaderRow="1" firstDataRow="1" firstDataCol="1"/>
  <pivotFields count="17">
    <pivotField numFmtId="180" showAll="0"/>
    <pivotField showAll="0"/>
    <pivotField showAll="0"/>
    <pivotField showAll="0"/>
    <pivotField showAll="0"/>
    <pivotField numFmtId="14" showAll="0"/>
    <pivotField showAll="0">
      <items count="3">
        <item x="1"/>
        <item h="1" x="0"/>
        <item t="default"/>
      </items>
    </pivotField>
    <pivotField showAll="0">
      <items count="3">
        <item h="1" x="0"/>
        <item x="1"/>
        <item t="default"/>
      </items>
    </pivotField>
    <pivotField showAll="0"/>
    <pivotField showAll="0"/>
    <pivotField showAll="0">
      <items count="116">
        <item x="102"/>
        <item x="75"/>
        <item x="41"/>
        <item x="48"/>
        <item x="2"/>
        <item x="0"/>
        <item x="33"/>
        <item x="73"/>
        <item x="36"/>
        <item x="85"/>
        <item x="15"/>
        <item x="45"/>
        <item x="94"/>
        <item x="81"/>
        <item x="72"/>
        <item x="91"/>
        <item x="82"/>
        <item x="32"/>
        <item x="39"/>
        <item x="74"/>
        <item x="90"/>
        <item x="112"/>
        <item x="56"/>
        <item x="97"/>
        <item x="65"/>
        <item x="18"/>
        <item x="67"/>
        <item x="111"/>
        <item x="50"/>
        <item x="88"/>
        <item x="69"/>
        <item x="80"/>
        <item x="57"/>
        <item x="98"/>
        <item x="20"/>
        <item x="54"/>
        <item x="53"/>
        <item x="17"/>
        <item x="66"/>
        <item x="93"/>
        <item x="16"/>
        <item x="76"/>
        <item x="59"/>
        <item x="31"/>
        <item x="113"/>
        <item x="96"/>
        <item x="42"/>
        <item x="11"/>
        <item x="22"/>
        <item x="78"/>
        <item x="5"/>
        <item x="49"/>
        <item x="99"/>
        <item x="89"/>
        <item x="46"/>
        <item x="108"/>
        <item x="55"/>
        <item x="101"/>
        <item x="106"/>
        <item x="60"/>
        <item x="100"/>
        <item x="27"/>
        <item x="61"/>
        <item x="107"/>
        <item x="87"/>
        <item x="62"/>
        <item x="34"/>
        <item x="47"/>
        <item x="103"/>
        <item x="110"/>
        <item x="114"/>
        <item x="24"/>
        <item x="79"/>
        <item x="28"/>
        <item x="14"/>
        <item x="8"/>
        <item x="30"/>
        <item x="38"/>
        <item x="44"/>
        <item x="52"/>
        <item x="40"/>
        <item x="84"/>
        <item x="86"/>
        <item x="23"/>
        <item x="58"/>
        <item x="70"/>
        <item x="64"/>
        <item x="104"/>
        <item x="105"/>
        <item x="26"/>
        <item x="4"/>
        <item x="77"/>
        <item x="19"/>
        <item x="6"/>
        <item x="25"/>
        <item x="83"/>
        <item x="13"/>
        <item x="63"/>
        <item x="43"/>
        <item x="71"/>
        <item x="1"/>
        <item x="29"/>
        <item x="51"/>
        <item x="68"/>
        <item x="12"/>
        <item x="95"/>
        <item x="109"/>
        <item x="37"/>
        <item x="3"/>
        <item x="21"/>
        <item x="92"/>
        <item x="10"/>
        <item x="9"/>
        <item x="35"/>
        <item x="7"/>
        <item t="default"/>
      </items>
    </pivotField>
    <pivotField showAll="0"/>
    <pivotField showAll="0"/>
    <pivotField axis="axisRow" showAll="0">
      <items count="9">
        <item x="4"/>
        <item x="0"/>
        <item x="7"/>
        <item x="6"/>
        <item x="1"/>
        <item x="5"/>
        <item x="2"/>
        <item x="3"/>
        <item t="default"/>
      </items>
    </pivotField>
    <pivotField numFmtId="165" showAll="0"/>
    <pivotField dataField="1" numFmtId="165" showAll="0"/>
    <pivotField numFmtId="165" showAll="0"/>
  </pivotFields>
  <rowFields count="1">
    <field x="1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antal van Salaris" fld="15" subtotal="count" baseField="13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900-000000000000}" name="Draaitabel2" cacheId="1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>
  <location ref="A3:B15" firstHeaderRow="1" firstDataRow="1" firstDataCol="1"/>
  <pivotFields count="17">
    <pivotField numFmtId="180"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axis="axisRow" dataField="1" numFmtId="165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umFmtId="165" showAll="0"/>
  </pivotFields>
  <rowFields count="1">
    <field x="15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antal van Salaris" fld="15" subtotal="count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huwd" xr10:uid="{00000000-0013-0000-FFFF-FFFF01000000}" sourceName="Gehuwd">
  <pivotTables>
    <pivotTable tabId="25" name="Draaitabel1"/>
  </pivotTables>
  <data>
    <tabular pivotCacheId="1">
      <items count="2">
        <i x="0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Woonplaats" xr10:uid="{00000000-0013-0000-FFFF-FFFF02000000}" sourceName="Woonplaats">
  <pivotTables>
    <pivotTable tabId="25" name="Draaitabel1"/>
  </pivotTables>
  <data>
    <tabular pivotCacheId="1">
      <items count="115">
        <i x="75" s="1"/>
        <i x="41" s="1"/>
        <i x="48" s="1"/>
        <i x="0" s="1"/>
        <i x="73" s="1"/>
        <i x="85" s="1"/>
        <i x="81" s="1"/>
        <i x="72" s="1"/>
        <i x="91" s="1"/>
        <i x="32" s="1"/>
        <i x="56" s="1"/>
        <i x="97" s="1"/>
        <i x="65" s="1"/>
        <i x="67" s="1"/>
        <i x="111" s="1"/>
        <i x="50" s="1"/>
        <i x="88" s="1"/>
        <i x="98" s="1"/>
        <i x="53" s="1"/>
        <i x="17" s="1"/>
        <i x="16" s="1"/>
        <i x="59" s="1"/>
        <i x="31" s="1"/>
        <i x="11" s="1"/>
        <i x="5" s="1"/>
        <i x="49" s="1"/>
        <i x="55" s="1"/>
        <i x="101" s="1"/>
        <i x="60" s="1"/>
        <i x="61" s="1"/>
        <i x="62" s="1"/>
        <i x="34" s="1"/>
        <i x="47" s="1"/>
        <i x="114" s="1"/>
        <i x="24" s="1"/>
        <i x="38" s="1"/>
        <i x="105" s="1"/>
        <i x="4" s="1"/>
        <i x="77" s="1"/>
        <i x="19" s="1"/>
        <i x="83" s="1"/>
        <i x="63" s="1"/>
        <i x="43" s="1"/>
        <i x="1" s="1"/>
        <i x="29" s="1"/>
        <i x="10" s="1"/>
        <i x="7" s="1"/>
        <i x="102" s="1" nd="1"/>
        <i x="2" s="1" nd="1"/>
        <i x="33" s="1" nd="1"/>
        <i x="36" s="1" nd="1"/>
        <i x="15" s="1" nd="1"/>
        <i x="45" s="1" nd="1"/>
        <i x="94" s="1" nd="1"/>
        <i x="82" s="1" nd="1"/>
        <i x="39" s="1" nd="1"/>
        <i x="74" s="1" nd="1"/>
        <i x="90" s="1" nd="1"/>
        <i x="112" s="1" nd="1"/>
        <i x="18" s="1" nd="1"/>
        <i x="69" s="1" nd="1"/>
        <i x="80" s="1" nd="1"/>
        <i x="57" s="1" nd="1"/>
        <i x="20" s="1" nd="1"/>
        <i x="54" s="1" nd="1"/>
        <i x="66" s="1" nd="1"/>
        <i x="93" s="1" nd="1"/>
        <i x="76" s="1" nd="1"/>
        <i x="113" s="1" nd="1"/>
        <i x="96" s="1" nd="1"/>
        <i x="42" s="1" nd="1"/>
        <i x="22" s="1" nd="1"/>
        <i x="78" s="1" nd="1"/>
        <i x="99" s="1" nd="1"/>
        <i x="89" s="1" nd="1"/>
        <i x="46" s="1" nd="1"/>
        <i x="108" s="1" nd="1"/>
        <i x="106" s="1" nd="1"/>
        <i x="100" s="1" nd="1"/>
        <i x="27" s="1" nd="1"/>
        <i x="107" s="1" nd="1"/>
        <i x="87" s="1" nd="1"/>
        <i x="103" s="1" nd="1"/>
        <i x="110" s="1" nd="1"/>
        <i x="79" s="1" nd="1"/>
        <i x="28" s="1" nd="1"/>
        <i x="14" s="1" nd="1"/>
        <i x="8" s="1" nd="1"/>
        <i x="30" s="1" nd="1"/>
        <i x="44" s="1" nd="1"/>
        <i x="52" s="1" nd="1"/>
        <i x="40" s="1" nd="1"/>
        <i x="84" s="1" nd="1"/>
        <i x="86" s="1" nd="1"/>
        <i x="23" s="1" nd="1"/>
        <i x="58" s="1" nd="1"/>
        <i x="70" s="1" nd="1"/>
        <i x="64" s="1" nd="1"/>
        <i x="104" s="1" nd="1"/>
        <i x="26" s="1" nd="1"/>
        <i x="6" s="1" nd="1"/>
        <i x="25" s="1" nd="1"/>
        <i x="13" s="1" nd="1"/>
        <i x="71" s="1" nd="1"/>
        <i x="51" s="1" nd="1"/>
        <i x="68" s="1" nd="1"/>
        <i x="12" s="1" nd="1"/>
        <i x="95" s="1" nd="1"/>
        <i x="109" s="1" nd="1"/>
        <i x="37" s="1" nd="1"/>
        <i x="3" s="1" nd="1"/>
        <i x="21" s="1" nd="1"/>
        <i x="92" s="1" nd="1"/>
        <i x="9" s="1" nd="1"/>
        <i x="35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slacht" xr10:uid="{00000000-0013-0000-FFFF-FFFF03000000}" sourceName="Geslacht">
  <pivotTables>
    <pivotTable tabId="25" name="Draaitabel1"/>
  </pivotTables>
  <data>
    <tabular pivotCacheId="1">
      <items count="2">
        <i x="1" s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huwd" xr10:uid="{00000000-0014-0000-FFFF-FFFF01000000}" cache="Slicer_Gehuwd" caption="Gehuwd" style="SlicerStyleLight2" rowHeight="209550"/>
  <slicer name="Woonplaats" xr10:uid="{00000000-0014-0000-FFFF-FFFF02000000}" cache="Slicer_Woonplaats" caption="Woonplaats" columnCount="3" style="SlicerStyleLight4" rowHeight="209550"/>
  <slicer name="Geslacht" xr10:uid="{00000000-0014-0000-FFFF-FFFF03000000}" cache="Slicer_Geslacht" caption="Geslacht" style="SlicerStyleOther2" rowHeight="209550"/>
</slicer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200" workbookViewId="0">
      <selection activeCell="D11" sqref="D11"/>
    </sheetView>
  </sheetViews>
  <sheetFormatPr defaultRowHeight="13.2" x14ac:dyDescent="0.25"/>
  <cols>
    <col min="2" max="2" width="3" customWidth="1"/>
    <col min="3" max="3" width="2" customWidth="1"/>
    <col min="4" max="4" width="16.109375" style="9" customWidth="1"/>
    <col min="5" max="5" width="13.5546875" customWidth="1"/>
  </cols>
  <sheetData>
    <row r="1" spans="1:6" s="9" customFormat="1" x14ac:dyDescent="0.25">
      <c r="A1" s="9" t="s">
        <v>0</v>
      </c>
    </row>
    <row r="2" spans="1:6" x14ac:dyDescent="0.25">
      <c r="A2" s="8" t="s">
        <v>1</v>
      </c>
      <c r="B2">
        <v>66</v>
      </c>
      <c r="D2" s="18" t="s">
        <v>2</v>
      </c>
    </row>
    <row r="3" spans="1:6" x14ac:dyDescent="0.25">
      <c r="A3" s="8" t="s">
        <v>3</v>
      </c>
      <c r="B3">
        <v>45</v>
      </c>
      <c r="D3" s="18" t="s">
        <v>4</v>
      </c>
      <c r="E3" s="1"/>
      <c r="F3" s="1"/>
    </row>
    <row r="4" spans="1:6" x14ac:dyDescent="0.25">
      <c r="A4" s="8" t="s">
        <v>5</v>
      </c>
      <c r="B4">
        <v>34</v>
      </c>
      <c r="D4" s="18" t="s">
        <v>6</v>
      </c>
    </row>
    <row r="5" spans="1:6" x14ac:dyDescent="0.25">
      <c r="A5" s="8" t="s">
        <v>7</v>
      </c>
      <c r="B5" t="s">
        <v>8</v>
      </c>
      <c r="D5" s="18" t="s">
        <v>9</v>
      </c>
    </row>
    <row r="6" spans="1:6" x14ac:dyDescent="0.25">
      <c r="A6" s="8" t="s">
        <v>10</v>
      </c>
      <c r="B6">
        <v>47</v>
      </c>
      <c r="D6" s="18" t="s">
        <v>11</v>
      </c>
    </row>
    <row r="7" spans="1:6" x14ac:dyDescent="0.25">
      <c r="A7" s="36" t="s">
        <v>12</v>
      </c>
      <c r="B7">
        <v>29</v>
      </c>
      <c r="D7" s="18" t="s">
        <v>13</v>
      </c>
    </row>
    <row r="8" spans="1:6" x14ac:dyDescent="0.25">
      <c r="A8" t="s">
        <v>14</v>
      </c>
      <c r="B8" t="s">
        <v>8</v>
      </c>
      <c r="D8" s="18" t="s">
        <v>15</v>
      </c>
    </row>
    <row r="9" spans="1:6" x14ac:dyDescent="0.25">
      <c r="A9" s="8" t="s">
        <v>16</v>
      </c>
      <c r="B9">
        <v>33</v>
      </c>
      <c r="D9" s="18" t="s">
        <v>17</v>
      </c>
    </row>
    <row r="10" spans="1:6" x14ac:dyDescent="0.25">
      <c r="A10" s="8"/>
    </row>
  </sheetData>
  <phoneticPr fontId="8" type="noConversion"/>
  <printOptions gridLines="1" gridLinesSet="0"/>
  <pageMargins left="0.75" right="0.75" top="1" bottom="1" header="0.5" footer="0.5"/>
  <pageSetup paperSize="9" orientation="portrait" horizontalDpi="300" verticalDpi="0" copies="0" r:id="rId1"/>
  <headerFooter alignWithMargins="0">
    <oddHeader>&amp;A</oddHeader>
    <oddFooter>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200" workbookViewId="0">
      <selection activeCell="F15" sqref="F15"/>
    </sheetView>
  </sheetViews>
  <sheetFormatPr defaultRowHeight="13.2" x14ac:dyDescent="0.25"/>
  <cols>
    <col min="1" max="1" width="15.109375" style="26" customWidth="1"/>
    <col min="4" max="4" width="11.33203125" customWidth="1"/>
    <col min="5" max="5" width="10.33203125" style="3" customWidth="1"/>
  </cols>
  <sheetData>
    <row r="1" spans="1:8" s="9" customFormat="1" x14ac:dyDescent="0.25">
      <c r="A1" s="26"/>
      <c r="B1" s="22"/>
      <c r="C1" s="23">
        <v>2006</v>
      </c>
      <c r="D1" s="23"/>
      <c r="E1" s="24"/>
      <c r="F1" s="22">
        <v>2007</v>
      </c>
      <c r="G1" s="22"/>
    </row>
    <row r="2" spans="1:8" s="9" customFormat="1" x14ac:dyDescent="0.25">
      <c r="A2" s="9" t="s">
        <v>18</v>
      </c>
      <c r="B2" s="10" t="s">
        <v>19</v>
      </c>
      <c r="C2" s="10" t="s">
        <v>20</v>
      </c>
      <c r="D2" s="10" t="s">
        <v>21</v>
      </c>
      <c r="E2" s="24" t="s">
        <v>19</v>
      </c>
      <c r="F2" s="22" t="s">
        <v>20</v>
      </c>
      <c r="G2" s="22" t="s">
        <v>21</v>
      </c>
    </row>
    <row r="3" spans="1:8" x14ac:dyDescent="0.25">
      <c r="A3" s="9" t="s">
        <v>22</v>
      </c>
      <c r="B3">
        <v>15</v>
      </c>
      <c r="C3">
        <v>17</v>
      </c>
      <c r="D3">
        <v>21</v>
      </c>
      <c r="E3" s="3">
        <v>16</v>
      </c>
      <c r="F3">
        <v>19</v>
      </c>
      <c r="G3">
        <v>25</v>
      </c>
    </row>
    <row r="4" spans="1:8" x14ac:dyDescent="0.25">
      <c r="A4" s="22" t="s">
        <v>23</v>
      </c>
      <c r="B4" s="7">
        <v>300</v>
      </c>
      <c r="C4" s="2">
        <v>400</v>
      </c>
      <c r="D4" s="2">
        <v>200</v>
      </c>
      <c r="E4" s="4">
        <v>285</v>
      </c>
      <c r="F4" s="2">
        <v>505</v>
      </c>
      <c r="G4" s="2">
        <v>195</v>
      </c>
    </row>
    <row r="5" spans="1:8" s="9" customFormat="1" x14ac:dyDescent="0.25">
      <c r="A5" s="9" t="s">
        <v>24</v>
      </c>
      <c r="E5" s="25"/>
    </row>
    <row r="6" spans="1:8" x14ac:dyDescent="0.25">
      <c r="A6" s="9"/>
    </row>
    <row r="7" spans="1:8" s="9" customFormat="1" x14ac:dyDescent="0.25">
      <c r="A7" s="22" t="s">
        <v>25</v>
      </c>
      <c r="B7" s="22"/>
      <c r="C7" s="22"/>
      <c r="D7" s="22"/>
      <c r="E7" s="22"/>
      <c r="F7" s="22"/>
      <c r="G7" s="22"/>
      <c r="H7" s="22"/>
    </row>
    <row r="8" spans="1:8" x14ac:dyDescent="0.25">
      <c r="B8" s="5"/>
      <c r="C8" s="6"/>
      <c r="E8" s="19"/>
      <c r="F8" s="21"/>
      <c r="G8" s="5"/>
      <c r="H8" s="5"/>
    </row>
    <row r="9" spans="1:8" x14ac:dyDescent="0.25">
      <c r="F9" s="20"/>
    </row>
  </sheetData>
  <phoneticPr fontId="8" type="noConversion"/>
  <printOptions gridLines="1" gridLinesSet="0"/>
  <pageMargins left="0.75" right="0.75" top="1" bottom="1" header="0.5" footer="0.5"/>
  <pageSetup paperSize="9" orientation="portrait" horizontalDpi="300" verticalDpi="0" copies="0" r:id="rId1"/>
  <headerFooter alignWithMargins="0">
    <oddHeader>&amp;A</oddHeader>
    <oddFooter>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zoomScale="120" zoomScaleNormal="120" workbookViewId="0">
      <selection activeCell="B2" sqref="B2"/>
    </sheetView>
  </sheetViews>
  <sheetFormatPr defaultColWidth="9.109375" defaultRowHeight="15" x14ac:dyDescent="0.25"/>
  <cols>
    <col min="1" max="1" width="15.33203125" style="99" customWidth="1"/>
    <col min="2" max="4" width="9.109375" style="148"/>
    <col min="5" max="16384" width="9.109375" style="99"/>
  </cols>
  <sheetData>
    <row r="1" spans="1:6" x14ac:dyDescent="0.25">
      <c r="A1" s="99" t="s">
        <v>26</v>
      </c>
      <c r="B1" s="149">
        <v>2</v>
      </c>
    </row>
    <row r="5" spans="1:6" x14ac:dyDescent="0.25">
      <c r="B5" s="148">
        <v>1</v>
      </c>
      <c r="C5" s="148" t="s">
        <v>27</v>
      </c>
      <c r="D5" s="148">
        <f>$B$1</f>
        <v>2</v>
      </c>
      <c r="E5" s="148" t="s">
        <v>28</v>
      </c>
      <c r="F5" s="99">
        <f>B5*D5</f>
        <v>2</v>
      </c>
    </row>
    <row r="6" spans="1:6" x14ac:dyDescent="0.25">
      <c r="B6" s="148">
        <v>2</v>
      </c>
      <c r="C6" s="148" t="s">
        <v>27</v>
      </c>
      <c r="D6" s="148">
        <f t="shared" ref="D6:D16" si="0">$B$1</f>
        <v>2</v>
      </c>
      <c r="E6" s="148" t="s">
        <v>28</v>
      </c>
      <c r="F6" s="99">
        <f t="shared" ref="F6:F16" si="1">B6*D6</f>
        <v>4</v>
      </c>
    </row>
    <row r="7" spans="1:6" x14ac:dyDescent="0.25">
      <c r="B7" s="148">
        <v>3</v>
      </c>
      <c r="C7" s="148" t="s">
        <v>27</v>
      </c>
      <c r="D7" s="148">
        <f t="shared" si="0"/>
        <v>2</v>
      </c>
      <c r="E7" s="148" t="s">
        <v>28</v>
      </c>
      <c r="F7" s="99">
        <f t="shared" si="1"/>
        <v>6</v>
      </c>
    </row>
    <row r="8" spans="1:6" x14ac:dyDescent="0.25">
      <c r="B8" s="148">
        <v>4</v>
      </c>
      <c r="C8" s="148" t="s">
        <v>27</v>
      </c>
      <c r="D8" s="148">
        <f t="shared" si="0"/>
        <v>2</v>
      </c>
      <c r="E8" s="148" t="s">
        <v>28</v>
      </c>
      <c r="F8" s="99">
        <f t="shared" si="1"/>
        <v>8</v>
      </c>
    </row>
    <row r="9" spans="1:6" x14ac:dyDescent="0.25">
      <c r="B9" s="148">
        <v>5</v>
      </c>
      <c r="C9" s="148" t="s">
        <v>27</v>
      </c>
      <c r="D9" s="148">
        <f t="shared" si="0"/>
        <v>2</v>
      </c>
      <c r="E9" s="148" t="s">
        <v>28</v>
      </c>
      <c r="F9" s="99">
        <f t="shared" si="1"/>
        <v>10</v>
      </c>
    </row>
    <row r="10" spans="1:6" x14ac:dyDescent="0.25">
      <c r="B10" s="148">
        <v>6</v>
      </c>
      <c r="C10" s="148" t="s">
        <v>27</v>
      </c>
      <c r="D10" s="148">
        <f t="shared" si="0"/>
        <v>2</v>
      </c>
      <c r="E10" s="148" t="s">
        <v>28</v>
      </c>
      <c r="F10" s="99">
        <f t="shared" si="1"/>
        <v>12</v>
      </c>
    </row>
    <row r="11" spans="1:6" x14ac:dyDescent="0.25">
      <c r="B11" s="148">
        <v>7</v>
      </c>
      <c r="C11" s="148" t="s">
        <v>27</v>
      </c>
      <c r="D11" s="148">
        <f t="shared" si="0"/>
        <v>2</v>
      </c>
      <c r="E11" s="148" t="s">
        <v>28</v>
      </c>
      <c r="F11" s="99">
        <f t="shared" si="1"/>
        <v>14</v>
      </c>
    </row>
    <row r="12" spans="1:6" x14ac:dyDescent="0.25">
      <c r="B12" s="148">
        <v>8</v>
      </c>
      <c r="C12" s="148" t="s">
        <v>27</v>
      </c>
      <c r="D12" s="148">
        <f t="shared" si="0"/>
        <v>2</v>
      </c>
      <c r="E12" s="148" t="s">
        <v>28</v>
      </c>
      <c r="F12" s="99">
        <f t="shared" si="1"/>
        <v>16</v>
      </c>
    </row>
    <row r="13" spans="1:6" x14ac:dyDescent="0.25">
      <c r="B13" s="148">
        <v>9</v>
      </c>
      <c r="C13" s="148" t="s">
        <v>27</v>
      </c>
      <c r="D13" s="148">
        <f t="shared" si="0"/>
        <v>2</v>
      </c>
      <c r="E13" s="148" t="s">
        <v>28</v>
      </c>
      <c r="F13" s="99">
        <f t="shared" si="1"/>
        <v>18</v>
      </c>
    </row>
    <row r="14" spans="1:6" x14ac:dyDescent="0.25">
      <c r="B14" s="148">
        <v>10</v>
      </c>
      <c r="C14" s="148" t="s">
        <v>27</v>
      </c>
      <c r="D14" s="148">
        <f t="shared" si="0"/>
        <v>2</v>
      </c>
      <c r="E14" s="148" t="s">
        <v>28</v>
      </c>
      <c r="F14" s="99">
        <f t="shared" si="1"/>
        <v>20</v>
      </c>
    </row>
    <row r="15" spans="1:6" x14ac:dyDescent="0.25">
      <c r="B15" s="148">
        <v>11</v>
      </c>
      <c r="C15" s="148" t="s">
        <v>27</v>
      </c>
      <c r="D15" s="148">
        <f t="shared" si="0"/>
        <v>2</v>
      </c>
      <c r="E15" s="148" t="s">
        <v>28</v>
      </c>
      <c r="F15" s="99">
        <f t="shared" si="1"/>
        <v>22</v>
      </c>
    </row>
    <row r="16" spans="1:6" x14ac:dyDescent="0.25">
      <c r="B16" s="148">
        <v>12</v>
      </c>
      <c r="C16" s="148" t="s">
        <v>27</v>
      </c>
      <c r="D16" s="148">
        <f t="shared" si="0"/>
        <v>2</v>
      </c>
      <c r="E16" s="148" t="s">
        <v>28</v>
      </c>
      <c r="F16" s="99">
        <f t="shared" si="1"/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topLeftCell="A7" zoomScale="120" zoomScaleNormal="120" workbookViewId="0">
      <selection activeCell="E23" sqref="E23"/>
    </sheetView>
  </sheetViews>
  <sheetFormatPr defaultColWidth="10" defaultRowHeight="13.8" x14ac:dyDescent="0.25"/>
  <cols>
    <col min="1" max="1" width="23" style="38" bestFit="1" customWidth="1"/>
    <col min="2" max="3" width="10" style="38"/>
    <col min="4" max="4" width="29.109375" style="38" customWidth="1"/>
    <col min="5" max="5" width="10" style="38"/>
    <col min="6" max="6" width="16.109375" style="38" bestFit="1" customWidth="1"/>
    <col min="7" max="7" width="10" style="38"/>
    <col min="8" max="8" width="17" style="38" bestFit="1" customWidth="1"/>
    <col min="9" max="16384" width="10" style="38"/>
  </cols>
  <sheetData>
    <row r="1" spans="1:9" x14ac:dyDescent="0.25">
      <c r="A1" s="196" t="s">
        <v>29</v>
      </c>
      <c r="B1" s="196"/>
      <c r="C1" s="196"/>
      <c r="D1" s="196"/>
      <c r="E1" s="196"/>
      <c r="F1" s="196"/>
      <c r="G1" s="196"/>
      <c r="H1" s="196"/>
      <c r="I1" s="196"/>
    </row>
    <row r="2" spans="1:9" x14ac:dyDescent="0.25">
      <c r="A2" s="38" t="s">
        <v>30</v>
      </c>
      <c r="D2" s="38" t="s">
        <v>31</v>
      </c>
      <c r="E2" s="38" t="s">
        <v>32</v>
      </c>
      <c r="F2" s="38" t="s">
        <v>33</v>
      </c>
      <c r="G2" s="38" t="s">
        <v>32</v>
      </c>
      <c r="H2" s="38" t="s">
        <v>34</v>
      </c>
      <c r="I2" s="38" t="s">
        <v>32</v>
      </c>
    </row>
    <row r="3" spans="1:9" x14ac:dyDescent="0.25">
      <c r="A3" s="38" t="s">
        <v>35</v>
      </c>
      <c r="B3" s="110">
        <v>45</v>
      </c>
      <c r="D3" s="38">
        <v>2</v>
      </c>
      <c r="E3" s="111" t="s">
        <v>36</v>
      </c>
      <c r="F3" s="38">
        <v>1</v>
      </c>
      <c r="H3" s="38">
        <v>2</v>
      </c>
    </row>
    <row r="4" spans="1:9" x14ac:dyDescent="0.25">
      <c r="A4" s="38" t="s">
        <v>37</v>
      </c>
      <c r="B4" s="110">
        <v>42.5</v>
      </c>
      <c r="D4" s="38">
        <v>1</v>
      </c>
    </row>
    <row r="5" spans="1:9" x14ac:dyDescent="0.25">
      <c r="A5" s="38" t="s">
        <v>38</v>
      </c>
      <c r="B5" s="110">
        <v>35</v>
      </c>
      <c r="D5" s="38">
        <v>2</v>
      </c>
      <c r="F5" s="38">
        <v>1</v>
      </c>
      <c r="H5" s="38">
        <v>2</v>
      </c>
    </row>
    <row r="6" spans="1:9" x14ac:dyDescent="0.25">
      <c r="A6" s="38" t="s">
        <v>39</v>
      </c>
      <c r="B6" s="110">
        <v>20</v>
      </c>
      <c r="F6" s="38">
        <v>1</v>
      </c>
      <c r="H6" s="38">
        <v>1</v>
      </c>
    </row>
    <row r="7" spans="1:9" ht="14.4" thickBot="1" x14ac:dyDescent="0.3">
      <c r="C7" s="112" t="s">
        <v>40</v>
      </c>
      <c r="E7" s="113" t="s">
        <v>36</v>
      </c>
      <c r="G7" s="114"/>
      <c r="I7" s="114"/>
    </row>
    <row r="8" spans="1:9" ht="14.4" thickTop="1" x14ac:dyDescent="0.25">
      <c r="C8" s="112"/>
      <c r="E8" s="115"/>
      <c r="G8" s="115"/>
      <c r="I8" s="115"/>
    </row>
    <row r="9" spans="1:9" x14ac:dyDescent="0.25">
      <c r="C9" s="112"/>
      <c r="D9" s="38" t="s">
        <v>41</v>
      </c>
      <c r="E9" s="115"/>
      <c r="G9" s="115"/>
      <c r="I9" s="115"/>
    </row>
    <row r="10" spans="1:9" x14ac:dyDescent="0.25">
      <c r="D10" s="38" t="s">
        <v>42</v>
      </c>
    </row>
    <row r="28" spans="1:9" x14ac:dyDescent="0.25">
      <c r="A28" s="116" t="s">
        <v>43</v>
      </c>
      <c r="B28" s="117"/>
      <c r="C28" s="117"/>
      <c r="D28" s="117"/>
      <c r="E28" s="117"/>
      <c r="F28" s="117"/>
      <c r="G28" s="117"/>
      <c r="H28" s="117"/>
      <c r="I28" s="117"/>
    </row>
    <row r="29" spans="1:9" x14ac:dyDescent="0.25">
      <c r="A29" s="197" t="s">
        <v>29</v>
      </c>
      <c r="B29" s="197"/>
      <c r="C29" s="197"/>
      <c r="D29" s="197"/>
      <c r="E29" s="197"/>
      <c r="F29" s="197"/>
      <c r="G29" s="197"/>
      <c r="H29" s="197"/>
      <c r="I29" s="197"/>
    </row>
    <row r="30" spans="1:9" ht="14.4" x14ac:dyDescent="0.3">
      <c r="A30" s="117" t="s">
        <v>30</v>
      </c>
      <c r="B30" s="117"/>
      <c r="C30" s="117"/>
      <c r="D30" s="118" t="s">
        <v>31</v>
      </c>
      <c r="E30" s="118" t="s">
        <v>32</v>
      </c>
      <c r="F30" s="118" t="s">
        <v>33</v>
      </c>
      <c r="G30" s="118" t="s">
        <v>32</v>
      </c>
      <c r="H30" s="118" t="s">
        <v>34</v>
      </c>
      <c r="I30" s="118" t="s">
        <v>32</v>
      </c>
    </row>
    <row r="31" spans="1:9" x14ac:dyDescent="0.25">
      <c r="A31" s="117" t="s">
        <v>35</v>
      </c>
      <c r="B31" s="119">
        <v>45</v>
      </c>
      <c r="C31" s="117"/>
      <c r="D31" s="117">
        <v>2</v>
      </c>
      <c r="E31" s="120">
        <v>90</v>
      </c>
      <c r="F31" s="117">
        <v>1</v>
      </c>
      <c r="G31" s="120">
        <v>45</v>
      </c>
      <c r="H31" s="117">
        <v>2</v>
      </c>
      <c r="I31" s="120">
        <v>90</v>
      </c>
    </row>
    <row r="32" spans="1:9" x14ac:dyDescent="0.25">
      <c r="A32" s="117" t="s">
        <v>37</v>
      </c>
      <c r="B32" s="119">
        <v>42.5</v>
      </c>
      <c r="C32" s="117"/>
      <c r="D32" s="117">
        <v>1</v>
      </c>
      <c r="E32" s="120">
        <v>42.5</v>
      </c>
      <c r="F32" s="117"/>
      <c r="G32" s="120">
        <v>0</v>
      </c>
      <c r="H32" s="117"/>
      <c r="I32" s="120">
        <v>0</v>
      </c>
    </row>
    <row r="33" spans="1:9" x14ac:dyDescent="0.25">
      <c r="A33" s="117" t="s">
        <v>38</v>
      </c>
      <c r="B33" s="119">
        <v>35</v>
      </c>
      <c r="C33" s="117"/>
      <c r="D33" s="117">
        <v>2</v>
      </c>
      <c r="E33" s="120">
        <v>70</v>
      </c>
      <c r="F33" s="117">
        <v>1</v>
      </c>
      <c r="G33" s="120">
        <v>35</v>
      </c>
      <c r="H33" s="117">
        <v>2</v>
      </c>
      <c r="I33" s="120">
        <v>70</v>
      </c>
    </row>
    <row r="34" spans="1:9" x14ac:dyDescent="0.25">
      <c r="A34" s="117" t="s">
        <v>39</v>
      </c>
      <c r="B34" s="119">
        <v>20</v>
      </c>
      <c r="C34" s="117"/>
      <c r="D34" s="117"/>
      <c r="E34" s="120">
        <v>0</v>
      </c>
      <c r="F34" s="117">
        <v>1</v>
      </c>
      <c r="G34" s="120">
        <v>20</v>
      </c>
      <c r="H34" s="117">
        <v>1</v>
      </c>
      <c r="I34" s="120">
        <v>20</v>
      </c>
    </row>
    <row r="35" spans="1:9" ht="14.4" thickBot="1" x14ac:dyDescent="0.3">
      <c r="A35" s="117"/>
      <c r="B35" s="117"/>
      <c r="C35" s="116" t="s">
        <v>40</v>
      </c>
      <c r="D35" s="117"/>
      <c r="E35" s="121">
        <v>202.5</v>
      </c>
      <c r="F35" s="117"/>
      <c r="G35" s="121">
        <v>100</v>
      </c>
      <c r="H35" s="117"/>
      <c r="I35" s="121">
        <v>180</v>
      </c>
    </row>
    <row r="36" spans="1:9" ht="14.4" thickTop="1" x14ac:dyDescent="0.25">
      <c r="A36" s="117"/>
      <c r="B36" s="117"/>
      <c r="C36" s="117"/>
      <c r="D36" s="117"/>
      <c r="E36" s="117"/>
      <c r="F36" s="117"/>
      <c r="G36" s="117"/>
      <c r="H36" s="117"/>
      <c r="I36" s="117"/>
    </row>
  </sheetData>
  <mergeCells count="2">
    <mergeCell ref="A1:I1"/>
    <mergeCell ref="A29:I29"/>
  </mergeCell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tabSelected="1" zoomScale="139" workbookViewId="0">
      <selection activeCell="B17" sqref="B17"/>
    </sheetView>
  </sheetViews>
  <sheetFormatPr defaultRowHeight="13.2" x14ac:dyDescent="0.25"/>
  <cols>
    <col min="2" max="2" width="9.109375" style="11"/>
    <col min="3" max="3" width="13.33203125" style="3" customWidth="1"/>
  </cols>
  <sheetData>
    <row r="1" spans="1:8" s="15" customFormat="1" ht="13.8" thickBot="1" x14ac:dyDescent="0.3">
      <c r="A1" s="12" t="s">
        <v>44</v>
      </c>
      <c r="B1" s="13"/>
      <c r="C1" s="16"/>
      <c r="D1" s="13"/>
      <c r="E1" s="14"/>
      <c r="F1" s="14"/>
      <c r="G1" s="14"/>
      <c r="H1" s="14"/>
    </row>
    <row r="2" spans="1:8" x14ac:dyDescent="0.25">
      <c r="A2" s="109" t="s">
        <v>14</v>
      </c>
      <c r="B2" s="27">
        <v>5.5</v>
      </c>
      <c r="C2" s="17" t="str">
        <f>IF(B2&lt;8,IF(B2&lt;5.5,"onvoldoende", "voldoende"),"goed")</f>
        <v>voldoende</v>
      </c>
      <c r="D2" s="6"/>
      <c r="E2" s="5"/>
      <c r="F2" s="5"/>
      <c r="G2" s="5"/>
    </row>
    <row r="3" spans="1:8" x14ac:dyDescent="0.25">
      <c r="A3" s="109" t="s">
        <v>10</v>
      </c>
      <c r="B3" s="27">
        <v>6.5</v>
      </c>
      <c r="C3" s="17" t="str">
        <f t="shared" ref="C3:C13" si="0">IF(B3&lt;8,IF(B3&lt;5.5,"onvoldoende", "voldoende"),"goed")</f>
        <v>voldoende</v>
      </c>
      <c r="D3" s="5"/>
      <c r="E3" s="109" t="s">
        <v>1795</v>
      </c>
      <c r="F3" s="5"/>
      <c r="G3" s="5"/>
    </row>
    <row r="4" spans="1:8" x14ac:dyDescent="0.25">
      <c r="A4" s="109" t="s">
        <v>12</v>
      </c>
      <c r="B4" s="28">
        <v>7</v>
      </c>
      <c r="C4" s="17" t="str">
        <f t="shared" si="0"/>
        <v>voldoende</v>
      </c>
      <c r="D4" s="5"/>
      <c r="E4" s="109" t="s">
        <v>1796</v>
      </c>
      <c r="F4" s="5"/>
      <c r="G4" s="5"/>
    </row>
    <row r="5" spans="1:8" x14ac:dyDescent="0.25">
      <c r="A5" s="109" t="s">
        <v>16</v>
      </c>
      <c r="B5" s="29">
        <v>6.5</v>
      </c>
      <c r="C5" s="17" t="str">
        <f t="shared" si="0"/>
        <v>voldoende</v>
      </c>
      <c r="D5" s="5"/>
      <c r="E5" s="109" t="s">
        <v>1797</v>
      </c>
      <c r="F5" s="5"/>
      <c r="G5" s="5"/>
    </row>
    <row r="6" spans="1:8" x14ac:dyDescent="0.25">
      <c r="A6" s="109" t="s">
        <v>45</v>
      </c>
      <c r="B6" s="29">
        <v>4.5</v>
      </c>
      <c r="C6" s="17" t="str">
        <f t="shared" si="0"/>
        <v>onvoldoende</v>
      </c>
      <c r="D6" s="5"/>
      <c r="E6" s="5"/>
      <c r="F6" s="5"/>
      <c r="G6" s="5"/>
    </row>
    <row r="7" spans="1:8" x14ac:dyDescent="0.25">
      <c r="A7" s="109" t="s">
        <v>3</v>
      </c>
      <c r="B7" s="29">
        <v>7.5</v>
      </c>
      <c r="C7" s="17" t="str">
        <f t="shared" si="0"/>
        <v>voldoende</v>
      </c>
      <c r="D7" s="5"/>
      <c r="E7" s="204"/>
      <c r="F7" s="5"/>
      <c r="G7" s="5"/>
    </row>
    <row r="8" spans="1:8" x14ac:dyDescent="0.25">
      <c r="A8" s="5"/>
      <c r="B8" s="29">
        <v>9</v>
      </c>
      <c r="C8" s="17" t="str">
        <f t="shared" si="0"/>
        <v>goed</v>
      </c>
      <c r="D8" s="5"/>
      <c r="E8" s="5"/>
      <c r="F8" s="5"/>
      <c r="G8" s="5"/>
    </row>
    <row r="9" spans="1:8" x14ac:dyDescent="0.25">
      <c r="A9" s="5"/>
      <c r="B9" s="29">
        <v>6</v>
      </c>
      <c r="C9" s="17" t="str">
        <f t="shared" si="0"/>
        <v>voldoende</v>
      </c>
      <c r="D9" s="5"/>
      <c r="E9" s="5"/>
      <c r="F9" s="5"/>
      <c r="G9" s="5"/>
    </row>
    <row r="10" spans="1:8" x14ac:dyDescent="0.25">
      <c r="B10" s="29">
        <v>10</v>
      </c>
      <c r="C10" s="17" t="str">
        <f t="shared" si="0"/>
        <v>goed</v>
      </c>
    </row>
    <row r="11" spans="1:8" x14ac:dyDescent="0.25">
      <c r="B11" s="29">
        <v>8</v>
      </c>
      <c r="C11" s="17" t="str">
        <f t="shared" si="0"/>
        <v>goed</v>
      </c>
    </row>
    <row r="12" spans="1:8" x14ac:dyDescent="0.25">
      <c r="B12" s="29">
        <v>2</v>
      </c>
      <c r="C12" s="17" t="str">
        <f t="shared" si="0"/>
        <v>onvoldoende</v>
      </c>
    </row>
    <row r="13" spans="1:8" x14ac:dyDescent="0.25">
      <c r="B13" s="29">
        <v>1</v>
      </c>
      <c r="C13" s="17" t="str">
        <f t="shared" si="0"/>
        <v>onvoldoende</v>
      </c>
    </row>
    <row r="14" spans="1:8" x14ac:dyDescent="0.25">
      <c r="B14" s="29"/>
    </row>
    <row r="15" spans="1:8" x14ac:dyDescent="0.25">
      <c r="B15" s="29"/>
    </row>
    <row r="16" spans="1:8" x14ac:dyDescent="0.25">
      <c r="B16" s="29"/>
    </row>
  </sheetData>
  <phoneticPr fontId="8" type="noConversion"/>
  <conditionalFormatting sqref="A14:XFD65536 A11:B13 D11:XFD13">
    <cfRule type="expression" dxfId="2" priority="2" stopIfTrue="1">
      <formula>"rest(rij();2)"</formula>
    </cfRule>
  </conditionalFormatting>
  <conditionalFormatting sqref="A1:XFD2 A3:B10 D3:XFD10 C3:C13">
    <cfRule type="expression" dxfId="1" priority="3" stopIfTrue="1">
      <formula>"rest(rij();2)"</formula>
    </cfRule>
  </conditionalFormatting>
  <conditionalFormatting sqref="C2:C13">
    <cfRule type="cellIs" dxfId="0" priority="1" operator="greaterThan">
      <formula>5.4</formula>
    </cfRule>
  </conditionalFormatting>
  <printOptions gridLines="1" gridLinesSet="0"/>
  <pageMargins left="0.75" right="0.75" top="1" bottom="1" header="0.5" footer="0.5"/>
  <pageSetup paperSize="9" orientation="portrait" horizontalDpi="300" verticalDpi="0" copies="0" r:id="rId1"/>
  <headerFooter alignWithMargins="0">
    <oddHeader>&amp;A</oddHeader>
    <oddFooter>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zoomScale="140" zoomScaleNormal="140" workbookViewId="0">
      <selection activeCell="F5" sqref="F5"/>
    </sheetView>
  </sheetViews>
  <sheetFormatPr defaultRowHeight="13.2" x14ac:dyDescent="0.25"/>
  <cols>
    <col min="5" max="5" width="12.109375" customWidth="1"/>
    <col min="7" max="7" width="9.21875" bestFit="1" customWidth="1"/>
    <col min="8" max="8" width="13.6640625" customWidth="1"/>
  </cols>
  <sheetData>
    <row r="1" spans="1:8" ht="13.8" thickBot="1" x14ac:dyDescent="0.3">
      <c r="A1" s="150"/>
      <c r="B1" s="151"/>
      <c r="C1" s="151"/>
      <c r="D1" s="198" t="s">
        <v>46</v>
      </c>
      <c r="E1" s="198"/>
      <c r="F1" s="151"/>
      <c r="G1" s="152" t="s">
        <v>47</v>
      </c>
      <c r="H1" s="153"/>
    </row>
    <row r="2" spans="1:8" ht="13.8" thickBot="1" x14ac:dyDescent="0.3">
      <c r="A2" s="154"/>
      <c r="B2" s="155"/>
      <c r="C2" s="155"/>
      <c r="D2" s="156">
        <v>25</v>
      </c>
      <c r="E2" s="157" t="s">
        <v>48</v>
      </c>
      <c r="F2" s="155"/>
      <c r="G2" s="199"/>
      <c r="H2" s="200"/>
    </row>
    <row r="3" spans="1:8" ht="13.8" thickBot="1" x14ac:dyDescent="0.3">
      <c r="A3" s="154"/>
      <c r="B3" s="155"/>
      <c r="C3" s="155"/>
      <c r="D3" s="156">
        <v>4</v>
      </c>
      <c r="E3" s="157" t="s">
        <v>49</v>
      </c>
      <c r="F3" s="158"/>
      <c r="G3" s="159"/>
      <c r="H3" s="160"/>
    </row>
    <row r="4" spans="1:8" x14ac:dyDescent="0.25">
      <c r="A4" s="154"/>
      <c r="B4" s="155"/>
      <c r="C4" s="155"/>
      <c r="D4" s="155"/>
      <c r="E4" s="155"/>
      <c r="F4" s="155"/>
      <c r="G4" s="155"/>
      <c r="H4" s="161"/>
    </row>
    <row r="5" spans="1:8" x14ac:dyDescent="0.25">
      <c r="A5" s="154"/>
      <c r="B5" s="155"/>
      <c r="C5" s="155"/>
      <c r="D5" s="155"/>
      <c r="E5" s="155"/>
      <c r="F5" s="155"/>
      <c r="G5" s="155"/>
      <c r="H5" s="161"/>
    </row>
    <row r="6" spans="1:8" x14ac:dyDescent="0.25">
      <c r="A6" s="154"/>
      <c r="B6" s="155"/>
      <c r="C6" s="155"/>
      <c r="D6" s="155"/>
      <c r="E6" s="155"/>
      <c r="F6" s="155"/>
      <c r="G6" s="155"/>
      <c r="H6" s="161"/>
    </row>
    <row r="7" spans="1:8" x14ac:dyDescent="0.25">
      <c r="A7" s="154"/>
      <c r="B7" s="155"/>
      <c r="C7" s="155"/>
      <c r="D7" s="155"/>
      <c r="E7" s="155"/>
      <c r="F7" s="155"/>
      <c r="G7" s="155"/>
      <c r="H7" s="161"/>
    </row>
    <row r="8" spans="1:8" x14ac:dyDescent="0.25">
      <c r="A8" s="162"/>
      <c r="B8" s="155"/>
      <c r="C8" s="155"/>
      <c r="D8" s="155"/>
      <c r="E8" s="155"/>
      <c r="F8" s="155"/>
      <c r="G8" s="155"/>
      <c r="H8" s="161"/>
    </row>
    <row r="9" spans="1:8" x14ac:dyDescent="0.25">
      <c r="A9" s="154"/>
      <c r="B9" s="155"/>
      <c r="C9" s="155"/>
      <c r="D9" s="155"/>
      <c r="E9" s="155"/>
      <c r="F9" s="155"/>
      <c r="G9" s="155"/>
      <c r="H9" s="161"/>
    </row>
    <row r="10" spans="1:8" ht="13.8" thickBot="1" x14ac:dyDescent="0.3">
      <c r="A10" s="163"/>
      <c r="B10" s="164"/>
      <c r="C10" s="164"/>
      <c r="D10" s="164"/>
      <c r="E10" s="164"/>
      <c r="F10" s="164"/>
      <c r="G10" s="164"/>
      <c r="H10" s="165"/>
    </row>
  </sheetData>
  <mergeCells count="2">
    <mergeCell ref="D1:E1"/>
    <mergeCell ref="G2:H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topLeftCell="A4" zoomScale="200" workbookViewId="0">
      <selection activeCell="C3" sqref="C3"/>
    </sheetView>
  </sheetViews>
  <sheetFormatPr defaultRowHeight="13.2" x14ac:dyDescent="0.25"/>
  <sheetData>
    <row r="1" spans="1:3" s="9" customFormat="1" x14ac:dyDescent="0.25">
      <c r="A1" s="9" t="s">
        <v>50</v>
      </c>
    </row>
    <row r="2" spans="1:3" s="30" customFormat="1" x14ac:dyDescent="0.25">
      <c r="B2" s="30" t="s">
        <v>51</v>
      </c>
      <c r="C2" s="30" t="s">
        <v>52</v>
      </c>
    </row>
    <row r="3" spans="1:3" x14ac:dyDescent="0.25">
      <c r="A3" s="5" t="s">
        <v>1</v>
      </c>
      <c r="B3">
        <v>28</v>
      </c>
    </row>
    <row r="4" spans="1:3" x14ac:dyDescent="0.25">
      <c r="A4" s="5" t="s">
        <v>53</v>
      </c>
      <c r="B4">
        <v>32</v>
      </c>
    </row>
    <row r="5" spans="1:3" x14ac:dyDescent="0.25">
      <c r="A5" s="5" t="s">
        <v>54</v>
      </c>
      <c r="B5">
        <v>26</v>
      </c>
    </row>
    <row r="6" spans="1:3" x14ac:dyDescent="0.25">
      <c r="A6" s="5" t="s">
        <v>55</v>
      </c>
      <c r="B6">
        <v>38</v>
      </c>
    </row>
    <row r="7" spans="1:3" x14ac:dyDescent="0.25">
      <c r="A7" s="5" t="s">
        <v>56</v>
      </c>
      <c r="B7">
        <v>26</v>
      </c>
    </row>
    <row r="8" spans="1:3" x14ac:dyDescent="0.25">
      <c r="A8" s="5" t="s">
        <v>57</v>
      </c>
      <c r="B8">
        <v>15</v>
      </c>
    </row>
    <row r="10" spans="1:3" s="9" customFormat="1" x14ac:dyDescent="0.25">
      <c r="A10" s="9" t="s">
        <v>58</v>
      </c>
    </row>
    <row r="11" spans="1:3" x14ac:dyDescent="0.25">
      <c r="A11">
        <v>0</v>
      </c>
      <c r="B11">
        <v>1</v>
      </c>
    </row>
    <row r="12" spans="1:3" x14ac:dyDescent="0.25">
      <c r="A12">
        <v>6</v>
      </c>
      <c r="B12">
        <v>2</v>
      </c>
    </row>
    <row r="13" spans="1:3" x14ac:dyDescent="0.25">
      <c r="A13">
        <v>12</v>
      </c>
      <c r="B13">
        <v>3</v>
      </c>
    </row>
    <row r="14" spans="1:3" x14ac:dyDescent="0.25">
      <c r="A14">
        <v>17</v>
      </c>
      <c r="B14">
        <v>4</v>
      </c>
    </row>
    <row r="15" spans="1:3" x14ac:dyDescent="0.25">
      <c r="A15">
        <v>23</v>
      </c>
      <c r="B15">
        <v>5</v>
      </c>
    </row>
    <row r="16" spans="1:3" x14ac:dyDescent="0.25">
      <c r="A16">
        <v>28</v>
      </c>
      <c r="B16">
        <v>5.5</v>
      </c>
    </row>
    <row r="17" spans="1:2" x14ac:dyDescent="0.25">
      <c r="A17">
        <v>31</v>
      </c>
      <c r="B17">
        <v>6</v>
      </c>
    </row>
    <row r="18" spans="1:2" x14ac:dyDescent="0.25">
      <c r="A18">
        <v>33</v>
      </c>
      <c r="B18">
        <v>7</v>
      </c>
    </row>
    <row r="19" spans="1:2" x14ac:dyDescent="0.25">
      <c r="A19">
        <v>35</v>
      </c>
      <c r="B19">
        <v>8</v>
      </c>
    </row>
    <row r="20" spans="1:2" x14ac:dyDescent="0.25">
      <c r="A20">
        <v>38</v>
      </c>
      <c r="B20">
        <v>9</v>
      </c>
    </row>
    <row r="21" spans="1:2" x14ac:dyDescent="0.25">
      <c r="A21">
        <v>40</v>
      </c>
      <c r="B21">
        <v>10</v>
      </c>
    </row>
  </sheetData>
  <phoneticPr fontId="8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7"/>
  <sheetViews>
    <sheetView zoomScale="85" zoomScaleNormal="85" workbookViewId="0">
      <selection activeCell="F35" sqref="F35"/>
    </sheetView>
  </sheetViews>
  <sheetFormatPr defaultRowHeight="13.2" x14ac:dyDescent="0.25"/>
  <cols>
    <col min="1" max="1" width="12.33203125" style="61" bestFit="1" customWidth="1"/>
    <col min="2" max="2" width="18" bestFit="1" customWidth="1"/>
    <col min="3" max="3" width="13.6640625" bestFit="1" customWidth="1"/>
    <col min="4" max="4" width="13.5546875" bestFit="1" customWidth="1"/>
    <col min="5" max="5" width="12.6640625" bestFit="1" customWidth="1"/>
    <col min="6" max="6" width="9.6640625" bestFit="1" customWidth="1"/>
    <col min="251" max="251" width="12.6640625" bestFit="1" customWidth="1"/>
  </cols>
  <sheetData>
    <row r="1" spans="1:7" x14ac:dyDescent="0.25">
      <c r="A1" s="61" t="s">
        <v>59</v>
      </c>
      <c r="B1" s="86"/>
    </row>
    <row r="2" spans="1:7" x14ac:dyDescent="0.25">
      <c r="A2" s="61" t="s">
        <v>60</v>
      </c>
      <c r="B2" s="87"/>
    </row>
    <row r="3" spans="1:7" x14ac:dyDescent="0.25">
      <c r="A3" s="61" t="s">
        <v>61</v>
      </c>
      <c r="B3" s="87"/>
    </row>
    <row r="4" spans="1:7" x14ac:dyDescent="0.25">
      <c r="A4" s="61" t="s">
        <v>62</v>
      </c>
      <c r="B4" s="87"/>
    </row>
    <row r="5" spans="1:7" x14ac:dyDescent="0.25">
      <c r="A5" s="61" t="s">
        <v>63</v>
      </c>
      <c r="B5" s="87"/>
      <c r="C5" s="11"/>
    </row>
    <row r="6" spans="1:7" x14ac:dyDescent="0.25">
      <c r="B6" s="70"/>
    </row>
    <row r="7" spans="1:7" x14ac:dyDescent="0.25">
      <c r="A7" s="73" t="s">
        <v>64</v>
      </c>
      <c r="B7" s="88"/>
      <c r="D7" s="52"/>
    </row>
    <row r="9" spans="1:7" ht="16.2" thickBot="1" x14ac:dyDescent="0.35">
      <c r="A9" s="74" t="s">
        <v>65</v>
      </c>
      <c r="B9" s="53" t="s">
        <v>66</v>
      </c>
      <c r="C9" s="54" t="s">
        <v>67</v>
      </c>
      <c r="D9" s="54" t="s">
        <v>68</v>
      </c>
      <c r="E9" s="54" t="s">
        <v>23</v>
      </c>
      <c r="F9" s="54" t="s">
        <v>69</v>
      </c>
    </row>
    <row r="10" spans="1:7" x14ac:dyDescent="0.25">
      <c r="A10" s="85"/>
      <c r="B10" s="72"/>
      <c r="C10" s="56"/>
      <c r="D10" s="57"/>
      <c r="E10" s="55">
        <v>10</v>
      </c>
      <c r="F10" s="91">
        <f>E10*C10</f>
        <v>0</v>
      </c>
    </row>
    <row r="11" spans="1:7" x14ac:dyDescent="0.25">
      <c r="A11" s="85"/>
      <c r="B11" s="72"/>
      <c r="C11" s="56"/>
      <c r="D11" s="57"/>
      <c r="E11" s="55">
        <v>5</v>
      </c>
      <c r="F11" s="91">
        <f>E11*C11</f>
        <v>0</v>
      </c>
    </row>
    <row r="12" spans="1:7" x14ac:dyDescent="0.25">
      <c r="A12" s="85"/>
      <c r="B12" s="72"/>
      <c r="C12" s="56"/>
      <c r="D12" s="57"/>
      <c r="E12" s="55">
        <v>2</v>
      </c>
      <c r="F12" s="91">
        <f>E12*C12</f>
        <v>0</v>
      </c>
    </row>
    <row r="13" spans="1:7" x14ac:dyDescent="0.25">
      <c r="A13" s="85"/>
      <c r="B13" s="72"/>
      <c r="C13" s="56"/>
      <c r="D13" s="57"/>
      <c r="E13" s="55">
        <v>50</v>
      </c>
      <c r="F13" s="90">
        <f>E13*C13</f>
        <v>0</v>
      </c>
      <c r="G13" t="s">
        <v>70</v>
      </c>
    </row>
    <row r="14" spans="1:7" x14ac:dyDescent="0.25">
      <c r="C14" s="56"/>
      <c r="D14" s="59">
        <f>D10*E10+D11*E11+D12*E12+D13*E13</f>
        <v>0</v>
      </c>
      <c r="F14" s="93">
        <f>SUM(F10:F13)</f>
        <v>0</v>
      </c>
    </row>
    <row r="15" spans="1:7" x14ac:dyDescent="0.25">
      <c r="C15" s="58"/>
      <c r="D15" s="18" t="s">
        <v>71</v>
      </c>
      <c r="E15" s="60">
        <f>IF(F14&lt;50,1%,IF(F14&lt;250,2%,3%))</f>
        <v>0.01</v>
      </c>
      <c r="F15" s="90">
        <f>E15*F14</f>
        <v>0</v>
      </c>
      <c r="G15" t="s">
        <v>72</v>
      </c>
    </row>
    <row r="16" spans="1:7" x14ac:dyDescent="0.25">
      <c r="C16" s="58"/>
      <c r="E16" s="61"/>
      <c r="F16" s="91">
        <f>F14-F15</f>
        <v>0</v>
      </c>
    </row>
    <row r="17" spans="2:7" x14ac:dyDescent="0.25">
      <c r="C17" s="58"/>
      <c r="D17" s="18" t="s">
        <v>73</v>
      </c>
      <c r="E17" s="60">
        <f>IF(D14&lt;10,0.01,IF(D14&lt;=50,0.02,0.03))</f>
        <v>0.01</v>
      </c>
      <c r="F17" s="90">
        <f>E17*F16</f>
        <v>0</v>
      </c>
      <c r="G17" t="s">
        <v>72</v>
      </c>
    </row>
    <row r="18" spans="2:7" ht="16.2" thickBot="1" x14ac:dyDescent="0.35">
      <c r="B18" s="53" t="s">
        <v>74</v>
      </c>
      <c r="C18" s="58"/>
      <c r="E18" s="61"/>
      <c r="F18" s="91">
        <f>F16-F17</f>
        <v>0</v>
      </c>
    </row>
    <row r="19" spans="2:7" x14ac:dyDescent="0.25">
      <c r="B19" t="s">
        <v>75</v>
      </c>
      <c r="C19" s="58">
        <f>IF(F18&lt;=100,7.5,IF(F18&lt;=250,10,12.5))</f>
        <v>7.5</v>
      </c>
      <c r="E19" s="61"/>
      <c r="F19" s="56"/>
    </row>
    <row r="20" spans="2:7" x14ac:dyDescent="0.25">
      <c r="B20" t="s">
        <v>76</v>
      </c>
      <c r="C20" s="62">
        <f>IF(AND(B5="Utrecht",D14*0.5&gt;5),D14*0.5,IF(AND(B5&lt;&gt;"Utrecht",D14*0.75&gt;5),D14*0.75,5))</f>
        <v>5</v>
      </c>
      <c r="D20" t="s">
        <v>70</v>
      </c>
      <c r="E20" s="61"/>
      <c r="F20" s="90"/>
      <c r="G20" t="s">
        <v>70</v>
      </c>
    </row>
    <row r="21" spans="2:7" x14ac:dyDescent="0.25">
      <c r="E21" s="61"/>
      <c r="F21" s="91"/>
    </row>
    <row r="22" spans="2:7" x14ac:dyDescent="0.25">
      <c r="D22" s="18" t="s">
        <v>77</v>
      </c>
      <c r="E22" s="63">
        <v>0.19</v>
      </c>
      <c r="F22" s="90"/>
      <c r="G22" t="s">
        <v>70</v>
      </c>
    </row>
    <row r="23" spans="2:7" ht="15.6" x14ac:dyDescent="0.3">
      <c r="D23" s="64" t="s">
        <v>78</v>
      </c>
      <c r="F23" s="92"/>
    </row>
    <row r="24" spans="2:7" x14ac:dyDescent="0.25">
      <c r="F24" s="66"/>
    </row>
    <row r="25" spans="2:7" x14ac:dyDescent="0.25">
      <c r="B25" s="9" t="s">
        <v>79</v>
      </c>
      <c r="D25" s="89"/>
      <c r="F25" s="66"/>
    </row>
    <row r="26" spans="2:7" x14ac:dyDescent="0.25">
      <c r="F26" s="66"/>
    </row>
    <row r="50" spans="1:5" ht="13.8" thickBot="1" x14ac:dyDescent="0.3">
      <c r="A50" s="75" t="s">
        <v>59</v>
      </c>
      <c r="B50" s="67" t="s">
        <v>60</v>
      </c>
      <c r="C50" s="67" t="s">
        <v>61</v>
      </c>
      <c r="D50" s="67" t="s">
        <v>62</v>
      </c>
      <c r="E50" s="67" t="s">
        <v>63</v>
      </c>
    </row>
    <row r="51" spans="1:5" x14ac:dyDescent="0.25">
      <c r="A51" s="76">
        <v>100</v>
      </c>
      <c r="B51" s="68" t="s">
        <v>80</v>
      </c>
      <c r="C51" s="68" t="s">
        <v>81</v>
      </c>
      <c r="D51" s="68" t="s">
        <v>82</v>
      </c>
      <c r="E51" s="68" t="s">
        <v>83</v>
      </c>
    </row>
    <row r="52" spans="1:5" x14ac:dyDescent="0.25">
      <c r="A52" s="76">
        <v>200</v>
      </c>
      <c r="B52" s="68" t="s">
        <v>84</v>
      </c>
      <c r="C52" s="68" t="s">
        <v>85</v>
      </c>
      <c r="D52" s="68" t="s">
        <v>86</v>
      </c>
      <c r="E52" s="68" t="s">
        <v>87</v>
      </c>
    </row>
    <row r="53" spans="1:5" x14ac:dyDescent="0.25">
      <c r="A53" s="76">
        <v>300</v>
      </c>
      <c r="B53" s="68" t="s">
        <v>88</v>
      </c>
      <c r="C53" s="68" t="s">
        <v>89</v>
      </c>
      <c r="D53" s="68" t="s">
        <v>90</v>
      </c>
      <c r="E53" s="68" t="s">
        <v>91</v>
      </c>
    </row>
    <row r="54" spans="1:5" x14ac:dyDescent="0.25">
      <c r="A54" s="76">
        <v>400</v>
      </c>
      <c r="B54" s="68" t="s">
        <v>92</v>
      </c>
      <c r="C54" s="68" t="s">
        <v>93</v>
      </c>
      <c r="D54" s="68" t="s">
        <v>94</v>
      </c>
      <c r="E54" s="68" t="s">
        <v>95</v>
      </c>
    </row>
    <row r="55" spans="1:5" x14ac:dyDescent="0.25">
      <c r="A55" s="76">
        <v>500</v>
      </c>
      <c r="B55" s="68" t="s">
        <v>96</v>
      </c>
      <c r="C55" s="68" t="s">
        <v>97</v>
      </c>
      <c r="D55" s="68" t="s">
        <v>98</v>
      </c>
      <c r="E55" s="68" t="s">
        <v>99</v>
      </c>
    </row>
    <row r="56" spans="1:5" x14ac:dyDescent="0.25">
      <c r="A56" s="76">
        <v>600</v>
      </c>
      <c r="B56" s="68" t="s">
        <v>100</v>
      </c>
      <c r="C56" s="68" t="s">
        <v>101</v>
      </c>
      <c r="D56" s="68" t="s">
        <v>102</v>
      </c>
      <c r="E56" s="68" t="s">
        <v>103</v>
      </c>
    </row>
    <row r="57" spans="1:5" x14ac:dyDescent="0.25">
      <c r="A57" s="76"/>
      <c r="B57" s="68"/>
      <c r="C57" s="68"/>
      <c r="D57" s="68"/>
      <c r="E57" s="68"/>
    </row>
    <row r="58" spans="1:5" x14ac:dyDescent="0.25">
      <c r="A58" s="76"/>
      <c r="B58" s="68"/>
      <c r="C58" s="68"/>
      <c r="D58" s="68"/>
      <c r="E58" s="68"/>
    </row>
    <row r="59" spans="1:5" x14ac:dyDescent="0.25">
      <c r="A59" s="76"/>
      <c r="B59" s="68"/>
      <c r="C59" s="68"/>
      <c r="D59" s="68"/>
      <c r="E59" s="68"/>
    </row>
    <row r="60" spans="1:5" x14ac:dyDescent="0.25">
      <c r="A60" s="76"/>
      <c r="B60" s="68"/>
      <c r="C60" s="68"/>
      <c r="D60" s="68"/>
      <c r="E60" s="68"/>
    </row>
    <row r="64" spans="1:5" ht="13.8" thickBot="1" x14ac:dyDescent="0.3">
      <c r="A64" s="77" t="s">
        <v>65</v>
      </c>
      <c r="B64" s="69" t="s">
        <v>66</v>
      </c>
      <c r="C64" s="69" t="s">
        <v>67</v>
      </c>
      <c r="D64" s="69" t="s">
        <v>68</v>
      </c>
    </row>
    <row r="65" spans="1:4" x14ac:dyDescent="0.25">
      <c r="A65" s="78">
        <v>1</v>
      </c>
      <c r="B65" s="70" t="s">
        <v>104</v>
      </c>
      <c r="C65" s="70">
        <v>1.04</v>
      </c>
      <c r="D65" s="71">
        <v>1.1000000000000001</v>
      </c>
    </row>
    <row r="66" spans="1:4" x14ac:dyDescent="0.25">
      <c r="A66" s="78">
        <v>2</v>
      </c>
      <c r="B66" s="70" t="s">
        <v>105</v>
      </c>
      <c r="C66" s="70">
        <v>2.25</v>
      </c>
      <c r="D66" s="71">
        <v>0.25</v>
      </c>
    </row>
    <row r="67" spans="1:4" x14ac:dyDescent="0.25">
      <c r="A67" s="78">
        <v>3</v>
      </c>
      <c r="B67" s="70" t="s">
        <v>106</v>
      </c>
      <c r="C67" s="70">
        <v>1.1499999999999999</v>
      </c>
      <c r="D67" s="71">
        <v>0.25</v>
      </c>
    </row>
    <row r="68" spans="1:4" x14ac:dyDescent="0.25">
      <c r="A68" s="78">
        <v>4</v>
      </c>
      <c r="B68" s="70" t="s">
        <v>107</v>
      </c>
      <c r="C68" s="70">
        <v>1.35</v>
      </c>
      <c r="D68" s="71">
        <v>1.25</v>
      </c>
    </row>
    <row r="69" spans="1:4" x14ac:dyDescent="0.25">
      <c r="A69" s="78">
        <v>5</v>
      </c>
      <c r="B69" s="70" t="s">
        <v>108</v>
      </c>
      <c r="C69" s="70">
        <v>9.9499999999999993</v>
      </c>
      <c r="D69" s="71">
        <v>1</v>
      </c>
    </row>
    <row r="70" spans="1:4" x14ac:dyDescent="0.25">
      <c r="A70" s="78">
        <v>6</v>
      </c>
      <c r="B70" s="70" t="s">
        <v>109</v>
      </c>
      <c r="C70" s="70">
        <v>11.95</v>
      </c>
      <c r="D70" s="71">
        <v>1</v>
      </c>
    </row>
    <row r="71" spans="1:4" x14ac:dyDescent="0.25">
      <c r="A71" s="78">
        <v>7</v>
      </c>
      <c r="B71" s="70" t="s">
        <v>110</v>
      </c>
      <c r="C71" s="70">
        <v>13.95</v>
      </c>
      <c r="D71" s="71">
        <v>1</v>
      </c>
    </row>
    <row r="72" spans="1:4" x14ac:dyDescent="0.25">
      <c r="A72" s="78">
        <v>8</v>
      </c>
      <c r="B72" s="70" t="s">
        <v>111</v>
      </c>
      <c r="C72" s="70">
        <v>12.95</v>
      </c>
      <c r="D72" s="71">
        <v>1</v>
      </c>
    </row>
    <row r="73" spans="1:4" x14ac:dyDescent="0.25">
      <c r="A73" s="78">
        <v>9</v>
      </c>
      <c r="B73" s="70" t="s">
        <v>112</v>
      </c>
      <c r="C73" s="70">
        <v>0.33</v>
      </c>
      <c r="D73" s="71">
        <v>1.4999999999999999E-2</v>
      </c>
    </row>
    <row r="74" spans="1:4" x14ac:dyDescent="0.25">
      <c r="A74" s="78">
        <v>10</v>
      </c>
      <c r="B74" s="70" t="s">
        <v>113</v>
      </c>
      <c r="C74" s="70">
        <v>0.99</v>
      </c>
      <c r="D74" s="71">
        <v>0.25</v>
      </c>
    </row>
    <row r="75" spans="1:4" x14ac:dyDescent="0.25">
      <c r="A75" s="78"/>
      <c r="B75" s="70"/>
      <c r="C75" s="70"/>
      <c r="D75" s="70"/>
    </row>
    <row r="76" spans="1:4" x14ac:dyDescent="0.25">
      <c r="A76" s="78"/>
      <c r="B76" s="70"/>
      <c r="C76" s="70"/>
      <c r="D76" s="70"/>
    </row>
    <row r="77" spans="1:4" x14ac:dyDescent="0.25">
      <c r="A77" s="78"/>
      <c r="B77" s="70"/>
      <c r="C77" s="70"/>
      <c r="D77" s="70"/>
    </row>
  </sheetData>
  <phoneticPr fontId="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G77"/>
  <sheetViews>
    <sheetView topLeftCell="A43" workbookViewId="0">
      <selection activeCell="B2" sqref="B2"/>
    </sheetView>
  </sheetViews>
  <sheetFormatPr defaultRowHeight="13.2" x14ac:dyDescent="0.25"/>
  <cols>
    <col min="1" max="1" width="12.33203125" style="61" bestFit="1" customWidth="1"/>
    <col min="2" max="2" width="18" bestFit="1" customWidth="1"/>
    <col min="3" max="3" width="16.109375" customWidth="1"/>
    <col min="4" max="4" width="13.5546875" bestFit="1" customWidth="1"/>
    <col min="5" max="5" width="12.6640625" bestFit="1" customWidth="1"/>
    <col min="6" max="6" width="9.6640625" bestFit="1" customWidth="1"/>
    <col min="251" max="251" width="12.6640625" bestFit="1" customWidth="1"/>
  </cols>
  <sheetData>
    <row r="1" spans="1:7" x14ac:dyDescent="0.25">
      <c r="A1" s="61" t="s">
        <v>59</v>
      </c>
      <c r="B1" s="50">
        <v>999</v>
      </c>
    </row>
    <row r="2" spans="1:7" x14ac:dyDescent="0.25">
      <c r="A2" s="61" t="s">
        <v>60</v>
      </c>
      <c r="B2" s="11" t="e">
        <f>VLOOKUP(B1,klant,2,0)</f>
        <v>#N/A</v>
      </c>
    </row>
    <row r="3" spans="1:7" x14ac:dyDescent="0.25">
      <c r="A3" s="61" t="s">
        <v>61</v>
      </c>
      <c r="B3" s="11" t="e">
        <f>VLOOKUP(B1,klant,3,0)</f>
        <v>#N/A</v>
      </c>
    </row>
    <row r="4" spans="1:7" x14ac:dyDescent="0.25">
      <c r="A4" s="61" t="s">
        <v>62</v>
      </c>
      <c r="B4" s="11" t="e">
        <f>VLOOKUP(B1,klant,4,0)</f>
        <v>#N/A</v>
      </c>
    </row>
    <row r="5" spans="1:7" x14ac:dyDescent="0.25">
      <c r="A5" s="61" t="s">
        <v>63</v>
      </c>
      <c r="B5" s="11" t="e">
        <f>VLOOKUP(B1,klant,5,0)</f>
        <v>#N/A</v>
      </c>
      <c r="C5" s="94" t="str">
        <f>IF(ISERROR(VLOOKUP(B1,klant,5,0)),"is geen klant",VLOOKUP(B1,klant,5,0))</f>
        <v>is geen klant</v>
      </c>
    </row>
    <row r="7" spans="1:7" x14ac:dyDescent="0.25">
      <c r="A7" s="73" t="s">
        <v>64</v>
      </c>
      <c r="B7" s="51">
        <f ca="1">TODAY()</f>
        <v>43444</v>
      </c>
      <c r="D7" s="52"/>
    </row>
    <row r="9" spans="1:7" ht="16.2" thickBot="1" x14ac:dyDescent="0.35">
      <c r="A9" s="74" t="s">
        <v>65</v>
      </c>
      <c r="B9" s="53" t="s">
        <v>66</v>
      </c>
      <c r="C9" s="54" t="s">
        <v>67</v>
      </c>
      <c r="D9" s="54" t="s">
        <v>68</v>
      </c>
      <c r="E9" s="54" t="s">
        <v>23</v>
      </c>
      <c r="F9" s="54" t="s">
        <v>69</v>
      </c>
    </row>
    <row r="10" spans="1:7" x14ac:dyDescent="0.25">
      <c r="A10" s="55">
        <v>1</v>
      </c>
      <c r="B10" s="8" t="str">
        <f>VLOOKUP(A10,artikel,2)</f>
        <v>Melk</v>
      </c>
      <c r="C10" s="80">
        <f>VLOOKUP(A10,artikel,3)</f>
        <v>1.04</v>
      </c>
      <c r="D10" s="82">
        <f>(VLOOKUP(A10,artikel,4)*E10)</f>
        <v>11</v>
      </c>
      <c r="E10" s="55">
        <v>10</v>
      </c>
      <c r="F10" s="80">
        <f>E10*C10</f>
        <v>10.4</v>
      </c>
    </row>
    <row r="11" spans="1:7" x14ac:dyDescent="0.25">
      <c r="A11" s="55">
        <v>2</v>
      </c>
      <c r="B11" s="8" t="str">
        <f>VLOOKUP(A11,artikel,2)</f>
        <v>Boter</v>
      </c>
      <c r="C11" s="80">
        <f>VLOOKUP(A11,artikel,3)</f>
        <v>2.25</v>
      </c>
      <c r="D11" s="82">
        <f>(VLOOKUP(A11,artikel,4)*E11)</f>
        <v>1.25</v>
      </c>
      <c r="E11" s="55">
        <v>5</v>
      </c>
      <c r="F11" s="80">
        <f>E11*C11</f>
        <v>11.25</v>
      </c>
    </row>
    <row r="12" spans="1:7" x14ac:dyDescent="0.25">
      <c r="A12" s="55">
        <v>5</v>
      </c>
      <c r="B12" s="8" t="str">
        <f>VLOOKUP(A12,artikel,2)</f>
        <v>Jonge kaas</v>
      </c>
      <c r="C12" s="80">
        <f>VLOOKUP(A12,artikel,3)</f>
        <v>9.9499999999999993</v>
      </c>
      <c r="D12" s="82">
        <f>(VLOOKUP(A12,artikel,4)*E12)</f>
        <v>2</v>
      </c>
      <c r="E12" s="55">
        <v>2</v>
      </c>
      <c r="F12" s="80">
        <f>E12*C12</f>
        <v>19.899999999999999</v>
      </c>
    </row>
    <row r="13" spans="1:7" x14ac:dyDescent="0.25">
      <c r="A13" s="55">
        <v>9</v>
      </c>
      <c r="B13" s="8" t="str">
        <f>VLOOKUP(A13,artikel,2)</f>
        <v>Scharreleieren</v>
      </c>
      <c r="C13" s="80">
        <f>VLOOKUP(A13,artikel,3)</f>
        <v>0.33</v>
      </c>
      <c r="D13" s="82">
        <f>(VLOOKUP(A13,artikel,4)*E13)</f>
        <v>0.75</v>
      </c>
      <c r="E13" s="55">
        <v>50</v>
      </c>
      <c r="F13" s="83">
        <f>E13*C13</f>
        <v>16.5</v>
      </c>
      <c r="G13" t="s">
        <v>70</v>
      </c>
    </row>
    <row r="14" spans="1:7" x14ac:dyDescent="0.25">
      <c r="C14" s="80"/>
      <c r="D14" s="59">
        <f>D10*E10+D11*E11+D12*E12+D13*E13</f>
        <v>157.75</v>
      </c>
      <c r="F14" s="84">
        <f>SUM(F10:F13)</f>
        <v>58.05</v>
      </c>
    </row>
    <row r="15" spans="1:7" x14ac:dyDescent="0.25">
      <c r="C15" s="58"/>
      <c r="D15" s="18" t="s">
        <v>71</v>
      </c>
      <c r="E15" s="60">
        <f>IF(F14&lt;50,1%,IF(F14&lt;250,2%,3%))</f>
        <v>0.02</v>
      </c>
      <c r="F15" s="83">
        <f>E15*F14</f>
        <v>1.161</v>
      </c>
      <c r="G15" t="s">
        <v>72</v>
      </c>
    </row>
    <row r="16" spans="1:7" x14ac:dyDescent="0.25">
      <c r="C16" s="58"/>
      <c r="E16" s="61"/>
      <c r="F16" s="80">
        <f>F14-F15</f>
        <v>56.888999999999996</v>
      </c>
    </row>
    <row r="17" spans="2:7" x14ac:dyDescent="0.25">
      <c r="C17" s="58"/>
      <c r="D17" s="18" t="s">
        <v>73</v>
      </c>
      <c r="E17" s="60">
        <f>IF(D14&lt;10,0.01,IF(D14&lt;=50,0.02,0.03))</f>
        <v>0.03</v>
      </c>
      <c r="F17" s="83">
        <f>E17*F16</f>
        <v>1.7066699999999999</v>
      </c>
      <c r="G17" t="s">
        <v>72</v>
      </c>
    </row>
    <row r="18" spans="2:7" ht="16.2" thickBot="1" x14ac:dyDescent="0.35">
      <c r="B18" s="53" t="s">
        <v>74</v>
      </c>
      <c r="C18" s="58"/>
      <c r="E18" s="61"/>
      <c r="F18" s="80">
        <f>F16-F17</f>
        <v>55.182329999999993</v>
      </c>
    </row>
    <row r="19" spans="2:7" x14ac:dyDescent="0.25">
      <c r="B19" t="s">
        <v>75</v>
      </c>
      <c r="C19" s="58">
        <f>IF(F18&lt;=100,7.5,IF(F18&lt;=250,10,12.5))</f>
        <v>7.5</v>
      </c>
      <c r="E19" s="61"/>
      <c r="F19" s="80"/>
    </row>
    <row r="20" spans="2:7" x14ac:dyDescent="0.25">
      <c r="B20" t="s">
        <v>76</v>
      </c>
      <c r="C20" s="62" t="e">
        <f>IF(AND(B5="Utrecht",D14*0.5&gt;5),D14*0.5,IF(AND(B5&lt;&gt;"Utrecht",D14*0.75&gt;5),D14*0.75,5))</f>
        <v>#N/A</v>
      </c>
      <c r="D20" t="s">
        <v>70</v>
      </c>
      <c r="E20" s="61"/>
      <c r="F20" s="83" t="e">
        <f>C19+C20</f>
        <v>#N/A</v>
      </c>
      <c r="G20" t="s">
        <v>70</v>
      </c>
    </row>
    <row r="21" spans="2:7" x14ac:dyDescent="0.25">
      <c r="E21" s="61"/>
      <c r="F21" s="80" t="e">
        <f>F18+F20</f>
        <v>#N/A</v>
      </c>
    </row>
    <row r="22" spans="2:7" x14ac:dyDescent="0.25">
      <c r="D22" s="18" t="s">
        <v>77</v>
      </c>
      <c r="E22" s="63">
        <v>0.19</v>
      </c>
      <c r="F22" s="83" t="e">
        <f>F21*E22</f>
        <v>#N/A</v>
      </c>
      <c r="G22" t="s">
        <v>70</v>
      </c>
    </row>
    <row r="23" spans="2:7" ht="15.6" x14ac:dyDescent="0.3">
      <c r="D23" s="64" t="s">
        <v>78</v>
      </c>
      <c r="F23" s="65" t="e">
        <f>F21+F22</f>
        <v>#N/A</v>
      </c>
    </row>
    <row r="24" spans="2:7" x14ac:dyDescent="0.25">
      <c r="F24" s="66"/>
    </row>
    <row r="25" spans="2:7" x14ac:dyDescent="0.25">
      <c r="B25" s="9" t="s">
        <v>79</v>
      </c>
      <c r="D25" s="52">
        <f ca="1">B7+14</f>
        <v>43458</v>
      </c>
      <c r="F25" s="66"/>
    </row>
    <row r="26" spans="2:7" x14ac:dyDescent="0.25">
      <c r="F26" s="66"/>
    </row>
    <row r="50" spans="1:5" ht="13.8" thickBot="1" x14ac:dyDescent="0.3">
      <c r="A50" s="75" t="s">
        <v>59</v>
      </c>
      <c r="B50" s="67" t="s">
        <v>60</v>
      </c>
      <c r="C50" s="67" t="s">
        <v>61</v>
      </c>
      <c r="D50" s="67" t="s">
        <v>62</v>
      </c>
      <c r="E50" s="67" t="s">
        <v>63</v>
      </c>
    </row>
    <row r="51" spans="1:5" x14ac:dyDescent="0.25">
      <c r="A51" s="76">
        <v>111</v>
      </c>
      <c r="B51" s="68" t="s">
        <v>80</v>
      </c>
      <c r="C51" s="68" t="s">
        <v>81</v>
      </c>
      <c r="D51" s="68" t="s">
        <v>82</v>
      </c>
      <c r="E51" s="68" t="s">
        <v>83</v>
      </c>
    </row>
    <row r="52" spans="1:5" x14ac:dyDescent="0.25">
      <c r="A52" s="76">
        <v>222</v>
      </c>
      <c r="B52" s="68" t="s">
        <v>84</v>
      </c>
      <c r="C52" s="68" t="s">
        <v>85</v>
      </c>
      <c r="D52" s="68" t="s">
        <v>86</v>
      </c>
      <c r="E52" s="68" t="s">
        <v>87</v>
      </c>
    </row>
    <row r="53" spans="1:5" x14ac:dyDescent="0.25">
      <c r="A53" s="76">
        <v>333</v>
      </c>
      <c r="B53" s="68" t="s">
        <v>88</v>
      </c>
      <c r="C53" s="68" t="s">
        <v>89</v>
      </c>
      <c r="D53" s="68" t="s">
        <v>90</v>
      </c>
      <c r="E53" s="68" t="s">
        <v>91</v>
      </c>
    </row>
    <row r="54" spans="1:5" x14ac:dyDescent="0.25">
      <c r="A54" s="76">
        <v>444</v>
      </c>
      <c r="B54" s="68" t="s">
        <v>92</v>
      </c>
      <c r="C54" s="68" t="s">
        <v>93</v>
      </c>
      <c r="D54" s="68" t="s">
        <v>94</v>
      </c>
      <c r="E54" s="68" t="s">
        <v>95</v>
      </c>
    </row>
    <row r="55" spans="1:5" x14ac:dyDescent="0.25">
      <c r="A55" s="76">
        <v>555</v>
      </c>
      <c r="B55" s="68" t="s">
        <v>96</v>
      </c>
      <c r="C55" s="68" t="s">
        <v>97</v>
      </c>
      <c r="D55" s="68" t="s">
        <v>98</v>
      </c>
      <c r="E55" s="68" t="s">
        <v>99</v>
      </c>
    </row>
    <row r="56" spans="1:5" x14ac:dyDescent="0.25">
      <c r="A56" s="76">
        <v>666</v>
      </c>
      <c r="B56" s="68" t="s">
        <v>100</v>
      </c>
      <c r="C56" s="68" t="s">
        <v>101</v>
      </c>
      <c r="D56" s="68" t="s">
        <v>102</v>
      </c>
      <c r="E56" s="68" t="s">
        <v>103</v>
      </c>
    </row>
    <row r="57" spans="1:5" x14ac:dyDescent="0.25">
      <c r="A57" s="76"/>
      <c r="B57" s="68"/>
      <c r="C57" s="68"/>
      <c r="D57" s="68"/>
      <c r="E57" s="68"/>
    </row>
    <row r="58" spans="1:5" x14ac:dyDescent="0.25">
      <c r="A58" s="76"/>
      <c r="B58" s="68"/>
      <c r="C58" s="68"/>
      <c r="D58" s="68"/>
      <c r="E58" s="68"/>
    </row>
    <row r="59" spans="1:5" x14ac:dyDescent="0.25">
      <c r="A59" s="76"/>
      <c r="B59" s="68"/>
      <c r="C59" s="68"/>
      <c r="D59" s="68"/>
      <c r="E59" s="68"/>
    </row>
    <row r="60" spans="1:5" x14ac:dyDescent="0.25">
      <c r="A60" s="76"/>
      <c r="B60" s="68"/>
      <c r="C60" s="68"/>
      <c r="D60" s="68"/>
      <c r="E60" s="68"/>
    </row>
    <row r="64" spans="1:5" ht="13.8" thickBot="1" x14ac:dyDescent="0.3">
      <c r="A64" s="77" t="s">
        <v>65</v>
      </c>
      <c r="B64" s="69" t="s">
        <v>66</v>
      </c>
      <c r="C64" s="69" t="s">
        <v>67</v>
      </c>
      <c r="D64" s="69" t="s">
        <v>68</v>
      </c>
    </row>
    <row r="65" spans="1:4" x14ac:dyDescent="0.25">
      <c r="A65" s="78">
        <v>1</v>
      </c>
      <c r="B65" s="70" t="s">
        <v>104</v>
      </c>
      <c r="C65" s="70">
        <v>1.04</v>
      </c>
      <c r="D65" s="71">
        <v>1.1000000000000001</v>
      </c>
    </row>
    <row r="66" spans="1:4" x14ac:dyDescent="0.25">
      <c r="A66" s="78">
        <v>2</v>
      </c>
      <c r="B66" s="70" t="s">
        <v>105</v>
      </c>
      <c r="C66" s="70">
        <v>2.25</v>
      </c>
      <c r="D66" s="71">
        <v>0.25</v>
      </c>
    </row>
    <row r="67" spans="1:4" x14ac:dyDescent="0.25">
      <c r="A67" s="78">
        <v>3</v>
      </c>
      <c r="B67" s="70" t="s">
        <v>106</v>
      </c>
      <c r="C67" s="70">
        <v>1.1499999999999999</v>
      </c>
      <c r="D67" s="71">
        <v>0.25</v>
      </c>
    </row>
    <row r="68" spans="1:4" x14ac:dyDescent="0.25">
      <c r="A68" s="78">
        <v>4</v>
      </c>
      <c r="B68" s="70" t="s">
        <v>107</v>
      </c>
      <c r="C68" s="70">
        <v>1.35</v>
      </c>
      <c r="D68" s="71">
        <v>1.25</v>
      </c>
    </row>
    <row r="69" spans="1:4" x14ac:dyDescent="0.25">
      <c r="A69" s="78">
        <v>5</v>
      </c>
      <c r="B69" s="70" t="s">
        <v>108</v>
      </c>
      <c r="C69" s="70">
        <v>9.9499999999999993</v>
      </c>
      <c r="D69" s="71">
        <v>1</v>
      </c>
    </row>
    <row r="70" spans="1:4" x14ac:dyDescent="0.25">
      <c r="A70" s="78">
        <v>6</v>
      </c>
      <c r="B70" s="70" t="s">
        <v>109</v>
      </c>
      <c r="C70" s="70">
        <v>11.95</v>
      </c>
      <c r="D70" s="71">
        <v>1</v>
      </c>
    </row>
    <row r="71" spans="1:4" x14ac:dyDescent="0.25">
      <c r="A71" s="78">
        <v>7</v>
      </c>
      <c r="B71" s="70" t="s">
        <v>110</v>
      </c>
      <c r="C71" s="70">
        <v>13.95</v>
      </c>
      <c r="D71" s="71">
        <v>1</v>
      </c>
    </row>
    <row r="72" spans="1:4" x14ac:dyDescent="0.25">
      <c r="A72" s="78">
        <v>8</v>
      </c>
      <c r="B72" s="70" t="s">
        <v>111</v>
      </c>
      <c r="C72" s="70">
        <v>12.95</v>
      </c>
      <c r="D72" s="71">
        <v>1</v>
      </c>
    </row>
    <row r="73" spans="1:4" x14ac:dyDescent="0.25">
      <c r="A73" s="78">
        <v>9</v>
      </c>
      <c r="B73" s="70" t="s">
        <v>112</v>
      </c>
      <c r="C73" s="70">
        <v>0.33</v>
      </c>
      <c r="D73" s="71">
        <v>1.4999999999999999E-2</v>
      </c>
    </row>
    <row r="74" spans="1:4" x14ac:dyDescent="0.25">
      <c r="A74" s="78">
        <v>10</v>
      </c>
      <c r="B74" s="70" t="s">
        <v>113</v>
      </c>
      <c r="C74" s="70">
        <v>0.99</v>
      </c>
      <c r="D74" s="71">
        <v>0.25</v>
      </c>
    </row>
    <row r="75" spans="1:4" x14ac:dyDescent="0.25">
      <c r="A75" s="78"/>
      <c r="B75" s="70"/>
      <c r="C75" s="70"/>
      <c r="D75" s="70"/>
    </row>
    <row r="76" spans="1:4" x14ac:dyDescent="0.25">
      <c r="A76" s="78"/>
      <c r="B76" s="70"/>
      <c r="C76" s="70"/>
      <c r="D76" s="70"/>
    </row>
    <row r="77" spans="1:4" x14ac:dyDescent="0.25">
      <c r="A77" s="78"/>
      <c r="B77" s="70"/>
      <c r="C77" s="70"/>
      <c r="D77" s="70"/>
    </row>
  </sheetData>
  <phoneticPr fontId="8" type="noConversion"/>
  <pageMargins left="0.75" right="0.75" top="1" bottom="1" header="0.5" footer="0.5"/>
  <pageSetup paperSize="9" scale="120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zoomScale="200" workbookViewId="0">
      <selection activeCell="B2" sqref="B2"/>
    </sheetView>
  </sheetViews>
  <sheetFormatPr defaultRowHeight="13.2" x14ac:dyDescent="0.25"/>
  <cols>
    <col min="1" max="1" width="10.6640625" customWidth="1"/>
  </cols>
  <sheetData>
    <row r="1" spans="1:4" x14ac:dyDescent="0.25">
      <c r="A1" s="95" t="s">
        <v>114</v>
      </c>
      <c r="B1" s="95" t="s">
        <v>115</v>
      </c>
      <c r="C1" s="95" t="s">
        <v>116</v>
      </c>
      <c r="D1" s="95" t="s">
        <v>117</v>
      </c>
    </row>
    <row r="2" spans="1:4" x14ac:dyDescent="0.25">
      <c r="A2" t="s">
        <v>118</v>
      </c>
      <c r="B2">
        <v>239</v>
      </c>
      <c r="C2">
        <v>347</v>
      </c>
      <c r="D2">
        <v>33</v>
      </c>
    </row>
    <row r="4" spans="1:4" x14ac:dyDescent="0.25">
      <c r="A4" t="s">
        <v>119</v>
      </c>
      <c r="B4">
        <v>1.05</v>
      </c>
      <c r="C4">
        <v>1.05</v>
      </c>
      <c r="D4">
        <v>1.05</v>
      </c>
    </row>
  </sheetData>
  <phoneticPr fontId="8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5"/>
  <sheetViews>
    <sheetView workbookViewId="0">
      <selection activeCell="I28" sqref="I28"/>
    </sheetView>
  </sheetViews>
  <sheetFormatPr defaultRowHeight="13.2" x14ac:dyDescent="0.25"/>
  <cols>
    <col min="3" max="3" width="11.44140625" customWidth="1"/>
    <col min="4" max="15" width="12.44140625" style="61" customWidth="1"/>
    <col min="16" max="16" width="16.33203125" customWidth="1"/>
    <col min="259" max="259" width="11.44140625" customWidth="1"/>
    <col min="260" max="271" width="12.44140625" customWidth="1"/>
    <col min="272" max="272" width="16.33203125" customWidth="1"/>
    <col min="515" max="515" width="11.44140625" customWidth="1"/>
    <col min="516" max="527" width="12.44140625" customWidth="1"/>
    <col min="528" max="528" width="16.33203125" customWidth="1"/>
    <col min="771" max="771" width="11.44140625" customWidth="1"/>
    <col min="772" max="783" width="12.44140625" customWidth="1"/>
    <col min="784" max="784" width="16.33203125" customWidth="1"/>
    <col min="1027" max="1027" width="11.44140625" customWidth="1"/>
    <col min="1028" max="1039" width="12.44140625" customWidth="1"/>
    <col min="1040" max="1040" width="16.33203125" customWidth="1"/>
    <col min="1283" max="1283" width="11.44140625" customWidth="1"/>
    <col min="1284" max="1295" width="12.44140625" customWidth="1"/>
    <col min="1296" max="1296" width="16.33203125" customWidth="1"/>
    <col min="1539" max="1539" width="11.44140625" customWidth="1"/>
    <col min="1540" max="1551" width="12.44140625" customWidth="1"/>
    <col min="1552" max="1552" width="16.33203125" customWidth="1"/>
    <col min="1795" max="1795" width="11.44140625" customWidth="1"/>
    <col min="1796" max="1807" width="12.44140625" customWidth="1"/>
    <col min="1808" max="1808" width="16.33203125" customWidth="1"/>
    <col min="2051" max="2051" width="11.44140625" customWidth="1"/>
    <col min="2052" max="2063" width="12.44140625" customWidth="1"/>
    <col min="2064" max="2064" width="16.33203125" customWidth="1"/>
    <col min="2307" max="2307" width="11.44140625" customWidth="1"/>
    <col min="2308" max="2319" width="12.44140625" customWidth="1"/>
    <col min="2320" max="2320" width="16.33203125" customWidth="1"/>
    <col min="2563" max="2563" width="11.44140625" customWidth="1"/>
    <col min="2564" max="2575" width="12.44140625" customWidth="1"/>
    <col min="2576" max="2576" width="16.33203125" customWidth="1"/>
    <col min="2819" max="2819" width="11.44140625" customWidth="1"/>
    <col min="2820" max="2831" width="12.44140625" customWidth="1"/>
    <col min="2832" max="2832" width="16.33203125" customWidth="1"/>
    <col min="3075" max="3075" width="11.44140625" customWidth="1"/>
    <col min="3076" max="3087" width="12.44140625" customWidth="1"/>
    <col min="3088" max="3088" width="16.33203125" customWidth="1"/>
    <col min="3331" max="3331" width="11.44140625" customWidth="1"/>
    <col min="3332" max="3343" width="12.44140625" customWidth="1"/>
    <col min="3344" max="3344" width="16.33203125" customWidth="1"/>
    <col min="3587" max="3587" width="11.44140625" customWidth="1"/>
    <col min="3588" max="3599" width="12.44140625" customWidth="1"/>
    <col min="3600" max="3600" width="16.33203125" customWidth="1"/>
    <col min="3843" max="3843" width="11.44140625" customWidth="1"/>
    <col min="3844" max="3855" width="12.44140625" customWidth="1"/>
    <col min="3856" max="3856" width="16.33203125" customWidth="1"/>
    <col min="4099" max="4099" width="11.44140625" customWidth="1"/>
    <col min="4100" max="4111" width="12.44140625" customWidth="1"/>
    <col min="4112" max="4112" width="16.33203125" customWidth="1"/>
    <col min="4355" max="4355" width="11.44140625" customWidth="1"/>
    <col min="4356" max="4367" width="12.44140625" customWidth="1"/>
    <col min="4368" max="4368" width="16.33203125" customWidth="1"/>
    <col min="4611" max="4611" width="11.44140625" customWidth="1"/>
    <col min="4612" max="4623" width="12.44140625" customWidth="1"/>
    <col min="4624" max="4624" width="16.33203125" customWidth="1"/>
    <col min="4867" max="4867" width="11.44140625" customWidth="1"/>
    <col min="4868" max="4879" width="12.44140625" customWidth="1"/>
    <col min="4880" max="4880" width="16.33203125" customWidth="1"/>
    <col min="5123" max="5123" width="11.44140625" customWidth="1"/>
    <col min="5124" max="5135" width="12.44140625" customWidth="1"/>
    <col min="5136" max="5136" width="16.33203125" customWidth="1"/>
    <col min="5379" max="5379" width="11.44140625" customWidth="1"/>
    <col min="5380" max="5391" width="12.44140625" customWidth="1"/>
    <col min="5392" max="5392" width="16.33203125" customWidth="1"/>
    <col min="5635" max="5635" width="11.44140625" customWidth="1"/>
    <col min="5636" max="5647" width="12.44140625" customWidth="1"/>
    <col min="5648" max="5648" width="16.33203125" customWidth="1"/>
    <col min="5891" max="5891" width="11.44140625" customWidth="1"/>
    <col min="5892" max="5903" width="12.44140625" customWidth="1"/>
    <col min="5904" max="5904" width="16.33203125" customWidth="1"/>
    <col min="6147" max="6147" width="11.44140625" customWidth="1"/>
    <col min="6148" max="6159" width="12.44140625" customWidth="1"/>
    <col min="6160" max="6160" width="16.33203125" customWidth="1"/>
    <col min="6403" max="6403" width="11.44140625" customWidth="1"/>
    <col min="6404" max="6415" width="12.44140625" customWidth="1"/>
    <col min="6416" max="6416" width="16.33203125" customWidth="1"/>
    <col min="6659" max="6659" width="11.44140625" customWidth="1"/>
    <col min="6660" max="6671" width="12.44140625" customWidth="1"/>
    <col min="6672" max="6672" width="16.33203125" customWidth="1"/>
    <col min="6915" max="6915" width="11.44140625" customWidth="1"/>
    <col min="6916" max="6927" width="12.44140625" customWidth="1"/>
    <col min="6928" max="6928" width="16.33203125" customWidth="1"/>
    <col min="7171" max="7171" width="11.44140625" customWidth="1"/>
    <col min="7172" max="7183" width="12.44140625" customWidth="1"/>
    <col min="7184" max="7184" width="16.33203125" customWidth="1"/>
    <col min="7427" max="7427" width="11.44140625" customWidth="1"/>
    <col min="7428" max="7439" width="12.44140625" customWidth="1"/>
    <col min="7440" max="7440" width="16.33203125" customWidth="1"/>
    <col min="7683" max="7683" width="11.44140625" customWidth="1"/>
    <col min="7684" max="7695" width="12.44140625" customWidth="1"/>
    <col min="7696" max="7696" width="16.33203125" customWidth="1"/>
    <col min="7939" max="7939" width="11.44140625" customWidth="1"/>
    <col min="7940" max="7951" width="12.44140625" customWidth="1"/>
    <col min="7952" max="7952" width="16.33203125" customWidth="1"/>
    <col min="8195" max="8195" width="11.44140625" customWidth="1"/>
    <col min="8196" max="8207" width="12.44140625" customWidth="1"/>
    <col min="8208" max="8208" width="16.33203125" customWidth="1"/>
    <col min="8451" max="8451" width="11.44140625" customWidth="1"/>
    <col min="8452" max="8463" width="12.44140625" customWidth="1"/>
    <col min="8464" max="8464" width="16.33203125" customWidth="1"/>
    <col min="8707" max="8707" width="11.44140625" customWidth="1"/>
    <col min="8708" max="8719" width="12.44140625" customWidth="1"/>
    <col min="8720" max="8720" width="16.33203125" customWidth="1"/>
    <col min="8963" max="8963" width="11.44140625" customWidth="1"/>
    <col min="8964" max="8975" width="12.44140625" customWidth="1"/>
    <col min="8976" max="8976" width="16.33203125" customWidth="1"/>
    <col min="9219" max="9219" width="11.44140625" customWidth="1"/>
    <col min="9220" max="9231" width="12.44140625" customWidth="1"/>
    <col min="9232" max="9232" width="16.33203125" customWidth="1"/>
    <col min="9475" max="9475" width="11.44140625" customWidth="1"/>
    <col min="9476" max="9487" width="12.44140625" customWidth="1"/>
    <col min="9488" max="9488" width="16.33203125" customWidth="1"/>
    <col min="9731" max="9731" width="11.44140625" customWidth="1"/>
    <col min="9732" max="9743" width="12.44140625" customWidth="1"/>
    <col min="9744" max="9744" width="16.33203125" customWidth="1"/>
    <col min="9987" max="9987" width="11.44140625" customWidth="1"/>
    <col min="9988" max="9999" width="12.44140625" customWidth="1"/>
    <col min="10000" max="10000" width="16.33203125" customWidth="1"/>
    <col min="10243" max="10243" width="11.44140625" customWidth="1"/>
    <col min="10244" max="10255" width="12.44140625" customWidth="1"/>
    <col min="10256" max="10256" width="16.33203125" customWidth="1"/>
    <col min="10499" max="10499" width="11.44140625" customWidth="1"/>
    <col min="10500" max="10511" width="12.44140625" customWidth="1"/>
    <col min="10512" max="10512" width="16.33203125" customWidth="1"/>
    <col min="10755" max="10755" width="11.44140625" customWidth="1"/>
    <col min="10756" max="10767" width="12.44140625" customWidth="1"/>
    <col min="10768" max="10768" width="16.33203125" customWidth="1"/>
    <col min="11011" max="11011" width="11.44140625" customWidth="1"/>
    <col min="11012" max="11023" width="12.44140625" customWidth="1"/>
    <col min="11024" max="11024" width="16.33203125" customWidth="1"/>
    <col min="11267" max="11267" width="11.44140625" customWidth="1"/>
    <col min="11268" max="11279" width="12.44140625" customWidth="1"/>
    <col min="11280" max="11280" width="16.33203125" customWidth="1"/>
    <col min="11523" max="11523" width="11.44140625" customWidth="1"/>
    <col min="11524" max="11535" width="12.44140625" customWidth="1"/>
    <col min="11536" max="11536" width="16.33203125" customWidth="1"/>
    <col min="11779" max="11779" width="11.44140625" customWidth="1"/>
    <col min="11780" max="11791" width="12.44140625" customWidth="1"/>
    <col min="11792" max="11792" width="16.33203125" customWidth="1"/>
    <col min="12035" max="12035" width="11.44140625" customWidth="1"/>
    <col min="12036" max="12047" width="12.44140625" customWidth="1"/>
    <col min="12048" max="12048" width="16.33203125" customWidth="1"/>
    <col min="12291" max="12291" width="11.44140625" customWidth="1"/>
    <col min="12292" max="12303" width="12.44140625" customWidth="1"/>
    <col min="12304" max="12304" width="16.33203125" customWidth="1"/>
    <col min="12547" max="12547" width="11.44140625" customWidth="1"/>
    <col min="12548" max="12559" width="12.44140625" customWidth="1"/>
    <col min="12560" max="12560" width="16.33203125" customWidth="1"/>
    <col min="12803" max="12803" width="11.44140625" customWidth="1"/>
    <col min="12804" max="12815" width="12.44140625" customWidth="1"/>
    <col min="12816" max="12816" width="16.33203125" customWidth="1"/>
    <col min="13059" max="13059" width="11.44140625" customWidth="1"/>
    <col min="13060" max="13071" width="12.44140625" customWidth="1"/>
    <col min="13072" max="13072" width="16.33203125" customWidth="1"/>
    <col min="13315" max="13315" width="11.44140625" customWidth="1"/>
    <col min="13316" max="13327" width="12.44140625" customWidth="1"/>
    <col min="13328" max="13328" width="16.33203125" customWidth="1"/>
    <col min="13571" max="13571" width="11.44140625" customWidth="1"/>
    <col min="13572" max="13583" width="12.44140625" customWidth="1"/>
    <col min="13584" max="13584" width="16.33203125" customWidth="1"/>
    <col min="13827" max="13827" width="11.44140625" customWidth="1"/>
    <col min="13828" max="13839" width="12.44140625" customWidth="1"/>
    <col min="13840" max="13840" width="16.33203125" customWidth="1"/>
    <col min="14083" max="14083" width="11.44140625" customWidth="1"/>
    <col min="14084" max="14095" width="12.44140625" customWidth="1"/>
    <col min="14096" max="14096" width="16.33203125" customWidth="1"/>
    <col min="14339" max="14339" width="11.44140625" customWidth="1"/>
    <col min="14340" max="14351" width="12.44140625" customWidth="1"/>
    <col min="14352" max="14352" width="16.33203125" customWidth="1"/>
    <col min="14595" max="14595" width="11.44140625" customWidth="1"/>
    <col min="14596" max="14607" width="12.44140625" customWidth="1"/>
    <col min="14608" max="14608" width="16.33203125" customWidth="1"/>
    <col min="14851" max="14851" width="11.44140625" customWidth="1"/>
    <col min="14852" max="14863" width="12.44140625" customWidth="1"/>
    <col min="14864" max="14864" width="16.33203125" customWidth="1"/>
    <col min="15107" max="15107" width="11.44140625" customWidth="1"/>
    <col min="15108" max="15119" width="12.44140625" customWidth="1"/>
    <col min="15120" max="15120" width="16.33203125" customWidth="1"/>
    <col min="15363" max="15363" width="11.44140625" customWidth="1"/>
    <col min="15364" max="15375" width="12.44140625" customWidth="1"/>
    <col min="15376" max="15376" width="16.33203125" customWidth="1"/>
    <col min="15619" max="15619" width="11.44140625" customWidth="1"/>
    <col min="15620" max="15631" width="12.44140625" customWidth="1"/>
    <col min="15632" max="15632" width="16.33203125" customWidth="1"/>
    <col min="15875" max="15875" width="11.44140625" customWidth="1"/>
    <col min="15876" max="15887" width="12.44140625" customWidth="1"/>
    <col min="15888" max="15888" width="16.33203125" customWidth="1"/>
    <col min="16131" max="16131" width="11.44140625" customWidth="1"/>
    <col min="16132" max="16143" width="12.44140625" customWidth="1"/>
    <col min="16144" max="16144" width="16.33203125" customWidth="1"/>
  </cols>
  <sheetData>
    <row r="1" spans="1:16" s="128" customFormat="1" ht="17.399999999999999" x14ac:dyDescent="0.3">
      <c r="A1" s="122"/>
      <c r="B1" s="123"/>
      <c r="C1" s="124" t="s">
        <v>120</v>
      </c>
      <c r="D1" s="125"/>
      <c r="E1" s="125"/>
      <c r="F1" s="126"/>
      <c r="G1" s="125"/>
      <c r="H1" s="125"/>
      <c r="I1" s="126"/>
      <c r="J1" s="125"/>
      <c r="K1" s="125"/>
      <c r="L1" s="126"/>
      <c r="M1" s="125"/>
      <c r="N1" s="125"/>
      <c r="O1" s="126"/>
      <c r="P1" s="127"/>
    </row>
    <row r="2" spans="1:16" s="135" customFormat="1" ht="15.6" x14ac:dyDescent="0.3">
      <c r="A2" s="129"/>
      <c r="B2" s="130"/>
      <c r="C2" s="131"/>
      <c r="D2" s="132">
        <v>1</v>
      </c>
      <c r="E2" s="132"/>
      <c r="F2" s="133"/>
      <c r="G2" s="132">
        <v>2</v>
      </c>
      <c r="H2" s="132"/>
      <c r="I2" s="133"/>
      <c r="J2" s="132">
        <v>3</v>
      </c>
      <c r="K2" s="132"/>
      <c r="L2" s="133"/>
      <c r="M2" s="132">
        <v>4</v>
      </c>
      <c r="N2" s="132"/>
      <c r="O2" s="133"/>
      <c r="P2" s="134"/>
    </row>
    <row r="3" spans="1:16" s="99" customFormat="1" ht="17.399999999999999" x14ac:dyDescent="0.3">
      <c r="B3" s="136" t="s">
        <v>121</v>
      </c>
      <c r="C3" s="137"/>
      <c r="D3" s="138" t="s">
        <v>122</v>
      </c>
      <c r="E3" s="139" t="s">
        <v>123</v>
      </c>
      <c r="F3" s="139" t="s">
        <v>124</v>
      </c>
      <c r="G3" s="139" t="s">
        <v>125</v>
      </c>
      <c r="H3" s="139" t="s">
        <v>126</v>
      </c>
      <c r="I3" s="139" t="s">
        <v>127</v>
      </c>
      <c r="J3" s="139" t="s">
        <v>128</v>
      </c>
      <c r="K3" s="139" t="s">
        <v>129</v>
      </c>
      <c r="L3" s="139" t="s">
        <v>130</v>
      </c>
      <c r="M3" s="139" t="s">
        <v>131</v>
      </c>
      <c r="N3" s="139" t="s">
        <v>132</v>
      </c>
      <c r="O3" s="140" t="s">
        <v>133</v>
      </c>
      <c r="P3" s="141" t="s">
        <v>24</v>
      </c>
    </row>
    <row r="4" spans="1:16" ht="15.6" x14ac:dyDescent="0.3">
      <c r="B4" s="142"/>
      <c r="C4" s="131">
        <v>2010</v>
      </c>
      <c r="D4" s="143">
        <v>14000</v>
      </c>
      <c r="E4" s="144">
        <v>11000</v>
      </c>
      <c r="F4" s="144">
        <v>8490</v>
      </c>
      <c r="G4" s="144">
        <v>18482</v>
      </c>
      <c r="H4" s="144">
        <v>21479</v>
      </c>
      <c r="I4" s="144">
        <v>18028</v>
      </c>
      <c r="J4" s="144">
        <v>23002</v>
      </c>
      <c r="K4" s="144">
        <v>14902</v>
      </c>
      <c r="L4" s="144">
        <v>15738</v>
      </c>
      <c r="M4" s="144">
        <v>8014</v>
      </c>
      <c r="N4" s="144">
        <v>7231</v>
      </c>
      <c r="O4" s="145">
        <v>5489</v>
      </c>
      <c r="P4" s="146">
        <f t="shared" ref="P4:P9" si="0">SUM(D4:O4)</f>
        <v>165855</v>
      </c>
    </row>
    <row r="5" spans="1:16" ht="15.6" x14ac:dyDescent="0.3">
      <c r="B5" s="142"/>
      <c r="C5" s="131">
        <v>2011</v>
      </c>
      <c r="D5" s="143">
        <v>13018</v>
      </c>
      <c r="E5" s="144">
        <v>14735</v>
      </c>
      <c r="F5" s="144">
        <v>0</v>
      </c>
      <c r="G5" s="144">
        <v>0</v>
      </c>
      <c r="H5" s="144">
        <v>0</v>
      </c>
      <c r="I5" s="144">
        <v>0</v>
      </c>
      <c r="J5" s="144">
        <v>0</v>
      </c>
      <c r="K5" s="144">
        <v>0</v>
      </c>
      <c r="L5" s="144">
        <v>8330</v>
      </c>
      <c r="M5" s="144">
        <v>11401</v>
      </c>
      <c r="N5" s="144">
        <v>14893</v>
      </c>
      <c r="O5" s="147">
        <v>17993</v>
      </c>
      <c r="P5" s="146">
        <f t="shared" si="0"/>
        <v>80370</v>
      </c>
    </row>
    <row r="6" spans="1:16" ht="15.6" x14ac:dyDescent="0.3">
      <c r="B6" s="142"/>
      <c r="C6" s="131">
        <v>2012</v>
      </c>
      <c r="D6" s="143">
        <v>21020</v>
      </c>
      <c r="E6" s="144">
        <v>23902</v>
      </c>
      <c r="F6" s="144">
        <v>31757</v>
      </c>
      <c r="G6" s="144">
        <v>28735</v>
      </c>
      <c r="H6" s="144">
        <v>33902</v>
      </c>
      <c r="I6" s="144">
        <v>45003</v>
      </c>
      <c r="J6" s="144">
        <v>32847</v>
      </c>
      <c r="K6" s="144">
        <v>20038</v>
      </c>
      <c r="L6" s="144">
        <v>41983</v>
      </c>
      <c r="M6" s="144">
        <v>38937</v>
      </c>
      <c r="N6" s="144">
        <v>29082</v>
      </c>
      <c r="O6" s="147">
        <v>34589</v>
      </c>
      <c r="P6" s="146">
        <f t="shared" si="0"/>
        <v>381795</v>
      </c>
    </row>
    <row r="7" spans="1:16" ht="15.6" x14ac:dyDescent="0.3">
      <c r="B7" s="142"/>
      <c r="C7" s="131">
        <v>2013</v>
      </c>
      <c r="D7" s="143">
        <v>34756</v>
      </c>
      <c r="E7" s="144">
        <v>24812</v>
      </c>
      <c r="F7" s="144">
        <v>30208</v>
      </c>
      <c r="G7" s="144">
        <v>26338</v>
      </c>
      <c r="H7" s="144">
        <v>41835</v>
      </c>
      <c r="I7" s="144">
        <v>51973</v>
      </c>
      <c r="J7" s="144">
        <v>48920</v>
      </c>
      <c r="K7" s="144">
        <v>34930</v>
      </c>
      <c r="L7" s="144">
        <v>64838</v>
      </c>
      <c r="M7" s="144">
        <v>55702</v>
      </c>
      <c r="N7" s="144">
        <v>53937</v>
      </c>
      <c r="O7" s="147">
        <v>41934</v>
      </c>
      <c r="P7" s="146">
        <f t="shared" si="0"/>
        <v>510183</v>
      </c>
    </row>
    <row r="8" spans="1:16" ht="15.6" x14ac:dyDescent="0.3">
      <c r="B8" s="142"/>
      <c r="C8" s="131">
        <v>2014</v>
      </c>
      <c r="D8" s="143">
        <v>51384</v>
      </c>
      <c r="E8" s="144">
        <v>46331</v>
      </c>
      <c r="F8" s="144">
        <v>41287</v>
      </c>
      <c r="G8" s="144">
        <v>61750</v>
      </c>
      <c r="H8" s="144">
        <v>55208</v>
      </c>
      <c r="I8" s="144">
        <v>63890</v>
      </c>
      <c r="J8" s="144">
        <v>61385</v>
      </c>
      <c r="K8" s="144">
        <v>47829</v>
      </c>
      <c r="L8" s="144">
        <v>37902</v>
      </c>
      <c r="M8" s="144">
        <v>61040</v>
      </c>
      <c r="N8" s="144">
        <v>67492</v>
      </c>
      <c r="O8" s="147">
        <v>44030</v>
      </c>
      <c r="P8" s="146">
        <f t="shared" si="0"/>
        <v>639528</v>
      </c>
    </row>
    <row r="9" spans="1:16" ht="15.6" x14ac:dyDescent="0.3">
      <c r="B9" s="142"/>
      <c r="C9" s="131">
        <v>2015</v>
      </c>
      <c r="D9" s="143">
        <v>55972</v>
      </c>
      <c r="E9" s="144">
        <v>44899</v>
      </c>
      <c r="F9" s="144">
        <v>68999</v>
      </c>
      <c r="G9" s="144">
        <v>89347</v>
      </c>
      <c r="H9" s="144">
        <v>67449</v>
      </c>
      <c r="I9" s="144">
        <v>74385</v>
      </c>
      <c r="J9" s="144">
        <v>47993</v>
      </c>
      <c r="K9" s="144">
        <v>60385</v>
      </c>
      <c r="L9" s="144">
        <v>71835</v>
      </c>
      <c r="M9" s="144">
        <v>81093</v>
      </c>
      <c r="N9" s="144">
        <v>48020</v>
      </c>
      <c r="O9" s="147">
        <v>51975</v>
      </c>
      <c r="P9" s="146">
        <f t="shared" si="0"/>
        <v>762352</v>
      </c>
    </row>
    <row r="11" spans="1:16" x14ac:dyDescent="0.25">
      <c r="B11" s="97">
        <v>1</v>
      </c>
      <c r="C11" s="97" t="s">
        <v>134</v>
      </c>
    </row>
    <row r="12" spans="1:16" x14ac:dyDescent="0.25">
      <c r="B12" s="97">
        <v>2</v>
      </c>
      <c r="C12" s="97" t="s">
        <v>135</v>
      </c>
    </row>
    <row r="13" spans="1:16" x14ac:dyDescent="0.25">
      <c r="B13" s="97">
        <v>3</v>
      </c>
      <c r="C13" s="97" t="s">
        <v>136</v>
      </c>
    </row>
    <row r="14" spans="1:16" x14ac:dyDescent="0.25">
      <c r="B14" s="97">
        <v>4</v>
      </c>
      <c r="C14" s="97" t="s">
        <v>137</v>
      </c>
    </row>
    <row r="15" spans="1:16" x14ac:dyDescent="0.25">
      <c r="B15" s="97">
        <v>5</v>
      </c>
      <c r="C15" s="97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5"/>
  <sheetViews>
    <sheetView workbookViewId="0">
      <selection activeCell="E34" sqref="E34"/>
    </sheetView>
  </sheetViews>
  <sheetFormatPr defaultRowHeight="13.2" x14ac:dyDescent="0.25"/>
  <cols>
    <col min="1" max="1" width="12.88671875" bestFit="1" customWidth="1"/>
    <col min="2" max="2" width="12" bestFit="1" customWidth="1"/>
    <col min="3" max="3" width="12.88671875" bestFit="1" customWidth="1"/>
    <col min="4" max="4" width="12.109375" bestFit="1" customWidth="1"/>
    <col min="5" max="5" width="13.88671875" bestFit="1" customWidth="1"/>
    <col min="6" max="6" width="10.5546875" bestFit="1" customWidth="1"/>
    <col min="7" max="7" width="15.109375" bestFit="1" customWidth="1"/>
    <col min="8" max="8" width="12.44140625" bestFit="1" customWidth="1"/>
    <col min="9" max="9" width="15.109375" bestFit="1" customWidth="1"/>
    <col min="10" max="10" width="12.88671875" bestFit="1" customWidth="1"/>
    <col min="11" max="11" width="12.33203125" bestFit="1" customWidth="1"/>
    <col min="12" max="12" width="11.33203125" bestFit="1" customWidth="1"/>
    <col min="13" max="13" width="18.109375" bestFit="1" customWidth="1"/>
    <col min="14" max="14" width="17.44140625" bestFit="1" customWidth="1"/>
    <col min="15" max="15" width="11.88671875" bestFit="1" customWidth="1"/>
    <col min="16" max="16" width="13.88671875" bestFit="1" customWidth="1"/>
    <col min="17" max="17" width="8.5546875" bestFit="1" customWidth="1"/>
    <col min="18" max="18" width="12.109375" bestFit="1" customWidth="1"/>
    <col min="19" max="19" width="10.44140625" bestFit="1" customWidth="1"/>
    <col min="20" max="20" width="11.44140625" bestFit="1" customWidth="1"/>
    <col min="21" max="21" width="13.88671875" bestFit="1" customWidth="1"/>
  </cols>
  <sheetData>
    <row r="1" spans="1:21" ht="13.8" x14ac:dyDescent="0.25">
      <c r="A1" s="112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149</v>
      </c>
      <c r="U1" t="s">
        <v>158</v>
      </c>
    </row>
    <row r="2" spans="1:21" ht="13.8" x14ac:dyDescent="0.25">
      <c r="A2" s="112" t="s">
        <v>159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165</v>
      </c>
      <c r="J2" t="s">
        <v>161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  <c r="U2" t="s">
        <v>172</v>
      </c>
    </row>
    <row r="3" spans="1:21" ht="13.8" x14ac:dyDescent="0.25">
      <c r="A3" s="112" t="s">
        <v>177</v>
      </c>
      <c r="B3" t="s">
        <v>178</v>
      </c>
      <c r="C3" t="s">
        <v>91</v>
      </c>
      <c r="D3" t="s">
        <v>178</v>
      </c>
      <c r="E3" t="s">
        <v>179</v>
      </c>
      <c r="F3" t="s">
        <v>180</v>
      </c>
      <c r="G3" t="s">
        <v>180</v>
      </c>
      <c r="H3" t="s">
        <v>181</v>
      </c>
      <c r="I3" t="s">
        <v>180</v>
      </c>
      <c r="J3" t="s">
        <v>91</v>
      </c>
      <c r="K3" t="s">
        <v>180</v>
      </c>
      <c r="L3" t="s">
        <v>179</v>
      </c>
      <c r="M3" t="s">
        <v>180</v>
      </c>
      <c r="N3" t="s">
        <v>182</v>
      </c>
      <c r="O3" t="s">
        <v>183</v>
      </c>
      <c r="P3" t="s">
        <v>184</v>
      </c>
      <c r="Q3" t="s">
        <v>185</v>
      </c>
      <c r="R3" t="s">
        <v>182</v>
      </c>
      <c r="S3" t="s">
        <v>91</v>
      </c>
      <c r="T3" t="s">
        <v>180</v>
      </c>
      <c r="U3" t="s">
        <v>184</v>
      </c>
    </row>
    <row r="4" spans="1:21" ht="13.8" x14ac:dyDescent="0.25">
      <c r="A4" s="112" t="s">
        <v>186</v>
      </c>
      <c r="B4" t="s">
        <v>187</v>
      </c>
      <c r="C4" t="s">
        <v>187</v>
      </c>
      <c r="D4" t="s">
        <v>188</v>
      </c>
      <c r="E4" t="s">
        <v>187</v>
      </c>
      <c r="F4" t="s">
        <v>187</v>
      </c>
      <c r="G4" t="s">
        <v>188</v>
      </c>
      <c r="H4" t="s">
        <v>187</v>
      </c>
      <c r="I4" t="s">
        <v>187</v>
      </c>
      <c r="J4" t="s">
        <v>188</v>
      </c>
      <c r="K4" t="s">
        <v>187</v>
      </c>
      <c r="L4" t="s">
        <v>187</v>
      </c>
      <c r="M4" t="s">
        <v>187</v>
      </c>
      <c r="N4" t="s">
        <v>187</v>
      </c>
      <c r="O4" t="s">
        <v>188</v>
      </c>
      <c r="P4" t="s">
        <v>188</v>
      </c>
      <c r="Q4" t="s">
        <v>187</v>
      </c>
      <c r="R4" t="s">
        <v>188</v>
      </c>
      <c r="S4" t="s">
        <v>187</v>
      </c>
      <c r="T4" t="s">
        <v>187</v>
      </c>
      <c r="U4" t="s">
        <v>187</v>
      </c>
    </row>
    <row r="5" spans="1:21" ht="13.8" x14ac:dyDescent="0.25">
      <c r="A5" s="111" t="s">
        <v>189</v>
      </c>
      <c r="B5" s="39">
        <v>29403</v>
      </c>
      <c r="C5" s="39">
        <v>33420</v>
      </c>
      <c r="D5" s="39">
        <v>29434</v>
      </c>
      <c r="E5" s="39">
        <v>31182</v>
      </c>
      <c r="F5" s="39">
        <v>28856</v>
      </c>
      <c r="G5" s="39">
        <v>31107</v>
      </c>
      <c r="H5" s="39">
        <v>31168</v>
      </c>
      <c r="I5" s="39">
        <v>34197</v>
      </c>
      <c r="J5" s="39">
        <v>33604</v>
      </c>
      <c r="K5" s="39">
        <v>34337</v>
      </c>
      <c r="L5" s="39">
        <v>34792</v>
      </c>
      <c r="M5" s="39">
        <v>31168</v>
      </c>
      <c r="N5" s="39">
        <v>31720</v>
      </c>
      <c r="O5" s="39">
        <v>32006</v>
      </c>
      <c r="P5" s="39">
        <v>33604</v>
      </c>
      <c r="Q5" s="39">
        <v>34337</v>
      </c>
      <c r="R5" s="39">
        <v>33359</v>
      </c>
      <c r="S5" s="39">
        <v>31168</v>
      </c>
      <c r="T5" s="39">
        <v>31719</v>
      </c>
      <c r="U5" s="39">
        <v>33604</v>
      </c>
    </row>
  </sheetData>
  <phoneticPr fontId="8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"/>
  <sheetViews>
    <sheetView workbookViewId="0">
      <selection activeCell="A4" sqref="A4"/>
    </sheetView>
  </sheetViews>
  <sheetFormatPr defaultColWidth="24.109375" defaultRowHeight="17.399999999999999" x14ac:dyDescent="0.3"/>
  <cols>
    <col min="1" max="16384" width="24.109375" style="166"/>
  </cols>
  <sheetData>
    <row r="1" spans="1:4" x14ac:dyDescent="0.3">
      <c r="A1" s="167" t="s">
        <v>190</v>
      </c>
      <c r="B1" s="167"/>
      <c r="C1" s="168"/>
      <c r="D1" s="168"/>
    </row>
    <row r="2" spans="1:4" x14ac:dyDescent="0.3">
      <c r="A2" s="167"/>
      <c r="B2" s="167"/>
      <c r="C2" s="168"/>
      <c r="D2" s="168"/>
    </row>
    <row r="3" spans="1:4" x14ac:dyDescent="0.3">
      <c r="A3" s="169" t="s">
        <v>191</v>
      </c>
      <c r="B3" s="169">
        <v>2016</v>
      </c>
    </row>
    <row r="5" spans="1:4" x14ac:dyDescent="0.3">
      <c r="A5" s="169" t="s">
        <v>192</v>
      </c>
      <c r="B5" s="169" t="s">
        <v>193</v>
      </c>
      <c r="C5" s="169" t="s">
        <v>194</v>
      </c>
    </row>
    <row r="6" spans="1:4" x14ac:dyDescent="0.3">
      <c r="A6" s="166" t="s">
        <v>195</v>
      </c>
      <c r="B6" s="166" t="s">
        <v>196</v>
      </c>
      <c r="C6" s="166">
        <v>9282.0499999999993</v>
      </c>
    </row>
    <row r="7" spans="1:4" x14ac:dyDescent="0.3">
      <c r="A7" s="166" t="s">
        <v>195</v>
      </c>
      <c r="B7" s="166" t="s">
        <v>197</v>
      </c>
      <c r="C7" s="170">
        <v>4500</v>
      </c>
    </row>
    <row r="8" spans="1:4" x14ac:dyDescent="0.3">
      <c r="A8" s="166" t="s">
        <v>195</v>
      </c>
      <c r="B8" s="166" t="s">
        <v>198</v>
      </c>
      <c r="C8" s="170">
        <v>1050</v>
      </c>
    </row>
    <row r="9" spans="1:4" x14ac:dyDescent="0.3">
      <c r="A9" s="166" t="s">
        <v>199</v>
      </c>
      <c r="B9" s="166" t="s">
        <v>196</v>
      </c>
      <c r="C9" s="170">
        <v>2050</v>
      </c>
    </row>
    <row r="10" spans="1:4" x14ac:dyDescent="0.3">
      <c r="A10" s="166" t="s">
        <v>199</v>
      </c>
      <c r="B10" s="166" t="s">
        <v>197</v>
      </c>
      <c r="C10" s="170">
        <v>3056</v>
      </c>
    </row>
    <row r="11" spans="1:4" x14ac:dyDescent="0.3">
      <c r="A11" s="166" t="s">
        <v>199</v>
      </c>
      <c r="B11" s="166" t="s">
        <v>198</v>
      </c>
      <c r="C11" s="170">
        <v>2500</v>
      </c>
    </row>
    <row r="12" spans="1:4" x14ac:dyDescent="0.3">
      <c r="A12" s="166" t="s">
        <v>200</v>
      </c>
      <c r="B12" s="166" t="s">
        <v>196</v>
      </c>
      <c r="C12" s="170">
        <v>3500</v>
      </c>
    </row>
    <row r="13" spans="1:4" x14ac:dyDescent="0.3">
      <c r="A13" s="166" t="s">
        <v>200</v>
      </c>
      <c r="B13" s="166" t="s">
        <v>197</v>
      </c>
      <c r="C13" s="170">
        <v>2500</v>
      </c>
    </row>
    <row r="14" spans="1:4" x14ac:dyDescent="0.3">
      <c r="A14" s="166" t="s">
        <v>200</v>
      </c>
      <c r="B14" s="166" t="s">
        <v>198</v>
      </c>
      <c r="C14" s="170">
        <v>5600</v>
      </c>
    </row>
  </sheetData>
  <phoneticPr fontId="8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0"/>
  <sheetViews>
    <sheetView workbookViewId="0">
      <selection activeCell="K24" sqref="K24"/>
    </sheetView>
  </sheetViews>
  <sheetFormatPr defaultRowHeight="13.2" x14ac:dyDescent="0.25"/>
  <cols>
    <col min="1" max="1" width="24.88671875" customWidth="1"/>
    <col min="2" max="2" width="18.5546875" bestFit="1" customWidth="1"/>
    <col min="3" max="3" width="12" customWidth="1"/>
    <col min="4" max="4" width="21.6640625" customWidth="1"/>
  </cols>
  <sheetData>
    <row r="1" spans="2:4" x14ac:dyDescent="0.25">
      <c r="B1" s="32" t="s">
        <v>201</v>
      </c>
      <c r="C1" s="33"/>
      <c r="D1" s="33"/>
    </row>
    <row r="2" spans="2:4" x14ac:dyDescent="0.25">
      <c r="B2" s="33"/>
      <c r="C2" s="33"/>
      <c r="D2" s="33"/>
    </row>
    <row r="3" spans="2:4" x14ac:dyDescent="0.25">
      <c r="B3" s="32" t="s">
        <v>202</v>
      </c>
      <c r="C3" s="33"/>
      <c r="D3" s="33">
        <v>0.05</v>
      </c>
    </row>
    <row r="4" spans="2:4" x14ac:dyDescent="0.25">
      <c r="B4" s="32" t="s">
        <v>203</v>
      </c>
      <c r="C4" s="33"/>
      <c r="D4" s="33">
        <v>360</v>
      </c>
    </row>
    <row r="5" spans="2:4" x14ac:dyDescent="0.25">
      <c r="B5" s="32" t="s">
        <v>204</v>
      </c>
      <c r="C5" s="33"/>
      <c r="D5" s="102">
        <v>100000</v>
      </c>
    </row>
    <row r="6" spans="2:4" x14ac:dyDescent="0.25">
      <c r="B6" s="33"/>
      <c r="C6" s="33"/>
      <c r="D6" s="33"/>
    </row>
    <row r="7" spans="2:4" x14ac:dyDescent="0.25">
      <c r="B7" s="33"/>
      <c r="C7" s="33"/>
      <c r="D7" s="33"/>
    </row>
    <row r="8" spans="2:4" ht="15.6" x14ac:dyDescent="0.3">
      <c r="B8" s="34" t="s">
        <v>205</v>
      </c>
      <c r="C8" s="33"/>
      <c r="D8" s="104"/>
    </row>
    <row r="11" spans="2:4" x14ac:dyDescent="0.25">
      <c r="B11" t="s">
        <v>206</v>
      </c>
      <c r="D11" s="35" t="s">
        <v>207</v>
      </c>
    </row>
    <row r="12" spans="2:4" x14ac:dyDescent="0.25">
      <c r="B12" t="s">
        <v>208</v>
      </c>
    </row>
    <row r="13" spans="2:4" x14ac:dyDescent="0.25">
      <c r="D13" s="9" t="s">
        <v>209</v>
      </c>
    </row>
    <row r="14" spans="2:4" x14ac:dyDescent="0.25">
      <c r="D14" s="9" t="s">
        <v>210</v>
      </c>
    </row>
    <row r="15" spans="2:4" x14ac:dyDescent="0.25">
      <c r="D15" s="9" t="s">
        <v>211</v>
      </c>
    </row>
    <row r="16" spans="2:4" x14ac:dyDescent="0.25">
      <c r="D16" t="s">
        <v>212</v>
      </c>
    </row>
    <row r="17" spans="1:4" x14ac:dyDescent="0.25">
      <c r="D17" s="9" t="s">
        <v>213</v>
      </c>
    </row>
    <row r="18" spans="1:4" x14ac:dyDescent="0.25">
      <c r="D18" t="s">
        <v>214</v>
      </c>
    </row>
    <row r="19" spans="1:4" x14ac:dyDescent="0.25">
      <c r="D19" t="s">
        <v>215</v>
      </c>
    </row>
    <row r="20" spans="1:4" x14ac:dyDescent="0.25">
      <c r="D20" s="9" t="s">
        <v>216</v>
      </c>
    </row>
    <row r="25" spans="1:4" ht="15" x14ac:dyDescent="0.25">
      <c r="A25" s="99" t="s">
        <v>217</v>
      </c>
      <c r="B25" s="101">
        <v>120000</v>
      </c>
    </row>
    <row r="26" spans="1:4" ht="15" x14ac:dyDescent="0.25">
      <c r="A26" s="99" t="s">
        <v>218</v>
      </c>
      <c r="B26" s="101">
        <v>20000</v>
      </c>
    </row>
    <row r="27" spans="1:4" ht="15" x14ac:dyDescent="0.25">
      <c r="A27" s="99" t="s">
        <v>219</v>
      </c>
      <c r="B27" s="101">
        <f>B25-B26</f>
        <v>100000</v>
      </c>
    </row>
    <row r="28" spans="1:4" ht="15" x14ac:dyDescent="0.25">
      <c r="A28" s="99" t="s">
        <v>220</v>
      </c>
      <c r="B28" s="100">
        <v>8.1000000000000003E-2</v>
      </c>
    </row>
    <row r="29" spans="1:4" ht="15" x14ac:dyDescent="0.25">
      <c r="A29" s="99" t="s">
        <v>221</v>
      </c>
      <c r="B29" s="99">
        <v>20</v>
      </c>
    </row>
    <row r="30" spans="1:4" ht="15" x14ac:dyDescent="0.25">
      <c r="A30" s="99" t="s">
        <v>222</v>
      </c>
      <c r="B30" s="103">
        <f>PMT(B28,B29,B27,0,1)</f>
        <v>-9492.2596105543034</v>
      </c>
    </row>
  </sheetData>
  <phoneticPr fontId="8" type="noConversion"/>
  <pageMargins left="0.75" right="0.75" top="1" bottom="1" header="0.5" footer="0.5"/>
  <headerFooter alignWithMargins="0">
    <oddHeader>&amp;A</oddHeader>
    <oddFooter>Pagina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F42"/>
  <sheetViews>
    <sheetView workbookViewId="0">
      <selection activeCell="B10" sqref="B10:B19"/>
    </sheetView>
  </sheetViews>
  <sheetFormatPr defaultRowHeight="13.2" x14ac:dyDescent="0.25"/>
  <cols>
    <col min="1" max="2" width="15.6640625" customWidth="1"/>
    <col min="3" max="3" width="12.44140625" bestFit="1" customWidth="1"/>
    <col min="4" max="6" width="11.44140625" bestFit="1" customWidth="1"/>
  </cols>
  <sheetData>
    <row r="1" spans="1:5" x14ac:dyDescent="0.25">
      <c r="A1" t="s">
        <v>223</v>
      </c>
      <c r="B1" s="80">
        <v>120000</v>
      </c>
    </row>
    <row r="2" spans="1:5" x14ac:dyDescent="0.25">
      <c r="A2" t="s">
        <v>224</v>
      </c>
      <c r="B2" s="80">
        <v>20000</v>
      </c>
    </row>
    <row r="3" spans="1:5" x14ac:dyDescent="0.25">
      <c r="A3" t="s">
        <v>225</v>
      </c>
      <c r="B3" s="80">
        <f>B1-B2</f>
        <v>100000</v>
      </c>
    </row>
    <row r="4" spans="1:5" x14ac:dyDescent="0.25">
      <c r="A4" t="s">
        <v>226</v>
      </c>
      <c r="B4" s="20">
        <v>7.8E-2</v>
      </c>
    </row>
    <row r="5" spans="1:5" x14ac:dyDescent="0.25">
      <c r="A5" t="s">
        <v>227</v>
      </c>
      <c r="B5">
        <v>20</v>
      </c>
    </row>
    <row r="6" spans="1:5" x14ac:dyDescent="0.25">
      <c r="A6" t="s">
        <v>228</v>
      </c>
      <c r="B6" s="80">
        <f>PMT(B4,B5,B3,,1)</f>
        <v>-9308.0741800458618</v>
      </c>
      <c r="C6" s="81"/>
    </row>
    <row r="8" spans="1:5" x14ac:dyDescent="0.25">
      <c r="A8" t="s">
        <v>229</v>
      </c>
    </row>
    <row r="9" spans="1:5" x14ac:dyDescent="0.25">
      <c r="B9" s="81">
        <f>$B$6</f>
        <v>-9308.0741800458618</v>
      </c>
    </row>
    <row r="10" spans="1:5" x14ac:dyDescent="0.25">
      <c r="A10" s="20">
        <v>7.8E-2</v>
      </c>
      <c r="B10" s="81"/>
      <c r="D10" s="20"/>
      <c r="E10" s="96"/>
    </row>
    <row r="11" spans="1:5" x14ac:dyDescent="0.25">
      <c r="A11" s="20">
        <v>7.9000000000000001E-2</v>
      </c>
      <c r="B11" s="81"/>
      <c r="D11" s="20"/>
    </row>
    <row r="12" spans="1:5" x14ac:dyDescent="0.25">
      <c r="A12" s="20">
        <v>0.08</v>
      </c>
      <c r="B12" s="81"/>
      <c r="D12" s="20"/>
    </row>
    <row r="13" spans="1:5" x14ac:dyDescent="0.25">
      <c r="A13" s="20">
        <v>8.1000000000000003E-2</v>
      </c>
      <c r="B13" s="81"/>
      <c r="D13" s="20"/>
    </row>
    <row r="14" spans="1:5" x14ac:dyDescent="0.25">
      <c r="A14" s="20">
        <v>8.2000000000000003E-2</v>
      </c>
      <c r="B14" s="81"/>
      <c r="D14" s="20"/>
    </row>
    <row r="15" spans="1:5" x14ac:dyDescent="0.25">
      <c r="A15" s="20">
        <v>8.3000000000000004E-2</v>
      </c>
      <c r="B15" s="81"/>
      <c r="D15" s="20"/>
    </row>
    <row r="16" spans="1:5" x14ac:dyDescent="0.25">
      <c r="A16" s="20">
        <v>8.4000000000000005E-2</v>
      </c>
      <c r="B16" s="81"/>
      <c r="D16" s="20"/>
    </row>
    <row r="17" spans="1:6" x14ac:dyDescent="0.25">
      <c r="A17" s="20">
        <v>8.5000000000000006E-2</v>
      </c>
      <c r="B17" s="81"/>
      <c r="D17" s="20"/>
    </row>
    <row r="18" spans="1:6" x14ac:dyDescent="0.25">
      <c r="A18" s="20">
        <v>8.5999999999999993E-2</v>
      </c>
      <c r="B18" s="81"/>
      <c r="D18" s="20"/>
    </row>
    <row r="19" spans="1:6" x14ac:dyDescent="0.25">
      <c r="A19" s="20">
        <v>8.6999999999999994E-2</v>
      </c>
      <c r="B19" s="81"/>
      <c r="D19" s="20"/>
    </row>
    <row r="25" spans="1:6" x14ac:dyDescent="0.25">
      <c r="A25" t="s">
        <v>230</v>
      </c>
    </row>
    <row r="26" spans="1:6" x14ac:dyDescent="0.25">
      <c r="A26" s="81">
        <f>PMT(B4,B5,B3,,1)</f>
        <v>-9308.0741800458618</v>
      </c>
      <c r="B26">
        <v>10</v>
      </c>
      <c r="C26">
        <v>15</v>
      </c>
      <c r="D26">
        <v>20</v>
      </c>
      <c r="E26">
        <v>25</v>
      </c>
      <c r="F26">
        <v>30</v>
      </c>
    </row>
    <row r="27" spans="1:6" x14ac:dyDescent="0.25">
      <c r="A27" s="20">
        <v>7.8E-2</v>
      </c>
      <c r="B27" s="81"/>
      <c r="C27" s="81"/>
      <c r="D27" s="81"/>
      <c r="E27" s="81"/>
      <c r="F27" s="81"/>
    </row>
    <row r="28" spans="1:6" x14ac:dyDescent="0.25">
      <c r="A28" s="20">
        <v>7.9000000000000001E-2</v>
      </c>
      <c r="B28" s="81"/>
      <c r="C28" s="81"/>
      <c r="D28" s="81"/>
      <c r="E28" s="81"/>
      <c r="F28" s="81"/>
    </row>
    <row r="29" spans="1:6" x14ac:dyDescent="0.25">
      <c r="A29" s="20">
        <v>0.08</v>
      </c>
      <c r="B29" s="81"/>
      <c r="C29" s="81"/>
      <c r="D29" s="81"/>
      <c r="E29" s="81"/>
      <c r="F29" s="81"/>
    </row>
    <row r="30" spans="1:6" x14ac:dyDescent="0.25">
      <c r="A30" s="20">
        <v>8.1000000000000003E-2</v>
      </c>
      <c r="B30" s="81"/>
      <c r="C30" s="81"/>
      <c r="D30" s="81"/>
      <c r="E30" s="81"/>
      <c r="F30" s="81"/>
    </row>
    <row r="31" spans="1:6" x14ac:dyDescent="0.25">
      <c r="A31" s="20">
        <v>8.2000000000000003E-2</v>
      </c>
      <c r="B31" s="81"/>
      <c r="C31" s="81"/>
      <c r="D31" s="81"/>
      <c r="E31" s="81"/>
      <c r="F31" s="81"/>
    </row>
    <row r="32" spans="1:6" x14ac:dyDescent="0.25">
      <c r="A32" s="20">
        <v>8.3000000000000004E-2</v>
      </c>
      <c r="B32" s="81"/>
      <c r="C32" s="81"/>
      <c r="D32" s="81"/>
      <c r="E32" s="81"/>
      <c r="F32" s="81"/>
    </row>
    <row r="33" spans="1:6" x14ac:dyDescent="0.25">
      <c r="A33" s="20">
        <v>8.4000000000000005E-2</v>
      </c>
      <c r="B33" s="81"/>
      <c r="C33" s="81"/>
      <c r="D33" s="81"/>
      <c r="E33" s="81"/>
      <c r="F33" s="81"/>
    </row>
    <row r="34" spans="1:6" x14ac:dyDescent="0.25">
      <c r="A34" s="20">
        <v>8.5000000000000006E-2</v>
      </c>
      <c r="B34" s="81"/>
      <c r="C34" s="81"/>
      <c r="D34" s="81"/>
      <c r="E34" s="81"/>
      <c r="F34" s="81"/>
    </row>
    <row r="35" spans="1:6" x14ac:dyDescent="0.25">
      <c r="A35" s="20">
        <v>8.5999999999999993E-2</v>
      </c>
      <c r="B35" s="81"/>
      <c r="C35" s="81"/>
      <c r="D35" s="81"/>
      <c r="E35" s="81"/>
      <c r="F35" s="81"/>
    </row>
    <row r="36" spans="1:6" x14ac:dyDescent="0.25">
      <c r="A36" s="20">
        <v>8.6999999999999994E-2</v>
      </c>
      <c r="B36" s="81"/>
      <c r="C36" s="81"/>
      <c r="D36" s="81"/>
      <c r="E36" s="81"/>
      <c r="F36" s="81"/>
    </row>
    <row r="42" spans="1:6" x14ac:dyDescent="0.25">
      <c r="A42" s="97"/>
    </row>
  </sheetData>
  <phoneticPr fontId="8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1"/>
  <dimension ref="A1:F42"/>
  <sheetViews>
    <sheetView workbookViewId="0">
      <selection activeCell="L32" sqref="L32"/>
    </sheetView>
  </sheetViews>
  <sheetFormatPr defaultRowHeight="13.2" x14ac:dyDescent="0.25"/>
  <cols>
    <col min="1" max="2" width="15.6640625" customWidth="1"/>
    <col min="3" max="3" width="12.44140625" bestFit="1" customWidth="1"/>
    <col min="4" max="6" width="11.44140625" bestFit="1" customWidth="1"/>
  </cols>
  <sheetData>
    <row r="1" spans="1:5" x14ac:dyDescent="0.25">
      <c r="A1" t="s">
        <v>223</v>
      </c>
      <c r="B1" s="56">
        <v>120000</v>
      </c>
    </row>
    <row r="2" spans="1:5" x14ac:dyDescent="0.25">
      <c r="A2" t="s">
        <v>224</v>
      </c>
      <c r="B2" s="56">
        <v>20000</v>
      </c>
    </row>
    <row r="3" spans="1:5" x14ac:dyDescent="0.25">
      <c r="A3" t="s">
        <v>225</v>
      </c>
      <c r="B3" s="56">
        <f>B1-B2</f>
        <v>100000</v>
      </c>
    </row>
    <row r="4" spans="1:5" x14ac:dyDescent="0.25">
      <c r="A4" t="s">
        <v>226</v>
      </c>
      <c r="B4" s="20">
        <v>7.8E-2</v>
      </c>
    </row>
    <row r="5" spans="1:5" x14ac:dyDescent="0.25">
      <c r="A5" t="s">
        <v>227</v>
      </c>
      <c r="B5">
        <v>20</v>
      </c>
    </row>
    <row r="6" spans="1:5" x14ac:dyDescent="0.25">
      <c r="A6" t="s">
        <v>228</v>
      </c>
      <c r="B6" s="80">
        <f>PMT(B4,B5,B3,,1)</f>
        <v>-9308.0741800458618</v>
      </c>
      <c r="C6" s="81"/>
    </row>
    <row r="8" spans="1:5" x14ac:dyDescent="0.25">
      <c r="A8" t="s">
        <v>229</v>
      </c>
    </row>
    <row r="9" spans="1:5" x14ac:dyDescent="0.25">
      <c r="B9" s="81">
        <f>$B$6</f>
        <v>-9308.0741800458618</v>
      </c>
    </row>
    <row r="10" spans="1:5" x14ac:dyDescent="0.25">
      <c r="A10" s="20">
        <v>7.8E-2</v>
      </c>
      <c r="B10" s="81"/>
      <c r="D10" s="20"/>
      <c r="E10" s="96"/>
    </row>
    <row r="11" spans="1:5" x14ac:dyDescent="0.25">
      <c r="A11" s="20">
        <v>7.9000000000000001E-2</v>
      </c>
      <c r="B11" s="81"/>
      <c r="D11" s="20"/>
    </row>
    <row r="12" spans="1:5" x14ac:dyDescent="0.25">
      <c r="A12" s="20">
        <v>0.08</v>
      </c>
      <c r="B12" s="81"/>
      <c r="D12" s="20"/>
    </row>
    <row r="13" spans="1:5" x14ac:dyDescent="0.25">
      <c r="A13" s="20">
        <v>8.1000000000000003E-2</v>
      </c>
      <c r="B13" s="81"/>
      <c r="D13" s="20"/>
    </row>
    <row r="14" spans="1:5" x14ac:dyDescent="0.25">
      <c r="A14" s="20">
        <v>8.2000000000000003E-2</v>
      </c>
      <c r="B14" s="81"/>
      <c r="D14" s="20"/>
    </row>
    <row r="15" spans="1:5" x14ac:dyDescent="0.25">
      <c r="A15" s="20">
        <v>8.3000000000000004E-2</v>
      </c>
      <c r="B15" s="81"/>
      <c r="D15" s="20"/>
    </row>
    <row r="16" spans="1:5" x14ac:dyDescent="0.25">
      <c r="A16" s="20">
        <v>8.4000000000000005E-2</v>
      </c>
      <c r="B16" s="81"/>
      <c r="D16" s="20"/>
    </row>
    <row r="17" spans="1:6" x14ac:dyDescent="0.25">
      <c r="A17" s="20">
        <v>8.5000000000000006E-2</v>
      </c>
      <c r="B17" s="81"/>
      <c r="D17" s="20"/>
    </row>
    <row r="18" spans="1:6" x14ac:dyDescent="0.25">
      <c r="A18" s="20">
        <v>8.5999999999999993E-2</v>
      </c>
      <c r="B18" s="81"/>
      <c r="D18" s="20"/>
    </row>
    <row r="19" spans="1:6" x14ac:dyDescent="0.25">
      <c r="A19" s="20">
        <v>8.6999999999999994E-2</v>
      </c>
      <c r="B19" s="81"/>
      <c r="D19" s="20"/>
    </row>
    <row r="25" spans="1:6" x14ac:dyDescent="0.25">
      <c r="A25" t="s">
        <v>230</v>
      </c>
    </row>
    <row r="26" spans="1:6" x14ac:dyDescent="0.25">
      <c r="A26" s="79">
        <f>PMT(B4,B5,B3,,1)</f>
        <v>-9308.0741800458618</v>
      </c>
      <c r="B26">
        <v>10</v>
      </c>
      <c r="C26">
        <v>15</v>
      </c>
      <c r="D26">
        <v>20</v>
      </c>
      <c r="E26">
        <v>25</v>
      </c>
      <c r="F26">
        <v>30</v>
      </c>
    </row>
    <row r="27" spans="1:6" x14ac:dyDescent="0.25">
      <c r="A27" s="20">
        <v>7.8E-2</v>
      </c>
      <c r="B27" s="81">
        <f t="dataTable" ref="B27:F36" dt2D="1" dtr="0" r1="B5" r2="B4"/>
        <v>-13700.174256536207</v>
      </c>
      <c r="C27" s="81">
        <v>-10705.633319922325</v>
      </c>
      <c r="D27" s="81">
        <v>-9308.0741800458618</v>
      </c>
      <c r="E27" s="81">
        <v>-8542.0764538400199</v>
      </c>
      <c r="F27" s="81">
        <v>-8085.0348483249236</v>
      </c>
    </row>
    <row r="28" spans="1:6" x14ac:dyDescent="0.25">
      <c r="A28" s="20">
        <v>7.9000000000000001E-2</v>
      </c>
      <c r="B28" s="81">
        <v>-13749.581885549291</v>
      </c>
      <c r="C28" s="81">
        <v>-10761.553244017547</v>
      </c>
      <c r="D28" s="81">
        <v>-9369.3643394450319</v>
      </c>
      <c r="E28" s="81">
        <v>-8607.9585847791441</v>
      </c>
      <c r="F28" s="81">
        <v>-8154.8376541351972</v>
      </c>
    </row>
    <row r="29" spans="1:6" x14ac:dyDescent="0.25">
      <c r="A29" s="20">
        <v>0.08</v>
      </c>
      <c r="B29" s="81">
        <v>-13799.026731210684</v>
      </c>
      <c r="C29" s="81">
        <v>-10817.550457038893</v>
      </c>
      <c r="D29" s="81">
        <v>-9430.7600762176498</v>
      </c>
      <c r="E29" s="81">
        <v>-8673.9610233303811</v>
      </c>
      <c r="F29" s="81">
        <v>-8224.7623506733598</v>
      </c>
    </row>
    <row r="30" spans="1:6" x14ac:dyDescent="0.25">
      <c r="A30" s="20">
        <v>8.1000000000000003E-2</v>
      </c>
      <c r="B30" s="81">
        <v>-13848.508332260084</v>
      </c>
      <c r="C30" s="81">
        <v>-10873.623933747405</v>
      </c>
      <c r="D30" s="81">
        <v>-9492.2596105543034</v>
      </c>
      <c r="E30" s="81">
        <v>-8740.0811039459822</v>
      </c>
      <c r="F30" s="81">
        <v>-8294.805356325307</v>
      </c>
    </row>
    <row r="31" spans="1:6" x14ac:dyDescent="0.25">
      <c r="A31" s="20">
        <v>8.2000000000000003E-2</v>
      </c>
      <c r="B31" s="81">
        <v>-13898.026228355855</v>
      </c>
      <c r="C31" s="81">
        <v>-10929.772650680556</v>
      </c>
      <c r="D31" s="81">
        <v>-9553.8611677185199</v>
      </c>
      <c r="E31" s="81">
        <v>-8806.3161747387057</v>
      </c>
      <c r="F31" s="81">
        <v>-8364.9631192199013</v>
      </c>
    </row>
    <row r="32" spans="1:6" x14ac:dyDescent="0.25">
      <c r="A32" s="20">
        <v>8.3000000000000004E-2</v>
      </c>
      <c r="B32" s="81">
        <v>-13947.579960089914</v>
      </c>
      <c r="C32" s="81">
        <v>-10985.995586231827</v>
      </c>
      <c r="D32" s="81">
        <v>-9615.5629782655051</v>
      </c>
      <c r="E32" s="81">
        <v>-8872.6635978933282</v>
      </c>
      <c r="F32" s="81">
        <v>-8435.2321177930044</v>
      </c>
    </row>
    <row r="33" spans="1:6" x14ac:dyDescent="0.25">
      <c r="A33" s="20">
        <v>8.4000000000000005E-2</v>
      </c>
      <c r="B33" s="81">
        <v>-13997.169069002402</v>
      </c>
      <c r="C33" s="81">
        <v>-11042.291720729212</v>
      </c>
      <c r="D33" s="81">
        <v>-9677.3632782566765</v>
      </c>
      <c r="E33" s="81">
        <v>-8939.1207500656365</v>
      </c>
      <c r="F33" s="81">
        <v>-8505.6088613231805</v>
      </c>
    </row>
    <row r="34" spans="1:6" x14ac:dyDescent="0.25">
      <c r="A34" s="20">
        <v>8.5000000000000006E-2</v>
      </c>
      <c r="B34" s="81">
        <v>-14046.793097596215</v>
      </c>
      <c r="C34" s="81">
        <v>-11098.660036512711</v>
      </c>
      <c r="D34" s="81">
        <v>-9739.2603094699443</v>
      </c>
      <c r="E34" s="81">
        <v>-9005.6850227689738</v>
      </c>
      <c r="F34" s="81">
        <v>-8576.0898904394144</v>
      </c>
    </row>
    <row r="35" spans="1:6" x14ac:dyDescent="0.25">
      <c r="A35" s="20">
        <v>8.5999999999999993E-2</v>
      </c>
      <c r="B35" s="81">
        <v>-14096.451589351344</v>
      </c>
      <c r="C35" s="81">
        <v>-11155.099518010726</v>
      </c>
      <c r="D35" s="81">
        <v>-9801.2523196057755</v>
      </c>
      <c r="E35" s="81">
        <v>-9072.3538227483787</v>
      </c>
      <c r="F35" s="81">
        <v>-8646.6717776012174</v>
      </c>
    </row>
    <row r="36" spans="1:6" x14ac:dyDescent="0.25">
      <c r="A36" s="20">
        <v>8.6999999999999994E-2</v>
      </c>
      <c r="B36" s="81">
        <v>-14146.144088739029</v>
      </c>
      <c r="C36" s="81">
        <v>-11211.609151815448</v>
      </c>
      <c r="D36" s="81">
        <v>-9863.3375624890068</v>
      </c>
      <c r="E36" s="81">
        <v>-9139.1245723424036</v>
      </c>
      <c r="F36" s="81">
        <v>-8717.3511275515211</v>
      </c>
    </row>
    <row r="42" spans="1:6" x14ac:dyDescent="0.25">
      <c r="A42" s="97" t="s">
        <v>231</v>
      </c>
      <c r="F42" t="s">
        <v>232</v>
      </c>
    </row>
  </sheetData>
  <phoneticPr fontId="8" type="noConversion"/>
  <pageMargins left="0.75" right="0.75" top="1" bottom="1" header="0.5" footer="0.5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0"/>
  <sheetViews>
    <sheetView topLeftCell="B1" zoomScale="200" workbookViewId="0">
      <selection activeCell="B3" sqref="B3:F10"/>
    </sheetView>
  </sheetViews>
  <sheetFormatPr defaultRowHeight="13.2" x14ac:dyDescent="0.25"/>
  <cols>
    <col min="2" max="6" width="10.44140625" customWidth="1"/>
  </cols>
  <sheetData>
    <row r="1" spans="1:6" x14ac:dyDescent="0.25">
      <c r="B1" s="9" t="s">
        <v>233</v>
      </c>
    </row>
    <row r="2" spans="1:6" x14ac:dyDescent="0.25">
      <c r="A2" s="9" t="s">
        <v>234</v>
      </c>
      <c r="B2" s="47">
        <v>10</v>
      </c>
      <c r="C2" s="47">
        <v>20</v>
      </c>
      <c r="D2" s="47">
        <v>30</v>
      </c>
      <c r="E2" s="47">
        <v>40</v>
      </c>
      <c r="F2" s="47">
        <v>50</v>
      </c>
    </row>
    <row r="3" spans="1:6" x14ac:dyDescent="0.25">
      <c r="A3">
        <v>1</v>
      </c>
      <c r="B3" s="47"/>
      <c r="C3" s="47"/>
      <c r="D3" s="47"/>
      <c r="E3" s="47"/>
      <c r="F3" s="47"/>
    </row>
    <row r="4" spans="1:6" x14ac:dyDescent="0.25">
      <c r="A4">
        <v>2</v>
      </c>
      <c r="B4" s="47"/>
      <c r="C4" s="47"/>
      <c r="D4" s="47"/>
      <c r="E4" s="47"/>
      <c r="F4" s="47"/>
    </row>
    <row r="5" spans="1:6" x14ac:dyDescent="0.25">
      <c r="A5">
        <v>3</v>
      </c>
      <c r="B5" s="47"/>
      <c r="C5" s="47"/>
      <c r="D5" s="47"/>
      <c r="E5" s="47"/>
      <c r="F5" s="47"/>
    </row>
    <row r="6" spans="1:6" x14ac:dyDescent="0.25">
      <c r="A6">
        <v>4</v>
      </c>
      <c r="B6" s="47"/>
      <c r="C6" s="47"/>
      <c r="D6" s="47"/>
      <c r="E6" s="47"/>
      <c r="F6" s="47"/>
    </row>
    <row r="7" spans="1:6" x14ac:dyDescent="0.25">
      <c r="A7">
        <v>5</v>
      </c>
      <c r="B7" s="47"/>
      <c r="C7" s="47"/>
      <c r="D7" s="47"/>
      <c r="E7" s="47"/>
      <c r="F7" s="47"/>
    </row>
    <row r="8" spans="1:6" x14ac:dyDescent="0.25">
      <c r="A8">
        <v>6</v>
      </c>
      <c r="B8" s="47"/>
      <c r="C8" s="47"/>
      <c r="D8" s="47"/>
      <c r="E8" s="47"/>
      <c r="F8" s="47"/>
    </row>
    <row r="9" spans="1:6" x14ac:dyDescent="0.25">
      <c r="A9">
        <v>7</v>
      </c>
      <c r="B9" s="47"/>
      <c r="C9" s="47"/>
      <c r="D9" s="47"/>
      <c r="E9" s="47"/>
      <c r="F9" s="47"/>
    </row>
    <row r="10" spans="1:6" x14ac:dyDescent="0.25">
      <c r="A10">
        <v>8</v>
      </c>
      <c r="B10" s="47"/>
      <c r="C10" s="47"/>
      <c r="D10" s="47"/>
      <c r="E10" s="47"/>
      <c r="F10" s="47"/>
    </row>
  </sheetData>
  <phoneticPr fontId="8" type="noConversion"/>
  <pageMargins left="0.75" right="0.75" top="1" bottom="1" header="0.5" footer="0.5"/>
  <headerFooter alignWithMargins="0">
    <oddHeader>&amp;A</oddHeader>
    <oddFooter>Pagina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2"/>
  <sheetViews>
    <sheetView zoomScale="200" workbookViewId="0">
      <selection activeCell="B5" sqref="B5"/>
    </sheetView>
  </sheetViews>
  <sheetFormatPr defaultRowHeight="13.2" x14ac:dyDescent="0.25"/>
  <cols>
    <col min="1" max="1" width="21.109375" bestFit="1" customWidth="1"/>
    <col min="2" max="2" width="16.44140625" bestFit="1" customWidth="1"/>
    <col min="3" max="3" width="17.5546875" customWidth="1"/>
    <col min="4" max="4" width="18" customWidth="1"/>
    <col min="5" max="5" width="12.88671875" bestFit="1" customWidth="1"/>
  </cols>
  <sheetData>
    <row r="1" spans="1:5" ht="15" x14ac:dyDescent="0.25">
      <c r="A1" s="99" t="s">
        <v>217</v>
      </c>
      <c r="B1" s="101">
        <v>125000</v>
      </c>
      <c r="C1" s="31"/>
    </row>
    <row r="2" spans="1:5" ht="15" x14ac:dyDescent="0.25">
      <c r="A2" s="99" t="s">
        <v>218</v>
      </c>
      <c r="B2" s="101">
        <v>25000</v>
      </c>
    </row>
    <row r="3" spans="1:5" ht="15" x14ac:dyDescent="0.25">
      <c r="A3" s="99" t="s">
        <v>219</v>
      </c>
      <c r="B3" s="101">
        <f>B1-B2</f>
        <v>100000</v>
      </c>
      <c r="C3" s="31"/>
    </row>
    <row r="4" spans="1:5" ht="15" x14ac:dyDescent="0.25">
      <c r="A4" s="99" t="s">
        <v>220</v>
      </c>
      <c r="B4" s="100">
        <v>0.1</v>
      </c>
      <c r="C4" s="20"/>
    </row>
    <row r="5" spans="1:5" ht="15" x14ac:dyDescent="0.25">
      <c r="A5" s="99" t="s">
        <v>221</v>
      </c>
      <c r="B5" s="99">
        <v>10</v>
      </c>
    </row>
    <row r="6" spans="1:5" ht="15" x14ac:dyDescent="0.25">
      <c r="A6" s="99" t="s">
        <v>222</v>
      </c>
      <c r="B6" s="103">
        <f>PMT(B4,B5,B3,0,1)</f>
        <v>-14795.035898410146</v>
      </c>
      <c r="C6" s="81"/>
      <c r="D6" s="81"/>
      <c r="E6" s="81"/>
    </row>
    <row r="7" spans="1:5" ht="15" x14ac:dyDescent="0.25">
      <c r="A7" s="99" t="s">
        <v>235</v>
      </c>
      <c r="B7" s="103">
        <f>B6/12</f>
        <v>-1232.9196582008456</v>
      </c>
      <c r="C7" s="81"/>
      <c r="D7" s="81"/>
    </row>
    <row r="8" spans="1:5" ht="15" x14ac:dyDescent="0.25">
      <c r="A8" s="99"/>
      <c r="B8" s="103"/>
    </row>
    <row r="9" spans="1:5" ht="15" x14ac:dyDescent="0.25">
      <c r="A9" s="99"/>
      <c r="B9" s="103"/>
    </row>
    <row r="10" spans="1:5" ht="15" x14ac:dyDescent="0.25">
      <c r="A10" s="99"/>
      <c r="B10" s="103"/>
    </row>
    <row r="11" spans="1:5" ht="15" x14ac:dyDescent="0.25">
      <c r="A11" s="99"/>
      <c r="B11" s="103"/>
    </row>
    <row r="12" spans="1:5" ht="15" x14ac:dyDescent="0.25">
      <c r="A12" s="99"/>
      <c r="B12" s="103"/>
    </row>
    <row r="13" spans="1:5" ht="15" x14ac:dyDescent="0.25">
      <c r="A13" s="99"/>
      <c r="B13" s="103"/>
    </row>
    <row r="14" spans="1:5" ht="15" x14ac:dyDescent="0.25">
      <c r="A14" s="99"/>
      <c r="B14" s="103"/>
    </row>
    <row r="15" spans="1:5" ht="15" x14ac:dyDescent="0.25">
      <c r="A15" s="99"/>
      <c r="B15" s="103"/>
    </row>
    <row r="16" spans="1:5" ht="15" x14ac:dyDescent="0.25">
      <c r="A16" s="99"/>
      <c r="B16" s="103"/>
    </row>
    <row r="17" spans="1:2" ht="15" x14ac:dyDescent="0.25">
      <c r="A17" s="99"/>
      <c r="B17" s="103"/>
    </row>
    <row r="19" spans="1:2" ht="15" x14ac:dyDescent="0.25">
      <c r="A19" s="99" t="s">
        <v>217</v>
      </c>
      <c r="B19" s="101">
        <v>120000</v>
      </c>
    </row>
    <row r="20" spans="1:2" ht="15" x14ac:dyDescent="0.25">
      <c r="A20" s="99" t="s">
        <v>218</v>
      </c>
      <c r="B20" s="101">
        <v>20000</v>
      </c>
    </row>
    <row r="21" spans="1:2" ht="15" x14ac:dyDescent="0.25">
      <c r="A21" s="99" t="s">
        <v>219</v>
      </c>
      <c r="B21" s="101">
        <f>B19-B20</f>
        <v>100000</v>
      </c>
    </row>
    <row r="22" spans="1:2" ht="15" x14ac:dyDescent="0.25">
      <c r="A22" s="99" t="s">
        <v>220</v>
      </c>
      <c r="B22" s="100">
        <v>5.6170191848156706E-2</v>
      </c>
    </row>
    <row r="23" spans="1:2" ht="15" x14ac:dyDescent="0.25">
      <c r="A23" s="99" t="s">
        <v>221</v>
      </c>
      <c r="B23" s="99">
        <v>5</v>
      </c>
    </row>
    <row r="24" spans="1:2" ht="15" x14ac:dyDescent="0.25">
      <c r="A24" s="99" t="s">
        <v>222</v>
      </c>
      <c r="B24" s="103">
        <f>PMT(B22,B23,B21,0,1)</f>
        <v>-22243.422150670871</v>
      </c>
    </row>
    <row r="25" spans="1:2" ht="15" x14ac:dyDescent="0.25">
      <c r="A25" s="99"/>
      <c r="B25" s="103"/>
    </row>
    <row r="26" spans="1:2" ht="15" x14ac:dyDescent="0.25">
      <c r="A26" s="99"/>
      <c r="B26" s="103"/>
    </row>
    <row r="28" spans="1:2" ht="15" x14ac:dyDescent="0.25">
      <c r="A28" s="99" t="s">
        <v>217</v>
      </c>
      <c r="B28" s="101">
        <v>120000</v>
      </c>
    </row>
    <row r="29" spans="1:2" ht="15" x14ac:dyDescent="0.25">
      <c r="A29" s="99" t="s">
        <v>218</v>
      </c>
      <c r="B29" s="101">
        <v>20000</v>
      </c>
    </row>
    <row r="30" spans="1:2" ht="15" x14ac:dyDescent="0.25">
      <c r="A30" s="99" t="s">
        <v>219</v>
      </c>
      <c r="B30" s="101">
        <f>B28-B29</f>
        <v>100000</v>
      </c>
    </row>
    <row r="31" spans="1:2" ht="15" x14ac:dyDescent="0.25">
      <c r="A31" s="99" t="s">
        <v>220</v>
      </c>
      <c r="B31" s="100">
        <v>8.1000000000000003E-2</v>
      </c>
    </row>
    <row r="32" spans="1:2" ht="15" x14ac:dyDescent="0.25">
      <c r="A32" s="99" t="s">
        <v>221</v>
      </c>
      <c r="B32" s="99">
        <v>35.420858433084625</v>
      </c>
    </row>
    <row r="33" spans="1:2" ht="15" x14ac:dyDescent="0.25">
      <c r="A33" s="99" t="s">
        <v>222</v>
      </c>
      <c r="B33" s="103">
        <f>PMT(B31,B32,B30,0,1)</f>
        <v>-8000.0000069039543</v>
      </c>
    </row>
    <row r="36" spans="1:2" ht="15" x14ac:dyDescent="0.25">
      <c r="A36" s="99" t="s">
        <v>217</v>
      </c>
      <c r="B36" s="101">
        <v>120000</v>
      </c>
    </row>
    <row r="37" spans="1:2" ht="15" x14ac:dyDescent="0.25">
      <c r="A37" s="99" t="s">
        <v>218</v>
      </c>
      <c r="B37" s="101">
        <v>20000</v>
      </c>
    </row>
    <row r="38" spans="1:2" ht="15" x14ac:dyDescent="0.25">
      <c r="A38" s="99" t="s">
        <v>219</v>
      </c>
      <c r="B38" s="101">
        <f>B36-B37</f>
        <v>100000</v>
      </c>
    </row>
    <row r="39" spans="1:2" ht="15" x14ac:dyDescent="0.25">
      <c r="A39" s="99" t="s">
        <v>220</v>
      </c>
      <c r="B39" s="100">
        <v>8.1000000000000003E-2</v>
      </c>
    </row>
    <row r="40" spans="1:2" ht="15" x14ac:dyDescent="0.25">
      <c r="A40" s="99" t="s">
        <v>221</v>
      </c>
      <c r="B40" s="99">
        <v>5</v>
      </c>
    </row>
    <row r="41" spans="1:2" ht="15" x14ac:dyDescent="0.25">
      <c r="A41" s="99" t="s">
        <v>222</v>
      </c>
      <c r="B41" s="103">
        <f>PMT(B39,B40,B38,0,1)</f>
        <v>-23230.056806226086</v>
      </c>
    </row>
    <row r="42" spans="1:2" ht="15" x14ac:dyDescent="0.25">
      <c r="A42" s="99" t="s">
        <v>235</v>
      </c>
      <c r="B42" s="103">
        <f>B41/12</f>
        <v>-1935.8380671855073</v>
      </c>
    </row>
  </sheetData>
  <phoneticPr fontId="8" type="noConversion"/>
  <pageMargins left="0.75" right="0.75" top="1" bottom="1" header="0.5" footer="0.5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3"/>
  <sheetViews>
    <sheetView workbookViewId="0">
      <selection activeCell="M34" sqref="M34"/>
    </sheetView>
  </sheetViews>
  <sheetFormatPr defaultRowHeight="13.2" x14ac:dyDescent="0.25"/>
  <cols>
    <col min="1" max="1" width="12.6640625" customWidth="1"/>
    <col min="2" max="2" width="9.6640625" customWidth="1"/>
    <col min="3" max="3" width="8.44140625" customWidth="1"/>
    <col min="4" max="4" width="15.109375" customWidth="1"/>
    <col min="5" max="5" width="14.88671875" customWidth="1"/>
    <col min="6" max="6" width="15.44140625" customWidth="1"/>
    <col min="7" max="7" width="9" customWidth="1"/>
    <col min="8" max="8" width="11.5546875" customWidth="1"/>
    <col min="9" max="9" width="24" customWidth="1"/>
  </cols>
  <sheetData>
    <row r="1" spans="1:9" s="8" customFormat="1" ht="13.8" x14ac:dyDescent="0.25">
      <c r="A1" s="193" t="s">
        <v>236</v>
      </c>
      <c r="B1" s="193" t="s">
        <v>237</v>
      </c>
      <c r="C1" s="193" t="s">
        <v>238</v>
      </c>
      <c r="D1" s="193" t="s">
        <v>239</v>
      </c>
      <c r="E1" s="193" t="s">
        <v>239</v>
      </c>
      <c r="F1" s="193" t="s">
        <v>240</v>
      </c>
      <c r="G1" s="193" t="s">
        <v>238</v>
      </c>
      <c r="H1" s="193" t="s">
        <v>241</v>
      </c>
      <c r="I1" s="37" t="s">
        <v>242</v>
      </c>
    </row>
    <row r="2" spans="1:9" ht="13.8" x14ac:dyDescent="0.25">
      <c r="A2" s="38">
        <v>0.01</v>
      </c>
      <c r="B2" s="38">
        <v>0.1</v>
      </c>
      <c r="C2" s="38">
        <v>1100</v>
      </c>
      <c r="D2" s="38">
        <v>1100</v>
      </c>
      <c r="E2" s="38">
        <v>-1100</v>
      </c>
      <c r="F2" s="38">
        <v>1100</v>
      </c>
      <c r="G2" s="38">
        <v>1100</v>
      </c>
      <c r="H2" s="38">
        <v>1100</v>
      </c>
      <c r="I2" s="39">
        <v>39448</v>
      </c>
    </row>
    <row r="3" spans="1:9" ht="13.8" x14ac:dyDescent="0.25">
      <c r="A3" s="38">
        <v>0.02</v>
      </c>
      <c r="B3" s="38">
        <v>0.2</v>
      </c>
      <c r="C3" s="38">
        <v>1100</v>
      </c>
      <c r="D3" s="38">
        <v>1101</v>
      </c>
      <c r="E3" s="38">
        <v>-1150</v>
      </c>
      <c r="F3" s="38">
        <v>1101</v>
      </c>
      <c r="G3" s="38">
        <v>1100</v>
      </c>
      <c r="H3" s="38">
        <v>1150</v>
      </c>
      <c r="I3" s="39">
        <v>39479</v>
      </c>
    </row>
    <row r="4" spans="1:9" ht="13.8" x14ac:dyDescent="0.25">
      <c r="A4" s="38">
        <v>0.03</v>
      </c>
      <c r="B4" s="38">
        <v>0.3</v>
      </c>
      <c r="C4" s="38">
        <v>1100</v>
      </c>
      <c r="D4" s="38">
        <v>1102</v>
      </c>
      <c r="E4" s="38">
        <v>-1200</v>
      </c>
      <c r="F4" s="38">
        <v>1102</v>
      </c>
      <c r="G4" s="38">
        <v>1100</v>
      </c>
      <c r="H4" s="38">
        <v>1200</v>
      </c>
      <c r="I4" s="39">
        <v>39508</v>
      </c>
    </row>
    <row r="5" spans="1:9" ht="13.8" x14ac:dyDescent="0.25">
      <c r="A5" s="38">
        <v>0.04</v>
      </c>
      <c r="B5" s="38">
        <v>0.4</v>
      </c>
      <c r="C5" s="38">
        <v>1100</v>
      </c>
      <c r="D5" s="38">
        <v>1103</v>
      </c>
      <c r="E5" s="38">
        <v>-1250</v>
      </c>
      <c r="F5" s="38">
        <v>1103</v>
      </c>
      <c r="G5" s="38">
        <v>1100</v>
      </c>
      <c r="H5" s="38">
        <v>1250</v>
      </c>
      <c r="I5" s="39">
        <v>39539</v>
      </c>
    </row>
    <row r="6" spans="1:9" ht="13.8" x14ac:dyDescent="0.25">
      <c r="A6" s="38">
        <v>0.05</v>
      </c>
      <c r="B6" s="38">
        <v>0.5</v>
      </c>
      <c r="C6" s="38">
        <v>1100</v>
      </c>
      <c r="D6" s="38">
        <v>1104</v>
      </c>
      <c r="E6" s="38">
        <v>-1300</v>
      </c>
      <c r="F6" s="38">
        <v>1104</v>
      </c>
      <c r="G6" s="38">
        <v>1100</v>
      </c>
      <c r="H6" s="38">
        <v>1300</v>
      </c>
      <c r="I6" s="39">
        <v>39569</v>
      </c>
    </row>
    <row r="7" spans="1:9" ht="13.8" x14ac:dyDescent="0.25">
      <c r="A7" s="38">
        <v>0.06</v>
      </c>
      <c r="B7" s="38">
        <v>0.6</v>
      </c>
      <c r="C7" s="38">
        <v>1100</v>
      </c>
      <c r="D7" s="38">
        <v>1105</v>
      </c>
      <c r="E7" s="38">
        <v>-1350</v>
      </c>
      <c r="F7" s="38">
        <v>1105</v>
      </c>
      <c r="G7" s="38">
        <v>1100</v>
      </c>
      <c r="H7" s="38">
        <v>1350</v>
      </c>
      <c r="I7" s="39">
        <v>39600</v>
      </c>
    </row>
    <row r="8" spans="1:9" ht="13.8" x14ac:dyDescent="0.25">
      <c r="A8" s="38">
        <v>7.0000000000000007E-2</v>
      </c>
      <c r="B8" s="38">
        <v>0.7</v>
      </c>
      <c r="C8" s="38">
        <v>1100</v>
      </c>
      <c r="D8" s="38">
        <v>1106</v>
      </c>
      <c r="E8" s="38">
        <v>-1400</v>
      </c>
      <c r="F8" s="38">
        <v>1106</v>
      </c>
      <c r="G8" s="38">
        <v>1100</v>
      </c>
      <c r="H8" s="38">
        <v>1400</v>
      </c>
      <c r="I8" s="39">
        <v>35612</v>
      </c>
    </row>
    <row r="9" spans="1:9" ht="13.8" x14ac:dyDescent="0.25">
      <c r="A9" s="38">
        <v>0.08</v>
      </c>
      <c r="B9" s="38">
        <v>0.8</v>
      </c>
      <c r="C9" s="38">
        <v>1100</v>
      </c>
      <c r="D9" s="38">
        <v>1107</v>
      </c>
      <c r="E9" s="38">
        <v>-1450</v>
      </c>
      <c r="F9" s="38">
        <v>1107</v>
      </c>
      <c r="G9" s="38">
        <v>1100</v>
      </c>
      <c r="H9" s="38">
        <v>1450</v>
      </c>
      <c r="I9" s="39">
        <v>39661</v>
      </c>
    </row>
    <row r="10" spans="1:9" ht="13.8" x14ac:dyDescent="0.25">
      <c r="A10" s="38">
        <v>0.09</v>
      </c>
      <c r="B10" s="38">
        <v>0.9</v>
      </c>
      <c r="C10" s="38">
        <v>1100</v>
      </c>
      <c r="D10" s="38">
        <v>1108</v>
      </c>
      <c r="E10" s="38">
        <v>-1500</v>
      </c>
      <c r="F10" s="38">
        <v>1108</v>
      </c>
      <c r="G10" s="38">
        <v>1100</v>
      </c>
      <c r="H10" s="38">
        <v>1500</v>
      </c>
      <c r="I10" s="39">
        <v>39692</v>
      </c>
    </row>
    <row r="11" spans="1:9" ht="13.8" x14ac:dyDescent="0.25">
      <c r="A11" s="38"/>
      <c r="B11" s="38"/>
      <c r="C11" s="38"/>
      <c r="D11" s="38"/>
      <c r="E11" s="38"/>
      <c r="F11" s="38"/>
      <c r="G11" s="38"/>
      <c r="H11" s="38"/>
    </row>
    <row r="12" spans="1:9" ht="13.8" x14ac:dyDescent="0.25">
      <c r="A12" s="40" t="s">
        <v>243</v>
      </c>
      <c r="B12" s="38"/>
      <c r="C12" s="38"/>
      <c r="D12" s="38"/>
      <c r="E12" s="38"/>
      <c r="F12" s="38"/>
      <c r="G12" s="38"/>
      <c r="H12" s="38"/>
    </row>
    <row r="13" spans="1:9" s="8" customFormat="1" ht="13.8" x14ac:dyDescent="0.25">
      <c r="A13" s="193" t="s">
        <v>236</v>
      </c>
      <c r="B13" s="193" t="s">
        <v>237</v>
      </c>
      <c r="C13" s="193" t="s">
        <v>238</v>
      </c>
      <c r="D13" s="193" t="s">
        <v>239</v>
      </c>
      <c r="E13" s="193" t="s">
        <v>239</v>
      </c>
      <c r="F13" s="193" t="s">
        <v>240</v>
      </c>
      <c r="G13" s="193" t="s">
        <v>238</v>
      </c>
      <c r="H13" s="193" t="s">
        <v>241</v>
      </c>
      <c r="I13" s="37" t="s">
        <v>242</v>
      </c>
    </row>
    <row r="14" spans="1:9" ht="13.8" x14ac:dyDescent="0.25">
      <c r="A14" s="41">
        <v>0.01</v>
      </c>
      <c r="B14" s="42">
        <v>0.1</v>
      </c>
      <c r="C14" s="43">
        <v>1100</v>
      </c>
      <c r="D14" s="48">
        <v>1100</v>
      </c>
      <c r="E14" s="48">
        <v>-1100</v>
      </c>
      <c r="F14" s="49">
        <v>1100</v>
      </c>
      <c r="G14" s="44">
        <v>1100</v>
      </c>
      <c r="H14" s="45">
        <v>1100</v>
      </c>
      <c r="I14" s="46">
        <v>39448</v>
      </c>
    </row>
    <row r="15" spans="1:9" ht="13.8" x14ac:dyDescent="0.25">
      <c r="A15" s="41">
        <v>0.02</v>
      </c>
      <c r="B15" s="42">
        <v>0.2</v>
      </c>
      <c r="C15" s="43">
        <v>1100</v>
      </c>
      <c r="D15" s="48">
        <v>1101</v>
      </c>
      <c r="E15" s="48">
        <v>-1150</v>
      </c>
      <c r="F15" s="49">
        <v>1101</v>
      </c>
      <c r="G15" s="44">
        <v>1100</v>
      </c>
      <c r="H15" s="45">
        <v>1150</v>
      </c>
      <c r="I15" s="46">
        <v>39479</v>
      </c>
    </row>
    <row r="16" spans="1:9" ht="13.8" x14ac:dyDescent="0.25">
      <c r="A16" s="41">
        <v>0.03</v>
      </c>
      <c r="B16" s="42">
        <v>0.3</v>
      </c>
      <c r="C16" s="43">
        <v>1100</v>
      </c>
      <c r="D16" s="48">
        <v>1102</v>
      </c>
      <c r="E16" s="48">
        <v>-1200</v>
      </c>
      <c r="F16" s="49">
        <v>1102</v>
      </c>
      <c r="G16" s="44">
        <v>1100</v>
      </c>
      <c r="H16" s="45">
        <v>1200</v>
      </c>
      <c r="I16" s="46">
        <v>39508</v>
      </c>
    </row>
    <row r="17" spans="1:9" ht="13.8" x14ac:dyDescent="0.25">
      <c r="A17" s="41">
        <v>0.04</v>
      </c>
      <c r="B17" s="42">
        <v>0.4</v>
      </c>
      <c r="C17" s="43">
        <v>1100</v>
      </c>
      <c r="D17" s="48">
        <v>1103</v>
      </c>
      <c r="E17" s="48">
        <v>-1250</v>
      </c>
      <c r="F17" s="49">
        <v>1103</v>
      </c>
      <c r="G17" s="44">
        <v>1100</v>
      </c>
      <c r="H17" s="45">
        <v>1250</v>
      </c>
      <c r="I17" s="46">
        <v>39539</v>
      </c>
    </row>
    <row r="18" spans="1:9" ht="13.8" x14ac:dyDescent="0.25">
      <c r="A18" s="41">
        <v>0.05</v>
      </c>
      <c r="B18" s="42">
        <v>0.5</v>
      </c>
      <c r="C18" s="43">
        <v>1100</v>
      </c>
      <c r="D18" s="48">
        <v>1104</v>
      </c>
      <c r="E18" s="48">
        <v>-1300</v>
      </c>
      <c r="F18" s="49">
        <v>1104</v>
      </c>
      <c r="G18" s="44">
        <v>1100</v>
      </c>
      <c r="H18" s="45">
        <v>1300</v>
      </c>
      <c r="I18" s="46">
        <v>39569</v>
      </c>
    </row>
    <row r="19" spans="1:9" ht="13.8" x14ac:dyDescent="0.25">
      <c r="A19" s="41">
        <v>0.06</v>
      </c>
      <c r="B19" s="42">
        <v>0.6</v>
      </c>
      <c r="C19" s="43">
        <v>1100</v>
      </c>
      <c r="D19" s="48">
        <v>1105</v>
      </c>
      <c r="E19" s="48">
        <v>-1350</v>
      </c>
      <c r="F19" s="49">
        <v>1105</v>
      </c>
      <c r="G19" s="44">
        <v>1100</v>
      </c>
      <c r="H19" s="45">
        <v>1350</v>
      </c>
      <c r="I19" s="46">
        <v>39600</v>
      </c>
    </row>
    <row r="20" spans="1:9" ht="13.8" x14ac:dyDescent="0.25">
      <c r="A20" s="41">
        <v>7.0000000000000007E-2</v>
      </c>
      <c r="B20" s="42">
        <v>0.7</v>
      </c>
      <c r="C20" s="43">
        <v>1100</v>
      </c>
      <c r="D20" s="48">
        <v>1106</v>
      </c>
      <c r="E20" s="48">
        <v>-1400</v>
      </c>
      <c r="F20" s="49">
        <v>1106</v>
      </c>
      <c r="G20" s="44">
        <v>1100</v>
      </c>
      <c r="H20" s="45">
        <v>1400</v>
      </c>
      <c r="I20" s="46">
        <v>35612</v>
      </c>
    </row>
    <row r="21" spans="1:9" ht="13.8" x14ac:dyDescent="0.25">
      <c r="A21" s="41">
        <v>0.08</v>
      </c>
      <c r="B21" s="42">
        <v>0.8</v>
      </c>
      <c r="C21" s="43">
        <v>1100</v>
      </c>
      <c r="D21" s="48">
        <v>1107</v>
      </c>
      <c r="E21" s="48">
        <v>-1450</v>
      </c>
      <c r="F21" s="49">
        <v>1107</v>
      </c>
      <c r="G21" s="44">
        <v>1100</v>
      </c>
      <c r="H21" s="45">
        <v>1450</v>
      </c>
      <c r="I21" s="46">
        <v>39661</v>
      </c>
    </row>
    <row r="22" spans="1:9" ht="13.8" x14ac:dyDescent="0.25">
      <c r="A22" s="41">
        <v>0.09</v>
      </c>
      <c r="B22" s="42">
        <v>0.9</v>
      </c>
      <c r="C22" s="43">
        <v>1100</v>
      </c>
      <c r="D22" s="48">
        <v>1108</v>
      </c>
      <c r="E22" s="48">
        <v>-1500</v>
      </c>
      <c r="F22" s="49">
        <v>1108</v>
      </c>
      <c r="G22" s="44">
        <v>1100</v>
      </c>
      <c r="H22" s="45">
        <v>1500</v>
      </c>
      <c r="I22" s="46">
        <v>39692</v>
      </c>
    </row>
    <row r="23" spans="1:9" ht="13.8" x14ac:dyDescent="0.25">
      <c r="A23" s="38"/>
      <c r="B23" s="38"/>
      <c r="C23" s="38"/>
      <c r="D23" s="38"/>
      <c r="E23" s="38"/>
      <c r="F23" s="38"/>
      <c r="G23" s="38"/>
      <c r="H23" s="38"/>
    </row>
  </sheetData>
  <phoneticPr fontId="8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H20"/>
  <sheetViews>
    <sheetView workbookViewId="0">
      <selection activeCell="A7" sqref="A3:A7"/>
    </sheetView>
  </sheetViews>
  <sheetFormatPr defaultRowHeight="13.2" x14ac:dyDescent="0.25"/>
  <cols>
    <col min="3" max="3" width="10.6640625" bestFit="1" customWidth="1"/>
  </cols>
  <sheetData>
    <row r="2" spans="1:4" s="97" customFormat="1" x14ac:dyDescent="0.25">
      <c r="A2" s="97" t="s">
        <v>244</v>
      </c>
      <c r="B2" s="97" t="s">
        <v>245</v>
      </c>
      <c r="C2" s="97" t="s">
        <v>246</v>
      </c>
    </row>
    <row r="3" spans="1:4" x14ac:dyDescent="0.25">
      <c r="A3">
        <v>2012</v>
      </c>
      <c r="B3">
        <v>2432</v>
      </c>
      <c r="C3">
        <f t="array" ref="C3:C12">TREND(B3:B6,A3:A6,A3:A12)</f>
        <v>2438.3999999999651</v>
      </c>
    </row>
    <row r="4" spans="1:4" x14ac:dyDescent="0.25">
      <c r="A4">
        <v>2013</v>
      </c>
      <c r="B4">
        <v>2654</v>
      </c>
      <c r="C4">
        <v>2656.7999999999884</v>
      </c>
    </row>
    <row r="5" spans="1:4" x14ac:dyDescent="0.25">
      <c r="A5">
        <v>2014</v>
      </c>
      <c r="B5">
        <v>2900</v>
      </c>
      <c r="C5">
        <v>2875.2000000000116</v>
      </c>
    </row>
    <row r="6" spans="1:4" x14ac:dyDescent="0.25">
      <c r="A6">
        <v>2015</v>
      </c>
      <c r="B6">
        <v>3078</v>
      </c>
      <c r="C6">
        <v>3093.5999999999767</v>
      </c>
      <c r="D6" s="97" t="s">
        <v>247</v>
      </c>
    </row>
    <row r="7" spans="1:4" x14ac:dyDescent="0.25">
      <c r="A7">
        <v>2016</v>
      </c>
      <c r="C7" s="98">
        <v>3312</v>
      </c>
      <c r="D7" s="97" t="s">
        <v>248</v>
      </c>
    </row>
    <row r="8" spans="1:4" x14ac:dyDescent="0.25">
      <c r="A8">
        <v>2017</v>
      </c>
      <c r="C8" s="98">
        <v>3530.3999999999651</v>
      </c>
    </row>
    <row r="9" spans="1:4" x14ac:dyDescent="0.25">
      <c r="A9">
        <v>2018</v>
      </c>
      <c r="C9" s="98">
        <v>3748.7999999999884</v>
      </c>
    </row>
    <row r="10" spans="1:4" x14ac:dyDescent="0.25">
      <c r="A10">
        <v>2019</v>
      </c>
      <c r="C10" s="98">
        <v>3967.2000000000116</v>
      </c>
    </row>
    <row r="11" spans="1:4" x14ac:dyDescent="0.25">
      <c r="A11">
        <v>2020</v>
      </c>
      <c r="C11" s="98">
        <v>4185.5999999999767</v>
      </c>
    </row>
    <row r="12" spans="1:4" x14ac:dyDescent="0.25">
      <c r="A12">
        <v>2021</v>
      </c>
      <c r="C12" s="98">
        <v>4404</v>
      </c>
    </row>
    <row r="17" spans="1:8" x14ac:dyDescent="0.25">
      <c r="A17" t="s">
        <v>249</v>
      </c>
      <c r="D17" t="s">
        <v>250</v>
      </c>
    </row>
    <row r="18" spans="1:8" x14ac:dyDescent="0.25">
      <c r="A18" s="201" t="s">
        <v>251</v>
      </c>
      <c r="B18" s="201"/>
      <c r="C18" s="201"/>
      <c r="D18" s="201"/>
      <c r="E18" s="201"/>
      <c r="F18" s="201"/>
      <c r="G18" s="201"/>
    </row>
    <row r="19" spans="1:8" x14ac:dyDescent="0.25">
      <c r="A19" s="201" t="s">
        <v>252</v>
      </c>
      <c r="B19" s="201"/>
      <c r="C19" s="201"/>
      <c r="D19" s="201"/>
      <c r="E19" s="201"/>
      <c r="F19" s="201"/>
      <c r="G19" s="201"/>
    </row>
    <row r="20" spans="1:8" ht="12.75" customHeight="1" x14ac:dyDescent="0.25">
      <c r="A20" s="202" t="s">
        <v>253</v>
      </c>
      <c r="B20" s="202"/>
      <c r="C20" s="202"/>
      <c r="D20" s="202"/>
      <c r="E20" s="202"/>
      <c r="F20" s="202"/>
      <c r="G20" s="202"/>
      <c r="H20" s="202"/>
    </row>
  </sheetData>
  <mergeCells count="3">
    <mergeCell ref="A18:G18"/>
    <mergeCell ref="A19:G19"/>
    <mergeCell ref="A20:H20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8"/>
  <sheetViews>
    <sheetView zoomScale="200" workbookViewId="0">
      <selection activeCell="H14" sqref="H14"/>
    </sheetView>
  </sheetViews>
  <sheetFormatPr defaultRowHeight="13.2" x14ac:dyDescent="0.25"/>
  <cols>
    <col min="1" max="1" width="15" bestFit="1" customWidth="1"/>
    <col min="2" max="2" width="11.5546875" bestFit="1" customWidth="1"/>
    <col min="3" max="3" width="3.6640625" customWidth="1"/>
    <col min="4" max="4" width="15.5546875" customWidth="1"/>
  </cols>
  <sheetData>
    <row r="1" spans="1:8" x14ac:dyDescent="0.25">
      <c r="B1" s="97" t="s">
        <v>254</v>
      </c>
      <c r="D1" s="97" t="s">
        <v>255</v>
      </c>
    </row>
    <row r="2" spans="1:8" x14ac:dyDescent="0.25">
      <c r="A2" s="68" t="s">
        <v>256</v>
      </c>
      <c r="B2" s="68" t="s">
        <v>257</v>
      </c>
      <c r="D2" s="68" t="s">
        <v>257</v>
      </c>
      <c r="F2" s="203" t="s">
        <v>258</v>
      </c>
      <c r="G2" s="201"/>
      <c r="H2" s="201"/>
    </row>
    <row r="3" spans="1:8" x14ac:dyDescent="0.25">
      <c r="A3" t="s">
        <v>259</v>
      </c>
      <c r="B3">
        <v>9</v>
      </c>
      <c r="D3">
        <v>9</v>
      </c>
      <c r="F3" s="201"/>
      <c r="G3" s="201"/>
      <c r="H3" s="201"/>
    </row>
    <row r="4" spans="1:8" x14ac:dyDescent="0.25">
      <c r="A4" t="s">
        <v>260</v>
      </c>
      <c r="B4">
        <v>9</v>
      </c>
      <c r="D4">
        <v>10</v>
      </c>
    </row>
    <row r="5" spans="1:8" x14ac:dyDescent="0.25">
      <c r="A5" t="s">
        <v>261</v>
      </c>
      <c r="B5">
        <v>10</v>
      </c>
      <c r="D5">
        <v>11</v>
      </c>
    </row>
    <row r="6" spans="1:8" x14ac:dyDescent="0.25">
      <c r="A6" t="s">
        <v>262</v>
      </c>
      <c r="B6">
        <v>11</v>
      </c>
      <c r="D6">
        <v>12</v>
      </c>
    </row>
    <row r="7" spans="1:8" x14ac:dyDescent="0.25">
      <c r="A7" t="s">
        <v>263</v>
      </c>
      <c r="B7">
        <v>11</v>
      </c>
    </row>
    <row r="8" spans="1:8" x14ac:dyDescent="0.25">
      <c r="A8" t="s">
        <v>264</v>
      </c>
      <c r="B8">
        <v>11</v>
      </c>
    </row>
    <row r="9" spans="1:8" x14ac:dyDescent="0.25">
      <c r="A9" t="s">
        <v>265</v>
      </c>
      <c r="B9">
        <v>11</v>
      </c>
    </row>
    <row r="10" spans="1:8" x14ac:dyDescent="0.25">
      <c r="A10" t="s">
        <v>266</v>
      </c>
      <c r="B10">
        <v>12</v>
      </c>
    </row>
    <row r="11" spans="1:8" x14ac:dyDescent="0.25">
      <c r="A11" t="s">
        <v>267</v>
      </c>
      <c r="B11">
        <v>12</v>
      </c>
    </row>
    <row r="12" spans="1:8" ht="13.8" thickBot="1" x14ac:dyDescent="0.3"/>
    <row r="13" spans="1:8" x14ac:dyDescent="0.25">
      <c r="A13" s="105" t="s">
        <v>268</v>
      </c>
      <c r="B13" s="105" t="s">
        <v>269</v>
      </c>
    </row>
    <row r="14" spans="1:8" x14ac:dyDescent="0.25">
      <c r="A14" s="106">
        <v>9</v>
      </c>
      <c r="B14" s="107">
        <v>2</v>
      </c>
    </row>
    <row r="15" spans="1:8" x14ac:dyDescent="0.25">
      <c r="A15" s="106">
        <v>10</v>
      </c>
      <c r="B15" s="107">
        <v>1</v>
      </c>
    </row>
    <row r="16" spans="1:8" x14ac:dyDescent="0.25">
      <c r="A16" s="106">
        <v>11</v>
      </c>
      <c r="B16" s="107">
        <v>4</v>
      </c>
    </row>
    <row r="17" spans="1:2" x14ac:dyDescent="0.25">
      <c r="A17" s="106">
        <v>12</v>
      </c>
      <c r="B17" s="107">
        <v>2</v>
      </c>
    </row>
    <row r="18" spans="1:2" ht="13.8" thickBot="1" x14ac:dyDescent="0.3">
      <c r="A18" s="108" t="s">
        <v>155</v>
      </c>
      <c r="B18" s="108">
        <v>0</v>
      </c>
    </row>
  </sheetData>
  <mergeCells count="1">
    <mergeCell ref="F2:H3"/>
  </mergeCells>
  <phoneticPr fontId="8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6"/>
  <sheetViews>
    <sheetView workbookViewId="0">
      <selection activeCell="E19" sqref="E19"/>
    </sheetView>
  </sheetViews>
  <sheetFormatPr defaultColWidth="9.109375" defaultRowHeight="17.399999999999999" x14ac:dyDescent="0.3"/>
  <cols>
    <col min="1" max="1" width="10.33203125" style="166" bestFit="1" customWidth="1"/>
    <col min="2" max="2" width="12.5546875" style="166" bestFit="1" customWidth="1"/>
    <col min="3" max="3" width="13.6640625" style="166" bestFit="1" customWidth="1"/>
    <col min="4" max="4" width="9.33203125" style="166" bestFit="1" customWidth="1"/>
    <col min="5" max="5" width="17.6640625" style="166" customWidth="1"/>
    <col min="6" max="6" width="9.109375" style="166"/>
    <col min="7" max="7" width="14.33203125" style="166" customWidth="1"/>
    <col min="8" max="10" width="7" style="166" customWidth="1"/>
    <col min="11" max="11" width="9.33203125" style="166" customWidth="1"/>
    <col min="12" max="16384" width="9.109375" style="166"/>
  </cols>
  <sheetData>
    <row r="1" spans="1:5" x14ac:dyDescent="0.3">
      <c r="A1" s="171" t="s">
        <v>270</v>
      </c>
      <c r="B1" s="172"/>
      <c r="C1" s="172"/>
      <c r="D1" s="172"/>
      <c r="E1" s="173"/>
    </row>
    <row r="2" spans="1:5" x14ac:dyDescent="0.3">
      <c r="A2" s="174"/>
      <c r="B2" s="175"/>
      <c r="C2" s="175"/>
      <c r="D2" s="175"/>
      <c r="E2" s="176"/>
    </row>
    <row r="3" spans="1:5" x14ac:dyDescent="0.3">
      <c r="A3" s="177" t="s">
        <v>271</v>
      </c>
      <c r="B3" s="178" t="s">
        <v>272</v>
      </c>
      <c r="C3" s="178" t="s">
        <v>273</v>
      </c>
      <c r="D3" s="178" t="s">
        <v>234</v>
      </c>
      <c r="E3" s="179" t="s">
        <v>274</v>
      </c>
    </row>
    <row r="4" spans="1:5" x14ac:dyDescent="0.3">
      <c r="A4" s="174" t="s">
        <v>259</v>
      </c>
      <c r="B4" s="175" t="s">
        <v>275</v>
      </c>
      <c r="C4" s="191">
        <v>11.5</v>
      </c>
      <c r="D4" s="175">
        <v>10</v>
      </c>
      <c r="E4" s="192">
        <f>C4*D4</f>
        <v>115</v>
      </c>
    </row>
    <row r="5" spans="1:5" x14ac:dyDescent="0.3">
      <c r="A5" s="174" t="s">
        <v>259</v>
      </c>
      <c r="B5" s="175" t="s">
        <v>276</v>
      </c>
      <c r="C5" s="191">
        <v>8.5</v>
      </c>
      <c r="D5" s="175">
        <v>5</v>
      </c>
      <c r="E5" s="192">
        <f t="shared" ref="E5:E15" si="0">C5*D5</f>
        <v>42.5</v>
      </c>
    </row>
    <row r="6" spans="1:5" x14ac:dyDescent="0.3">
      <c r="A6" s="174" t="s">
        <v>259</v>
      </c>
      <c r="B6" s="175" t="s">
        <v>277</v>
      </c>
      <c r="C6" s="191">
        <v>6.5</v>
      </c>
      <c r="D6" s="175">
        <v>15</v>
      </c>
      <c r="E6" s="192">
        <f t="shared" si="0"/>
        <v>97.5</v>
      </c>
    </row>
    <row r="7" spans="1:5" x14ac:dyDescent="0.3">
      <c r="A7" s="174" t="s">
        <v>259</v>
      </c>
      <c r="B7" s="175" t="s">
        <v>278</v>
      </c>
      <c r="C7" s="191">
        <v>12</v>
      </c>
      <c r="D7" s="175">
        <v>3</v>
      </c>
      <c r="E7" s="192">
        <f t="shared" si="0"/>
        <v>36</v>
      </c>
    </row>
    <row r="8" spans="1:5" x14ac:dyDescent="0.3">
      <c r="A8" s="174" t="s">
        <v>199</v>
      </c>
      <c r="B8" s="175" t="s">
        <v>275</v>
      </c>
      <c r="C8" s="191">
        <v>10</v>
      </c>
      <c r="D8" s="175">
        <v>45</v>
      </c>
      <c r="E8" s="192">
        <f t="shared" si="0"/>
        <v>450</v>
      </c>
    </row>
    <row r="9" spans="1:5" x14ac:dyDescent="0.3">
      <c r="A9" s="174" t="s">
        <v>199</v>
      </c>
      <c r="B9" s="175" t="s">
        <v>276</v>
      </c>
      <c r="C9" s="191">
        <v>9.4500000000000082</v>
      </c>
      <c r="D9" s="175">
        <v>23</v>
      </c>
      <c r="E9" s="192">
        <f t="shared" si="0"/>
        <v>217.35000000000019</v>
      </c>
    </row>
    <row r="10" spans="1:5" x14ac:dyDescent="0.3">
      <c r="A10" s="174" t="s">
        <v>199</v>
      </c>
      <c r="B10" s="175" t="s">
        <v>277</v>
      </c>
      <c r="C10" s="191">
        <v>9.400000000000011</v>
      </c>
      <c r="D10" s="175">
        <v>12</v>
      </c>
      <c r="E10" s="192">
        <f t="shared" si="0"/>
        <v>112.80000000000013</v>
      </c>
    </row>
    <row r="11" spans="1:5" x14ac:dyDescent="0.3">
      <c r="A11" s="174" t="s">
        <v>199</v>
      </c>
      <c r="B11" s="175" t="s">
        <v>278</v>
      </c>
      <c r="C11" s="191">
        <v>9.3500000000000139</v>
      </c>
      <c r="D11" s="175">
        <v>5</v>
      </c>
      <c r="E11" s="192">
        <f t="shared" si="0"/>
        <v>46.750000000000071</v>
      </c>
    </row>
    <row r="12" spans="1:5" x14ac:dyDescent="0.3">
      <c r="A12" s="174" t="s">
        <v>200</v>
      </c>
      <c r="B12" s="175" t="s">
        <v>275</v>
      </c>
      <c r="C12" s="191">
        <v>9.3000000000000167</v>
      </c>
      <c r="D12" s="175">
        <v>23</v>
      </c>
      <c r="E12" s="192">
        <f t="shared" si="0"/>
        <v>213.90000000000038</v>
      </c>
    </row>
    <row r="13" spans="1:5" x14ac:dyDescent="0.3">
      <c r="A13" s="174" t="s">
        <v>200</v>
      </c>
      <c r="B13" s="175" t="s">
        <v>276</v>
      </c>
      <c r="C13" s="191">
        <v>9.2500000000000195</v>
      </c>
      <c r="D13" s="175">
        <v>6</v>
      </c>
      <c r="E13" s="192">
        <f t="shared" si="0"/>
        <v>55.500000000000114</v>
      </c>
    </row>
    <row r="14" spans="1:5" x14ac:dyDescent="0.3">
      <c r="A14" s="174" t="s">
        <v>200</v>
      </c>
      <c r="B14" s="175" t="s">
        <v>277</v>
      </c>
      <c r="C14" s="191">
        <v>9.2000000000000224</v>
      </c>
      <c r="D14" s="175">
        <v>12</v>
      </c>
      <c r="E14" s="192">
        <f t="shared" si="0"/>
        <v>110.40000000000026</v>
      </c>
    </row>
    <row r="15" spans="1:5" x14ac:dyDescent="0.3">
      <c r="A15" s="174" t="s">
        <v>200</v>
      </c>
      <c r="B15" s="175" t="s">
        <v>278</v>
      </c>
      <c r="C15" s="191">
        <v>9.1500000000000252</v>
      </c>
      <c r="D15" s="175">
        <v>10</v>
      </c>
      <c r="E15" s="192">
        <f t="shared" si="0"/>
        <v>91.500000000000256</v>
      </c>
    </row>
    <row r="16" spans="1:5" ht="18" thickBot="1" x14ac:dyDescent="0.35">
      <c r="A16" s="180"/>
      <c r="B16" s="181"/>
      <c r="C16" s="181"/>
      <c r="D16" s="181"/>
      <c r="E16" s="182"/>
    </row>
  </sheetData>
  <phoneticPr fontId="8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filterMode="1"/>
  <dimension ref="A1:R294"/>
  <sheetViews>
    <sheetView workbookViewId="0">
      <selection activeCell="G46" sqref="G46"/>
    </sheetView>
  </sheetViews>
  <sheetFormatPr defaultRowHeight="13.2" x14ac:dyDescent="0.25"/>
  <cols>
    <col min="1" max="1" width="13.33203125" style="187" customWidth="1"/>
    <col min="2" max="2" width="5.88671875" style="188" customWidth="1"/>
    <col min="3" max="3" width="9.44140625" customWidth="1"/>
    <col min="4" max="4" width="7.6640625" customWidth="1"/>
    <col min="5" max="5" width="15" customWidth="1"/>
    <col min="6" max="6" width="11.109375" style="39" customWidth="1"/>
    <col min="7" max="7" width="8.44140625" customWidth="1"/>
    <col min="8" max="8" width="7.6640625" customWidth="1"/>
    <col min="9" max="9" width="24.6640625" customWidth="1"/>
    <col min="10" max="10" width="8.88671875" customWidth="1"/>
    <col min="11" max="11" width="19.44140625" customWidth="1"/>
    <col min="12" max="12" width="6.44140625" customWidth="1"/>
    <col min="13" max="13" width="8" customWidth="1"/>
    <col min="14" max="14" width="14.33203125" customWidth="1"/>
    <col min="15" max="15" width="12.109375" style="190" customWidth="1"/>
    <col min="16" max="16" width="13.88671875" style="190" customWidth="1"/>
    <col min="17" max="17" width="12.109375" style="190" customWidth="1"/>
    <col min="18" max="18" width="9.6640625" customWidth="1"/>
    <col min="19" max="19" width="8.33203125" customWidth="1"/>
  </cols>
  <sheetData>
    <row r="1" spans="1:18" x14ac:dyDescent="0.25">
      <c r="A1" s="183" t="s">
        <v>1780</v>
      </c>
      <c r="B1" s="184"/>
      <c r="C1" s="2"/>
      <c r="D1" s="2"/>
      <c r="E1" s="2"/>
      <c r="F1" s="185"/>
      <c r="G1" s="2"/>
      <c r="H1" s="2"/>
      <c r="I1" s="2"/>
      <c r="J1" s="2"/>
      <c r="K1" s="2"/>
      <c r="L1" s="2"/>
      <c r="M1" s="2"/>
      <c r="N1" s="2"/>
      <c r="O1" s="186"/>
      <c r="P1" s="186">
        <f>AVERAGE(P12:P294)*1.5</f>
        <v>82955.830388692571</v>
      </c>
      <c r="Q1" s="186"/>
    </row>
    <row r="2" spans="1:18" x14ac:dyDescent="0.25">
      <c r="A2" s="187" t="b">
        <f>P12&gt;$P$1</f>
        <v>0</v>
      </c>
      <c r="G2" s="189"/>
      <c r="K2" s="189"/>
    </row>
    <row r="3" spans="1:18" x14ac:dyDescent="0.25">
      <c r="G3" s="189"/>
      <c r="K3" s="189"/>
    </row>
    <row r="6" spans="1:18" x14ac:dyDescent="0.25"/>
    <row r="11" spans="1:18" x14ac:dyDescent="0.25">
      <c r="A11" s="183" t="s">
        <v>279</v>
      </c>
      <c r="B11" s="184" t="s">
        <v>280</v>
      </c>
      <c r="C11" s="2" t="s">
        <v>281</v>
      </c>
      <c r="D11" s="2" t="s">
        <v>282</v>
      </c>
      <c r="E11" s="2" t="s">
        <v>139</v>
      </c>
      <c r="F11" s="185" t="s">
        <v>283</v>
      </c>
      <c r="G11" s="2" t="s">
        <v>186</v>
      </c>
      <c r="H11" s="2" t="s">
        <v>284</v>
      </c>
      <c r="I11" s="2" t="s">
        <v>159</v>
      </c>
      <c r="J11" s="2" t="s">
        <v>285</v>
      </c>
      <c r="K11" s="2" t="s">
        <v>286</v>
      </c>
      <c r="L11" s="2" t="s">
        <v>287</v>
      </c>
      <c r="M11" s="2" t="s">
        <v>288</v>
      </c>
      <c r="N11" s="2" t="s">
        <v>289</v>
      </c>
      <c r="O11" s="186" t="s">
        <v>290</v>
      </c>
      <c r="P11" s="186" t="s">
        <v>291</v>
      </c>
      <c r="Q11" s="186" t="s">
        <v>292</v>
      </c>
    </row>
    <row r="12" spans="1:18" hidden="1" x14ac:dyDescent="0.25">
      <c r="A12" s="187">
        <v>65</v>
      </c>
      <c r="B12" s="188">
        <v>3</v>
      </c>
      <c r="C12" s="189" t="s">
        <v>293</v>
      </c>
      <c r="D12" s="189"/>
      <c r="E12" s="189" t="s">
        <v>294</v>
      </c>
      <c r="F12" s="39">
        <v>20229</v>
      </c>
      <c r="G12" s="189" t="s">
        <v>295</v>
      </c>
      <c r="H12" s="189" t="s">
        <v>296</v>
      </c>
      <c r="I12" s="189" t="s">
        <v>297</v>
      </c>
      <c r="J12" s="189" t="s">
        <v>298</v>
      </c>
      <c r="K12" s="189" t="s">
        <v>299</v>
      </c>
      <c r="L12" s="189" t="s">
        <v>300</v>
      </c>
      <c r="M12" s="189" t="s">
        <v>301</v>
      </c>
      <c r="N12" s="189" t="s">
        <v>302</v>
      </c>
      <c r="O12" s="190">
        <v>115</v>
      </c>
      <c r="P12" s="190">
        <v>47300</v>
      </c>
      <c r="Q12" s="190">
        <v>1640</v>
      </c>
      <c r="R12" s="189"/>
    </row>
    <row r="13" spans="1:18" hidden="1" x14ac:dyDescent="0.25">
      <c r="A13" s="187">
        <v>102</v>
      </c>
      <c r="B13" s="188">
        <v>7</v>
      </c>
      <c r="C13" s="189" t="s">
        <v>303</v>
      </c>
      <c r="D13" s="189"/>
      <c r="E13" s="189" t="s">
        <v>304</v>
      </c>
      <c r="F13" s="39">
        <v>28838</v>
      </c>
      <c r="G13" s="189" t="s">
        <v>305</v>
      </c>
      <c r="H13" s="189" t="s">
        <v>296</v>
      </c>
      <c r="I13" s="189" t="s">
        <v>306</v>
      </c>
      <c r="J13" s="189" t="s">
        <v>307</v>
      </c>
      <c r="K13" s="189" t="s">
        <v>299</v>
      </c>
      <c r="L13" s="189" t="s">
        <v>300</v>
      </c>
      <c r="M13" s="189" t="s">
        <v>308</v>
      </c>
      <c r="N13" s="189" t="s">
        <v>309</v>
      </c>
      <c r="O13" s="190">
        <v>150</v>
      </c>
      <c r="P13" s="190">
        <v>46600</v>
      </c>
      <c r="Q13" s="190">
        <v>1480</v>
      </c>
      <c r="R13" s="189"/>
    </row>
    <row r="14" spans="1:18" hidden="1" x14ac:dyDescent="0.25">
      <c r="A14" s="187">
        <v>3</v>
      </c>
      <c r="B14" s="188">
        <v>5</v>
      </c>
      <c r="C14" s="189" t="s">
        <v>310</v>
      </c>
      <c r="D14" s="189"/>
      <c r="E14" s="189" t="s">
        <v>311</v>
      </c>
      <c r="F14" s="39">
        <v>28846</v>
      </c>
      <c r="G14" s="189" t="s">
        <v>305</v>
      </c>
      <c r="H14" s="189" t="s">
        <v>296</v>
      </c>
      <c r="I14" s="189" t="s">
        <v>312</v>
      </c>
      <c r="J14" s="189" t="s">
        <v>313</v>
      </c>
      <c r="K14" s="189" t="s">
        <v>314</v>
      </c>
      <c r="L14" s="189" t="s">
        <v>315</v>
      </c>
      <c r="M14" s="189" t="s">
        <v>316</v>
      </c>
      <c r="N14" s="189" t="s">
        <v>317</v>
      </c>
      <c r="O14" s="190">
        <v>125</v>
      </c>
      <c r="P14" s="190">
        <v>64000</v>
      </c>
      <c r="Q14" s="190">
        <v>680</v>
      </c>
      <c r="R14" s="189"/>
    </row>
    <row r="15" spans="1:18" hidden="1" x14ac:dyDescent="0.25">
      <c r="A15" s="187">
        <v>4</v>
      </c>
      <c r="B15" s="188">
        <v>7</v>
      </c>
      <c r="C15" s="189" t="s">
        <v>318</v>
      </c>
      <c r="D15" s="189" t="s">
        <v>319</v>
      </c>
      <c r="E15" s="189" t="s">
        <v>320</v>
      </c>
      <c r="F15" s="39">
        <v>22348</v>
      </c>
      <c r="G15" s="189" t="s">
        <v>305</v>
      </c>
      <c r="H15" s="189" t="s">
        <v>321</v>
      </c>
      <c r="I15" s="189" t="s">
        <v>322</v>
      </c>
      <c r="J15" s="189" t="s">
        <v>323</v>
      </c>
      <c r="K15" s="189" t="s">
        <v>299</v>
      </c>
      <c r="L15" s="189" t="s">
        <v>300</v>
      </c>
      <c r="M15" s="189" t="s">
        <v>324</v>
      </c>
      <c r="N15" s="189" t="s">
        <v>309</v>
      </c>
      <c r="O15" s="190">
        <v>175</v>
      </c>
      <c r="P15" s="190">
        <v>31000</v>
      </c>
      <c r="Q15" s="190">
        <v>1160</v>
      </c>
      <c r="R15" s="189"/>
    </row>
    <row r="16" spans="1:18" x14ac:dyDescent="0.25">
      <c r="A16" s="187">
        <v>14</v>
      </c>
      <c r="B16" s="188">
        <v>3</v>
      </c>
      <c r="C16" s="189" t="s">
        <v>1054</v>
      </c>
      <c r="D16" s="189"/>
      <c r="E16" s="189" t="s">
        <v>1055</v>
      </c>
      <c r="F16" s="39">
        <v>20537</v>
      </c>
      <c r="G16" s="189" t="s">
        <v>295</v>
      </c>
      <c r="H16" s="189" t="s">
        <v>321</v>
      </c>
      <c r="I16" s="189" t="s">
        <v>1056</v>
      </c>
      <c r="J16" s="189" t="s">
        <v>1057</v>
      </c>
      <c r="K16" s="189" t="s">
        <v>299</v>
      </c>
      <c r="L16" s="189" t="s">
        <v>300</v>
      </c>
      <c r="M16" s="189" t="s">
        <v>1058</v>
      </c>
      <c r="N16" s="189" t="s">
        <v>462</v>
      </c>
      <c r="O16" s="190">
        <v>130</v>
      </c>
      <c r="P16" s="190">
        <v>88600</v>
      </c>
      <c r="Q16" s="190">
        <v>1740</v>
      </c>
      <c r="R16" s="189"/>
    </row>
    <row r="17" spans="1:18" hidden="1" x14ac:dyDescent="0.25">
      <c r="A17" s="187">
        <v>6</v>
      </c>
      <c r="B17" s="188">
        <v>8</v>
      </c>
      <c r="C17" s="189" t="s">
        <v>331</v>
      </c>
      <c r="D17" s="189" t="s">
        <v>332</v>
      </c>
      <c r="E17" s="189" t="s">
        <v>333</v>
      </c>
      <c r="F17" s="39">
        <v>23136</v>
      </c>
      <c r="G17" s="189" t="s">
        <v>305</v>
      </c>
      <c r="H17" s="189" t="s">
        <v>321</v>
      </c>
      <c r="I17" s="189" t="s">
        <v>334</v>
      </c>
      <c r="J17" s="189" t="s">
        <v>335</v>
      </c>
      <c r="K17" s="189" t="s">
        <v>314</v>
      </c>
      <c r="L17" s="189" t="s">
        <v>315</v>
      </c>
      <c r="M17" s="189" t="s">
        <v>336</v>
      </c>
      <c r="N17" s="189" t="s">
        <v>309</v>
      </c>
      <c r="O17" s="190">
        <v>150</v>
      </c>
      <c r="P17" s="190">
        <v>27300</v>
      </c>
      <c r="Q17" s="190">
        <v>1930</v>
      </c>
      <c r="R17" s="189"/>
    </row>
    <row r="18" spans="1:18" hidden="1" x14ac:dyDescent="0.25">
      <c r="A18" s="187">
        <v>10</v>
      </c>
      <c r="B18" s="188">
        <v>4</v>
      </c>
      <c r="C18" s="189" t="s">
        <v>337</v>
      </c>
      <c r="D18" s="189"/>
      <c r="E18" s="189" t="s">
        <v>338</v>
      </c>
      <c r="F18" s="39">
        <v>26199</v>
      </c>
      <c r="G18" s="189" t="s">
        <v>295</v>
      </c>
      <c r="H18" s="189" t="s">
        <v>321</v>
      </c>
      <c r="I18" s="189" t="s">
        <v>339</v>
      </c>
      <c r="J18" s="189" t="s">
        <v>340</v>
      </c>
      <c r="K18" s="189" t="s">
        <v>341</v>
      </c>
      <c r="L18" s="189" t="s">
        <v>300</v>
      </c>
      <c r="M18" s="189" t="s">
        <v>342</v>
      </c>
      <c r="N18" s="189" t="s">
        <v>309</v>
      </c>
      <c r="O18" s="190">
        <v>150</v>
      </c>
      <c r="P18" s="190">
        <v>21000</v>
      </c>
      <c r="Q18" s="190">
        <v>1460</v>
      </c>
      <c r="R18" s="189"/>
    </row>
    <row r="19" spans="1:18" hidden="1" x14ac:dyDescent="0.25">
      <c r="A19" s="187">
        <v>271</v>
      </c>
      <c r="B19" s="188">
        <v>3</v>
      </c>
      <c r="C19" s="189" t="s">
        <v>343</v>
      </c>
      <c r="D19" s="189"/>
      <c r="E19" s="189" t="s">
        <v>344</v>
      </c>
      <c r="F19" s="39">
        <v>22651</v>
      </c>
      <c r="G19" s="189" t="s">
        <v>305</v>
      </c>
      <c r="H19" s="189" t="s">
        <v>296</v>
      </c>
      <c r="I19" s="189" t="s">
        <v>345</v>
      </c>
      <c r="J19" s="189" t="s">
        <v>346</v>
      </c>
      <c r="K19" s="189" t="s">
        <v>347</v>
      </c>
      <c r="L19" s="189" t="s">
        <v>329</v>
      </c>
      <c r="M19" s="189" t="s">
        <v>348</v>
      </c>
      <c r="N19" s="189" t="s">
        <v>309</v>
      </c>
      <c r="O19" s="190">
        <v>160</v>
      </c>
      <c r="P19" s="190">
        <v>50200</v>
      </c>
      <c r="Q19" s="190">
        <v>1190</v>
      </c>
      <c r="R19" s="189"/>
    </row>
    <row r="20" spans="1:18" hidden="1" x14ac:dyDescent="0.25">
      <c r="A20" s="187">
        <v>198</v>
      </c>
      <c r="B20" s="188">
        <v>3</v>
      </c>
      <c r="C20" s="189" t="s">
        <v>337</v>
      </c>
      <c r="D20" s="189" t="s">
        <v>349</v>
      </c>
      <c r="E20" s="189" t="s">
        <v>350</v>
      </c>
      <c r="F20" s="39">
        <v>29574</v>
      </c>
      <c r="G20" s="189" t="s">
        <v>295</v>
      </c>
      <c r="H20" s="189" t="s">
        <v>321</v>
      </c>
      <c r="I20" s="189" t="s">
        <v>351</v>
      </c>
      <c r="J20" s="189" t="s">
        <v>352</v>
      </c>
      <c r="K20" s="189" t="s">
        <v>314</v>
      </c>
      <c r="L20" s="189" t="s">
        <v>315</v>
      </c>
      <c r="M20" s="189" t="s">
        <v>353</v>
      </c>
      <c r="N20" s="189" t="s">
        <v>354</v>
      </c>
      <c r="O20" s="190">
        <v>100</v>
      </c>
      <c r="P20" s="190">
        <v>58500</v>
      </c>
      <c r="Q20" s="190">
        <v>1520</v>
      </c>
      <c r="R20" s="189"/>
    </row>
    <row r="21" spans="1:18" hidden="1" x14ac:dyDescent="0.25">
      <c r="A21" s="187">
        <v>97</v>
      </c>
      <c r="B21" s="188">
        <v>10</v>
      </c>
      <c r="C21" s="189" t="s">
        <v>355</v>
      </c>
      <c r="D21" s="189"/>
      <c r="E21" s="189" t="s">
        <v>356</v>
      </c>
      <c r="F21" s="39">
        <v>28590</v>
      </c>
      <c r="G21" s="189" t="s">
        <v>295</v>
      </c>
      <c r="H21" s="189" t="s">
        <v>321</v>
      </c>
      <c r="I21" s="189" t="s">
        <v>357</v>
      </c>
      <c r="J21" s="189" t="s">
        <v>358</v>
      </c>
      <c r="K21" s="189" t="s">
        <v>359</v>
      </c>
      <c r="L21" s="189" t="s">
        <v>360</v>
      </c>
      <c r="M21" s="189" t="s">
        <v>361</v>
      </c>
      <c r="N21" s="189" t="s">
        <v>362</v>
      </c>
      <c r="O21" s="190">
        <v>75</v>
      </c>
      <c r="P21" s="190">
        <v>38600</v>
      </c>
      <c r="Q21" s="190">
        <v>1330</v>
      </c>
      <c r="R21" s="189"/>
    </row>
    <row r="22" spans="1:18" hidden="1" x14ac:dyDescent="0.25">
      <c r="A22" s="187">
        <v>243</v>
      </c>
      <c r="C22" s="189" t="s">
        <v>363</v>
      </c>
      <c r="D22" s="189"/>
      <c r="E22" s="189" t="s">
        <v>364</v>
      </c>
      <c r="F22" s="39">
        <v>33193</v>
      </c>
      <c r="G22" s="189" t="s">
        <v>305</v>
      </c>
      <c r="H22" s="189" t="s">
        <v>296</v>
      </c>
      <c r="I22" s="189" t="s">
        <v>365</v>
      </c>
      <c r="J22" s="189" t="s">
        <v>366</v>
      </c>
      <c r="K22" s="189" t="s">
        <v>367</v>
      </c>
      <c r="L22" s="189" t="s">
        <v>368</v>
      </c>
      <c r="M22" s="189" t="s">
        <v>369</v>
      </c>
      <c r="N22" s="189" t="s">
        <v>370</v>
      </c>
      <c r="O22" s="190">
        <v>150</v>
      </c>
      <c r="P22" s="190">
        <v>37200</v>
      </c>
      <c r="Q22" s="190">
        <v>820</v>
      </c>
      <c r="R22" s="189"/>
    </row>
    <row r="23" spans="1:18" hidden="1" x14ac:dyDescent="0.25">
      <c r="A23" s="187">
        <v>73</v>
      </c>
      <c r="B23" s="188">
        <v>4</v>
      </c>
      <c r="C23" s="189" t="s">
        <v>371</v>
      </c>
      <c r="D23" s="189"/>
      <c r="E23" s="189" t="s">
        <v>372</v>
      </c>
      <c r="F23" s="39">
        <v>18788</v>
      </c>
      <c r="G23" s="189" t="s">
        <v>295</v>
      </c>
      <c r="H23" s="189" t="s">
        <v>296</v>
      </c>
      <c r="I23" s="189" t="s">
        <v>373</v>
      </c>
      <c r="J23" s="189" t="s">
        <v>374</v>
      </c>
      <c r="K23" s="189" t="s">
        <v>314</v>
      </c>
      <c r="L23" s="189" t="s">
        <v>315</v>
      </c>
      <c r="M23" s="189" t="s">
        <v>375</v>
      </c>
      <c r="N23" s="189" t="s">
        <v>302</v>
      </c>
      <c r="O23" s="190">
        <v>125</v>
      </c>
      <c r="P23" s="190">
        <v>36600</v>
      </c>
      <c r="Q23" s="190">
        <v>990</v>
      </c>
      <c r="R23" s="189"/>
    </row>
    <row r="24" spans="1:18" hidden="1" x14ac:dyDescent="0.25">
      <c r="A24" s="187">
        <v>13</v>
      </c>
      <c r="B24" s="188">
        <v>3</v>
      </c>
      <c r="C24" s="189" t="s">
        <v>376</v>
      </c>
      <c r="D24" s="189"/>
      <c r="E24" s="189" t="s">
        <v>377</v>
      </c>
      <c r="F24" s="39">
        <v>23764</v>
      </c>
      <c r="G24" s="189" t="s">
        <v>295</v>
      </c>
      <c r="H24" s="189" t="s">
        <v>321</v>
      </c>
      <c r="I24" s="189" t="s">
        <v>378</v>
      </c>
      <c r="J24" s="189" t="s">
        <v>379</v>
      </c>
      <c r="K24" s="189" t="s">
        <v>380</v>
      </c>
      <c r="L24" s="189" t="s">
        <v>381</v>
      </c>
      <c r="M24" s="189" t="s">
        <v>382</v>
      </c>
      <c r="N24" s="189" t="s">
        <v>317</v>
      </c>
      <c r="O24" s="190">
        <v>150</v>
      </c>
      <c r="P24" s="190">
        <v>71500</v>
      </c>
      <c r="Q24" s="190">
        <v>1950</v>
      </c>
      <c r="R24" s="189"/>
    </row>
    <row r="25" spans="1:18" hidden="1" x14ac:dyDescent="0.25">
      <c r="A25" s="187">
        <v>11</v>
      </c>
      <c r="B25" s="188">
        <v>10</v>
      </c>
      <c r="C25" s="189" t="s">
        <v>383</v>
      </c>
      <c r="D25" s="189"/>
      <c r="E25" s="189" t="s">
        <v>384</v>
      </c>
      <c r="F25" s="39">
        <v>23134</v>
      </c>
      <c r="G25" s="189" t="s">
        <v>305</v>
      </c>
      <c r="H25" s="189" t="s">
        <v>296</v>
      </c>
      <c r="I25" s="189" t="s">
        <v>385</v>
      </c>
      <c r="J25" s="189" t="s">
        <v>386</v>
      </c>
      <c r="K25" s="189" t="s">
        <v>387</v>
      </c>
      <c r="L25" s="189" t="s">
        <v>388</v>
      </c>
      <c r="M25" s="189" t="s">
        <v>389</v>
      </c>
      <c r="N25" s="189" t="s">
        <v>362</v>
      </c>
      <c r="O25" s="190">
        <v>80</v>
      </c>
      <c r="P25" s="190">
        <v>22200</v>
      </c>
      <c r="Q25" s="190">
        <v>1880</v>
      </c>
      <c r="R25" s="189"/>
    </row>
    <row r="26" spans="1:18" hidden="1" x14ac:dyDescent="0.25">
      <c r="A26" s="187">
        <v>15</v>
      </c>
      <c r="B26" s="188">
        <v>2</v>
      </c>
      <c r="C26" s="189" t="s">
        <v>390</v>
      </c>
      <c r="D26" s="189"/>
      <c r="E26" s="189" t="s">
        <v>391</v>
      </c>
      <c r="F26" s="39">
        <v>24789</v>
      </c>
      <c r="G26" s="189" t="s">
        <v>305</v>
      </c>
      <c r="H26" s="189" t="s">
        <v>296</v>
      </c>
      <c r="I26" s="189" t="s">
        <v>392</v>
      </c>
      <c r="J26" s="189" t="s">
        <v>393</v>
      </c>
      <c r="K26" s="189" t="s">
        <v>314</v>
      </c>
      <c r="L26" s="189" t="s">
        <v>315</v>
      </c>
      <c r="M26" s="189" t="s">
        <v>394</v>
      </c>
      <c r="N26" s="189" t="s">
        <v>309</v>
      </c>
      <c r="O26" s="190">
        <v>145</v>
      </c>
      <c r="P26" s="190">
        <v>36400</v>
      </c>
      <c r="Q26" s="190">
        <v>1000</v>
      </c>
      <c r="R26" s="189"/>
    </row>
    <row r="27" spans="1:18" x14ac:dyDescent="0.25">
      <c r="A27" s="187">
        <v>16</v>
      </c>
      <c r="B27" s="188">
        <v>2</v>
      </c>
      <c r="C27" s="189" t="s">
        <v>395</v>
      </c>
      <c r="D27" s="189" t="s">
        <v>319</v>
      </c>
      <c r="E27" s="189" t="s">
        <v>396</v>
      </c>
      <c r="F27" s="39">
        <v>24205</v>
      </c>
      <c r="G27" s="189" t="s">
        <v>295</v>
      </c>
      <c r="H27" s="189" t="s">
        <v>296</v>
      </c>
      <c r="I27" s="189" t="s">
        <v>397</v>
      </c>
      <c r="J27" s="189" t="s">
        <v>398</v>
      </c>
      <c r="K27" s="189" t="s">
        <v>399</v>
      </c>
      <c r="L27" s="189" t="s">
        <v>400</v>
      </c>
      <c r="M27" s="189" t="s">
        <v>401</v>
      </c>
      <c r="N27" s="189" t="s">
        <v>317</v>
      </c>
      <c r="O27" s="190">
        <v>125</v>
      </c>
      <c r="P27" s="190">
        <v>87300</v>
      </c>
      <c r="Q27" s="190">
        <v>1400</v>
      </c>
      <c r="R27" s="189"/>
    </row>
    <row r="28" spans="1:18" hidden="1" x14ac:dyDescent="0.25">
      <c r="A28" s="187">
        <v>238</v>
      </c>
      <c r="B28" s="188">
        <v>7</v>
      </c>
      <c r="C28" s="189" t="s">
        <v>489</v>
      </c>
      <c r="D28" s="189" t="s">
        <v>469</v>
      </c>
      <c r="E28" s="189" t="s">
        <v>490</v>
      </c>
      <c r="F28" s="39">
        <v>20772</v>
      </c>
      <c r="G28" s="189" t="s">
        <v>295</v>
      </c>
      <c r="H28" s="189" t="s">
        <v>321</v>
      </c>
      <c r="I28" s="189" t="s">
        <v>491</v>
      </c>
      <c r="J28" s="189" t="s">
        <v>492</v>
      </c>
      <c r="K28" s="189" t="s">
        <v>299</v>
      </c>
      <c r="L28" s="189" t="s">
        <v>300</v>
      </c>
      <c r="M28" s="189" t="s">
        <v>493</v>
      </c>
      <c r="N28" s="189" t="s">
        <v>432</v>
      </c>
      <c r="O28" s="190">
        <v>175</v>
      </c>
      <c r="P28" s="190">
        <v>50200</v>
      </c>
      <c r="Q28" s="190">
        <v>1680</v>
      </c>
      <c r="R28" s="189"/>
    </row>
    <row r="29" spans="1:18" hidden="1" x14ac:dyDescent="0.25">
      <c r="A29" s="187">
        <v>26</v>
      </c>
      <c r="B29" s="188">
        <v>2</v>
      </c>
      <c r="C29" s="189" t="s">
        <v>457</v>
      </c>
      <c r="D29" s="189"/>
      <c r="E29" s="189" t="s">
        <v>458</v>
      </c>
      <c r="F29" s="39">
        <v>24152</v>
      </c>
      <c r="G29" s="189" t="s">
        <v>305</v>
      </c>
      <c r="H29" s="189" t="s">
        <v>321</v>
      </c>
      <c r="I29" s="189" t="s">
        <v>459</v>
      </c>
      <c r="J29" s="189" t="s">
        <v>460</v>
      </c>
      <c r="K29" s="189" t="s">
        <v>299</v>
      </c>
      <c r="L29" s="189" t="s">
        <v>300</v>
      </c>
      <c r="M29" s="189" t="s">
        <v>461</v>
      </c>
      <c r="N29" s="189" t="s">
        <v>462</v>
      </c>
      <c r="O29" s="190">
        <v>90</v>
      </c>
      <c r="P29" s="190">
        <v>71500</v>
      </c>
      <c r="Q29" s="190">
        <v>530</v>
      </c>
      <c r="R29" s="189"/>
    </row>
    <row r="30" spans="1:18" hidden="1" x14ac:dyDescent="0.25">
      <c r="A30" s="187">
        <v>201</v>
      </c>
      <c r="B30" s="188">
        <v>3</v>
      </c>
      <c r="C30" s="189" t="s">
        <v>411</v>
      </c>
      <c r="D30" s="189"/>
      <c r="E30" s="189" t="s">
        <v>412</v>
      </c>
      <c r="F30" s="39">
        <v>20837</v>
      </c>
      <c r="G30" s="189" t="s">
        <v>305</v>
      </c>
      <c r="H30" s="189" t="s">
        <v>296</v>
      </c>
      <c r="I30" s="189" t="s">
        <v>413</v>
      </c>
      <c r="J30" s="189" t="s">
        <v>414</v>
      </c>
      <c r="K30" s="189" t="s">
        <v>415</v>
      </c>
      <c r="L30" s="189" t="s">
        <v>416</v>
      </c>
      <c r="M30" s="189" t="s">
        <v>417</v>
      </c>
      <c r="N30" s="189" t="s">
        <v>317</v>
      </c>
      <c r="O30" s="190">
        <v>175</v>
      </c>
      <c r="P30" s="190">
        <v>42800</v>
      </c>
      <c r="Q30" s="190">
        <v>1160</v>
      </c>
      <c r="R30" s="189"/>
    </row>
    <row r="31" spans="1:18" hidden="1" x14ac:dyDescent="0.25">
      <c r="A31" s="187">
        <v>147</v>
      </c>
      <c r="C31" s="189" t="s">
        <v>418</v>
      </c>
      <c r="D31" s="189"/>
      <c r="E31" s="189" t="s">
        <v>419</v>
      </c>
      <c r="F31" s="39">
        <v>24373</v>
      </c>
      <c r="G31" s="189" t="s">
        <v>295</v>
      </c>
      <c r="H31" s="189" t="s">
        <v>321</v>
      </c>
      <c r="I31" s="189" t="s">
        <v>420</v>
      </c>
      <c r="J31" s="189" t="s">
        <v>421</v>
      </c>
      <c r="K31" s="189" t="s">
        <v>422</v>
      </c>
      <c r="L31" s="189" t="s">
        <v>423</v>
      </c>
      <c r="M31" s="189" t="s">
        <v>424</v>
      </c>
      <c r="N31" s="189" t="s">
        <v>370</v>
      </c>
      <c r="O31" s="190">
        <v>180</v>
      </c>
      <c r="P31" s="190">
        <v>31100</v>
      </c>
      <c r="Q31" s="190">
        <v>740</v>
      </c>
      <c r="R31" s="189"/>
    </row>
    <row r="32" spans="1:18" x14ac:dyDescent="0.25">
      <c r="A32" s="187">
        <v>92</v>
      </c>
      <c r="B32" s="188">
        <v>6</v>
      </c>
      <c r="C32" s="189" t="s">
        <v>425</v>
      </c>
      <c r="D32" s="189"/>
      <c r="E32" s="189" t="s">
        <v>426</v>
      </c>
      <c r="F32" s="39">
        <v>22422</v>
      </c>
      <c r="G32" s="189" t="s">
        <v>305</v>
      </c>
      <c r="H32" s="189" t="s">
        <v>321</v>
      </c>
      <c r="I32" s="189" t="s">
        <v>427</v>
      </c>
      <c r="J32" s="189" t="s">
        <v>428</v>
      </c>
      <c r="K32" s="189" t="s">
        <v>429</v>
      </c>
      <c r="L32" s="189" t="s">
        <v>430</v>
      </c>
      <c r="M32" s="189" t="s">
        <v>431</v>
      </c>
      <c r="N32" s="189" t="s">
        <v>432</v>
      </c>
      <c r="O32" s="190">
        <v>250</v>
      </c>
      <c r="P32" s="190">
        <v>122800</v>
      </c>
      <c r="Q32" s="190">
        <v>890</v>
      </c>
      <c r="R32" s="189"/>
    </row>
    <row r="33" spans="1:18" hidden="1" x14ac:dyDescent="0.25">
      <c r="A33" s="187">
        <v>114</v>
      </c>
      <c r="B33" s="188">
        <v>6</v>
      </c>
      <c r="C33" s="189" t="s">
        <v>293</v>
      </c>
      <c r="D33" s="189"/>
      <c r="E33" s="189" t="s">
        <v>433</v>
      </c>
      <c r="F33" s="39">
        <v>18804</v>
      </c>
      <c r="G33" s="189" t="s">
        <v>295</v>
      </c>
      <c r="H33" s="189" t="s">
        <v>321</v>
      </c>
      <c r="I33" s="189" t="s">
        <v>434</v>
      </c>
      <c r="J33" s="189" t="s">
        <v>435</v>
      </c>
      <c r="K33" s="189" t="s">
        <v>436</v>
      </c>
      <c r="L33" s="189" t="s">
        <v>437</v>
      </c>
      <c r="M33" s="189" t="s">
        <v>438</v>
      </c>
      <c r="N33" s="189" t="s">
        <v>370</v>
      </c>
      <c r="O33" s="190">
        <v>100</v>
      </c>
      <c r="P33" s="190">
        <v>37300</v>
      </c>
      <c r="Q33" s="190">
        <v>1540</v>
      </c>
      <c r="R33" s="189"/>
    </row>
    <row r="34" spans="1:18" hidden="1" x14ac:dyDescent="0.25">
      <c r="A34" s="187">
        <v>23</v>
      </c>
      <c r="B34" s="188">
        <v>6</v>
      </c>
      <c r="C34" s="189" t="s">
        <v>439</v>
      </c>
      <c r="D34" s="189"/>
      <c r="E34" s="189" t="s">
        <v>440</v>
      </c>
      <c r="F34" s="39">
        <v>25768</v>
      </c>
      <c r="G34" s="189" t="s">
        <v>295</v>
      </c>
      <c r="H34" s="189" t="s">
        <v>296</v>
      </c>
      <c r="I34" s="189" t="s">
        <v>441</v>
      </c>
      <c r="J34" s="189" t="s">
        <v>442</v>
      </c>
      <c r="K34" s="189" t="s">
        <v>443</v>
      </c>
      <c r="L34" s="189" t="s">
        <v>444</v>
      </c>
      <c r="M34" s="189" t="s">
        <v>445</v>
      </c>
      <c r="N34" s="189" t="s">
        <v>302</v>
      </c>
      <c r="O34" s="190">
        <v>85</v>
      </c>
      <c r="P34" s="190">
        <v>34400</v>
      </c>
      <c r="Q34" s="190">
        <v>1020</v>
      </c>
      <c r="R34" s="189"/>
    </row>
    <row r="35" spans="1:18" hidden="1" x14ac:dyDescent="0.25">
      <c r="A35" s="187">
        <v>276</v>
      </c>
      <c r="C35" s="189" t="s">
        <v>395</v>
      </c>
      <c r="D35" s="189" t="s">
        <v>319</v>
      </c>
      <c r="E35" s="189" t="s">
        <v>446</v>
      </c>
      <c r="F35" s="39">
        <v>19196</v>
      </c>
      <c r="G35" s="189" t="s">
        <v>295</v>
      </c>
      <c r="H35" s="189" t="s">
        <v>296</v>
      </c>
      <c r="I35" s="189" t="s">
        <v>447</v>
      </c>
      <c r="J35" s="189" t="s">
        <v>448</v>
      </c>
      <c r="K35" s="189" t="s">
        <v>449</v>
      </c>
      <c r="L35" s="189" t="s">
        <v>450</v>
      </c>
      <c r="M35" s="189" t="s">
        <v>451</v>
      </c>
      <c r="N35" s="189" t="s">
        <v>362</v>
      </c>
      <c r="O35" s="190">
        <v>85</v>
      </c>
      <c r="P35" s="190">
        <v>38800</v>
      </c>
      <c r="Q35" s="190">
        <v>800</v>
      </c>
      <c r="R35" s="189"/>
    </row>
    <row r="36" spans="1:18" hidden="1" x14ac:dyDescent="0.25">
      <c r="A36" s="187">
        <v>245</v>
      </c>
      <c r="B36" s="188">
        <v>5</v>
      </c>
      <c r="C36" s="189" t="s">
        <v>395</v>
      </c>
      <c r="D36" s="189"/>
      <c r="E36" s="189" t="s">
        <v>452</v>
      </c>
      <c r="F36" s="39">
        <v>24099</v>
      </c>
      <c r="G36" s="189" t="s">
        <v>295</v>
      </c>
      <c r="H36" s="189" t="s">
        <v>321</v>
      </c>
      <c r="I36" s="189" t="s">
        <v>453</v>
      </c>
      <c r="J36" s="189" t="s">
        <v>454</v>
      </c>
      <c r="K36" s="189" t="s">
        <v>455</v>
      </c>
      <c r="L36" s="189" t="s">
        <v>381</v>
      </c>
      <c r="M36" s="189" t="s">
        <v>456</v>
      </c>
      <c r="N36" s="189" t="s">
        <v>370</v>
      </c>
      <c r="O36" s="190">
        <v>140</v>
      </c>
      <c r="P36" s="190">
        <v>63700</v>
      </c>
      <c r="Q36" s="190">
        <v>870</v>
      </c>
      <c r="R36" s="189"/>
    </row>
    <row r="37" spans="1:18" hidden="1" x14ac:dyDescent="0.25">
      <c r="A37" s="187">
        <v>86</v>
      </c>
      <c r="B37" s="188">
        <v>5</v>
      </c>
      <c r="C37" s="189" t="s">
        <v>376</v>
      </c>
      <c r="D37" s="189" t="s">
        <v>319</v>
      </c>
      <c r="E37" s="189" t="s">
        <v>546</v>
      </c>
      <c r="F37" s="39">
        <v>20344</v>
      </c>
      <c r="G37" s="189" t="s">
        <v>295</v>
      </c>
      <c r="H37" s="189" t="s">
        <v>321</v>
      </c>
      <c r="I37" s="189" t="s">
        <v>547</v>
      </c>
      <c r="J37" s="189" t="s">
        <v>548</v>
      </c>
      <c r="K37" s="189" t="s">
        <v>299</v>
      </c>
      <c r="L37" s="189" t="s">
        <v>300</v>
      </c>
      <c r="M37" s="189" t="s">
        <v>549</v>
      </c>
      <c r="N37" s="189" t="s">
        <v>370</v>
      </c>
      <c r="O37" s="190">
        <v>100</v>
      </c>
      <c r="P37" s="190">
        <v>66100</v>
      </c>
      <c r="Q37" s="190">
        <v>1410</v>
      </c>
      <c r="R37" s="189"/>
    </row>
    <row r="38" spans="1:18" hidden="1" x14ac:dyDescent="0.25">
      <c r="A38" s="187">
        <v>27</v>
      </c>
      <c r="B38" s="188">
        <v>5</v>
      </c>
      <c r="C38" s="189" t="s">
        <v>463</v>
      </c>
      <c r="D38" s="189"/>
      <c r="E38" s="189" t="s">
        <v>464</v>
      </c>
      <c r="F38" s="39">
        <v>22867</v>
      </c>
      <c r="G38" s="189" t="s">
        <v>295</v>
      </c>
      <c r="H38" s="189" t="s">
        <v>321</v>
      </c>
      <c r="I38" s="189" t="s">
        <v>465</v>
      </c>
      <c r="J38" s="189" t="s">
        <v>466</v>
      </c>
      <c r="K38" s="189" t="s">
        <v>449</v>
      </c>
      <c r="L38" s="189" t="s">
        <v>450</v>
      </c>
      <c r="M38" s="189" t="s">
        <v>467</v>
      </c>
      <c r="N38" s="189" t="s">
        <v>370</v>
      </c>
      <c r="O38" s="190">
        <v>95</v>
      </c>
      <c r="P38" s="190">
        <v>49100</v>
      </c>
      <c r="Q38" s="190">
        <v>1030</v>
      </c>
      <c r="R38" s="189"/>
    </row>
    <row r="39" spans="1:18" hidden="1" x14ac:dyDescent="0.25">
      <c r="A39" s="187">
        <v>212</v>
      </c>
      <c r="B39" s="188">
        <v>4</v>
      </c>
      <c r="C39" s="189" t="s">
        <v>468</v>
      </c>
      <c r="D39" s="189" t="s">
        <v>469</v>
      </c>
      <c r="E39" s="189" t="s">
        <v>470</v>
      </c>
      <c r="F39" s="39">
        <v>22848</v>
      </c>
      <c r="G39" s="189" t="s">
        <v>295</v>
      </c>
      <c r="H39" s="189" t="s">
        <v>296</v>
      </c>
      <c r="I39" s="189" t="s">
        <v>471</v>
      </c>
      <c r="J39" s="189" t="s">
        <v>472</v>
      </c>
      <c r="K39" s="189" t="s">
        <v>473</v>
      </c>
      <c r="L39" s="189" t="s">
        <v>388</v>
      </c>
      <c r="M39" s="189" t="s">
        <v>474</v>
      </c>
      <c r="N39" s="189" t="s">
        <v>302</v>
      </c>
      <c r="O39" s="190">
        <v>150</v>
      </c>
      <c r="P39" s="190">
        <v>43600</v>
      </c>
      <c r="Q39" s="190">
        <v>920</v>
      </c>
      <c r="R39" s="189"/>
    </row>
    <row r="40" spans="1:18" x14ac:dyDescent="0.25">
      <c r="A40" s="187">
        <v>104</v>
      </c>
      <c r="B40" s="188">
        <v>6</v>
      </c>
      <c r="C40" s="189" t="s">
        <v>475</v>
      </c>
      <c r="D40" s="189"/>
      <c r="E40" s="189" t="s">
        <v>476</v>
      </c>
      <c r="F40" s="39">
        <v>27884</v>
      </c>
      <c r="G40" s="189" t="s">
        <v>295</v>
      </c>
      <c r="H40" s="189" t="s">
        <v>321</v>
      </c>
      <c r="I40" s="189" t="s">
        <v>477</v>
      </c>
      <c r="J40" s="189" t="s">
        <v>478</v>
      </c>
      <c r="K40" s="189" t="s">
        <v>479</v>
      </c>
      <c r="L40" s="189" t="s">
        <v>480</v>
      </c>
      <c r="M40" s="189" t="s">
        <v>481</v>
      </c>
      <c r="N40" s="189" t="s">
        <v>432</v>
      </c>
      <c r="O40" s="190">
        <v>225</v>
      </c>
      <c r="P40" s="190">
        <v>105100</v>
      </c>
      <c r="Q40" s="190">
        <v>1950</v>
      </c>
      <c r="R40" s="189"/>
    </row>
    <row r="41" spans="1:18" hidden="1" x14ac:dyDescent="0.25">
      <c r="A41" s="187">
        <v>37</v>
      </c>
      <c r="B41" s="188">
        <v>4</v>
      </c>
      <c r="C41" s="189" t="s">
        <v>482</v>
      </c>
      <c r="D41" s="189" t="s">
        <v>319</v>
      </c>
      <c r="E41" s="189" t="s">
        <v>483</v>
      </c>
      <c r="F41" s="39">
        <v>22473</v>
      </c>
      <c r="G41" s="189" t="s">
        <v>295</v>
      </c>
      <c r="H41" s="189" t="s">
        <v>321</v>
      </c>
      <c r="I41" s="189" t="s">
        <v>484</v>
      </c>
      <c r="J41" s="189" t="s">
        <v>485</v>
      </c>
      <c r="K41" s="189" t="s">
        <v>486</v>
      </c>
      <c r="L41" s="189" t="s">
        <v>487</v>
      </c>
      <c r="M41" s="189" t="s">
        <v>488</v>
      </c>
      <c r="N41" s="189" t="s">
        <v>370</v>
      </c>
      <c r="O41" s="190">
        <v>140</v>
      </c>
      <c r="P41" s="190">
        <v>71500</v>
      </c>
      <c r="Q41" s="190">
        <v>1470</v>
      </c>
      <c r="R41" s="189"/>
    </row>
    <row r="42" spans="1:18" hidden="1" x14ac:dyDescent="0.25">
      <c r="A42" s="187">
        <v>244</v>
      </c>
      <c r="C42" s="189" t="s">
        <v>376</v>
      </c>
      <c r="D42" s="189" t="s">
        <v>319</v>
      </c>
      <c r="E42" s="189" t="s">
        <v>675</v>
      </c>
      <c r="F42" s="39">
        <v>30775</v>
      </c>
      <c r="G42" s="189" t="s">
        <v>295</v>
      </c>
      <c r="H42" s="189" t="s">
        <v>321</v>
      </c>
      <c r="I42" s="189" t="s">
        <v>676</v>
      </c>
      <c r="J42" s="189" t="s">
        <v>677</v>
      </c>
      <c r="K42" s="189" t="s">
        <v>299</v>
      </c>
      <c r="L42" s="189" t="s">
        <v>300</v>
      </c>
      <c r="M42" s="189" t="s">
        <v>678</v>
      </c>
      <c r="N42" s="189" t="s">
        <v>370</v>
      </c>
      <c r="O42" s="190">
        <v>150</v>
      </c>
      <c r="P42" s="190">
        <v>68700</v>
      </c>
      <c r="Q42" s="190">
        <v>1010</v>
      </c>
      <c r="R42" s="189"/>
    </row>
    <row r="43" spans="1:18" hidden="1" x14ac:dyDescent="0.25">
      <c r="A43" s="187">
        <v>25</v>
      </c>
      <c r="B43" s="188">
        <v>10</v>
      </c>
      <c r="C43" s="189" t="s">
        <v>494</v>
      </c>
      <c r="D43" s="189"/>
      <c r="E43" s="189" t="s">
        <v>495</v>
      </c>
      <c r="F43" s="39">
        <v>22035</v>
      </c>
      <c r="G43" s="189" t="s">
        <v>305</v>
      </c>
      <c r="H43" s="189" t="s">
        <v>321</v>
      </c>
      <c r="I43" s="189" t="s">
        <v>496</v>
      </c>
      <c r="J43" s="189" t="s">
        <v>497</v>
      </c>
      <c r="K43" s="189" t="s">
        <v>498</v>
      </c>
      <c r="L43" s="189" t="s">
        <v>499</v>
      </c>
      <c r="M43" s="189" t="s">
        <v>500</v>
      </c>
      <c r="N43" s="189" t="s">
        <v>362</v>
      </c>
      <c r="O43" s="190">
        <v>75</v>
      </c>
      <c r="P43" s="190">
        <v>29100</v>
      </c>
      <c r="Q43" s="190">
        <v>1680</v>
      </c>
      <c r="R43" s="189"/>
    </row>
    <row r="44" spans="1:18" hidden="1" x14ac:dyDescent="0.25">
      <c r="A44" s="187">
        <v>109</v>
      </c>
      <c r="B44" s="188">
        <v>4</v>
      </c>
      <c r="C44" s="189" t="s">
        <v>293</v>
      </c>
      <c r="D44" s="189"/>
      <c r="E44" s="189" t="s">
        <v>501</v>
      </c>
      <c r="F44" s="39">
        <v>21652</v>
      </c>
      <c r="G44" s="189" t="s">
        <v>305</v>
      </c>
      <c r="H44" s="189" t="s">
        <v>296</v>
      </c>
      <c r="I44" s="189" t="s">
        <v>502</v>
      </c>
      <c r="J44" s="189" t="s">
        <v>503</v>
      </c>
      <c r="K44" s="189" t="s">
        <v>387</v>
      </c>
      <c r="L44" s="189" t="s">
        <v>388</v>
      </c>
      <c r="M44" s="189" t="s">
        <v>504</v>
      </c>
      <c r="N44" s="189" t="s">
        <v>354</v>
      </c>
      <c r="O44" s="190">
        <v>140</v>
      </c>
      <c r="P44" s="190">
        <v>45100</v>
      </c>
      <c r="Q44" s="190">
        <v>950</v>
      </c>
      <c r="R44" s="189"/>
    </row>
    <row r="45" spans="1:18" hidden="1" x14ac:dyDescent="0.25">
      <c r="A45" s="187">
        <v>34</v>
      </c>
      <c r="B45" s="188">
        <v>3</v>
      </c>
      <c r="C45" s="189" t="s">
        <v>371</v>
      </c>
      <c r="D45" s="189"/>
      <c r="E45" s="189" t="s">
        <v>505</v>
      </c>
      <c r="F45" s="39">
        <v>22009</v>
      </c>
      <c r="G45" s="189" t="s">
        <v>295</v>
      </c>
      <c r="H45" s="189" t="s">
        <v>296</v>
      </c>
      <c r="I45" s="189" t="s">
        <v>506</v>
      </c>
      <c r="J45" s="189" t="s">
        <v>507</v>
      </c>
      <c r="K45" s="189" t="s">
        <v>508</v>
      </c>
      <c r="L45" s="189" t="s">
        <v>509</v>
      </c>
      <c r="M45" s="189" t="s">
        <v>510</v>
      </c>
      <c r="N45" s="189" t="s">
        <v>317</v>
      </c>
      <c r="O45" s="190">
        <v>125</v>
      </c>
      <c r="P45" s="190">
        <v>54800</v>
      </c>
      <c r="Q45" s="190">
        <v>770</v>
      </c>
      <c r="R45" s="189"/>
    </row>
    <row r="46" spans="1:18" x14ac:dyDescent="0.25">
      <c r="A46" s="187">
        <v>256</v>
      </c>
      <c r="B46" s="188">
        <v>7</v>
      </c>
      <c r="C46" s="189" t="s">
        <v>526</v>
      </c>
      <c r="D46" s="189"/>
      <c r="E46" s="189" t="s">
        <v>1650</v>
      </c>
      <c r="F46" s="39">
        <v>22777</v>
      </c>
      <c r="G46" s="189" t="s">
        <v>305</v>
      </c>
      <c r="H46" s="189" t="s">
        <v>321</v>
      </c>
      <c r="I46" s="189" t="s">
        <v>1651</v>
      </c>
      <c r="J46" s="189" t="s">
        <v>1652</v>
      </c>
      <c r="K46" s="189" t="s">
        <v>299</v>
      </c>
      <c r="L46" s="189" t="s">
        <v>300</v>
      </c>
      <c r="M46" s="189" t="s">
        <v>1653</v>
      </c>
      <c r="N46" s="189" t="s">
        <v>462</v>
      </c>
      <c r="O46" s="190">
        <v>115</v>
      </c>
      <c r="P46" s="190">
        <v>97300</v>
      </c>
      <c r="Q46" s="190">
        <v>950</v>
      </c>
      <c r="R46" s="189"/>
    </row>
    <row r="47" spans="1:18" hidden="1" x14ac:dyDescent="0.25">
      <c r="A47" s="187">
        <v>174</v>
      </c>
      <c r="B47" s="188">
        <v>6</v>
      </c>
      <c r="C47" s="189" t="s">
        <v>475</v>
      </c>
      <c r="D47" s="189"/>
      <c r="E47" s="189" t="s">
        <v>517</v>
      </c>
      <c r="F47" s="39">
        <v>20344</v>
      </c>
      <c r="G47" s="189" t="s">
        <v>295</v>
      </c>
      <c r="H47" s="189" t="s">
        <v>321</v>
      </c>
      <c r="I47" s="189" t="s">
        <v>518</v>
      </c>
      <c r="J47" s="189" t="s">
        <v>519</v>
      </c>
      <c r="K47" s="189" t="s">
        <v>399</v>
      </c>
      <c r="L47" s="189" t="s">
        <v>400</v>
      </c>
      <c r="M47" s="189" t="s">
        <v>520</v>
      </c>
      <c r="N47" s="189" t="s">
        <v>309</v>
      </c>
      <c r="O47" s="190">
        <v>115</v>
      </c>
      <c r="P47" s="190">
        <v>39100</v>
      </c>
      <c r="Q47" s="190">
        <v>1930</v>
      </c>
      <c r="R47" s="189"/>
    </row>
    <row r="48" spans="1:18" hidden="1" x14ac:dyDescent="0.25">
      <c r="A48" s="187">
        <v>141</v>
      </c>
      <c r="B48" s="188">
        <v>3</v>
      </c>
      <c r="C48" s="189" t="s">
        <v>521</v>
      </c>
      <c r="D48" s="189" t="s">
        <v>319</v>
      </c>
      <c r="E48" s="189" t="s">
        <v>522</v>
      </c>
      <c r="F48" s="39">
        <v>20344</v>
      </c>
      <c r="G48" s="189" t="s">
        <v>305</v>
      </c>
      <c r="H48" s="189" t="s">
        <v>296</v>
      </c>
      <c r="I48" s="189" t="s">
        <v>523</v>
      </c>
      <c r="J48" s="189" t="s">
        <v>524</v>
      </c>
      <c r="K48" s="189" t="s">
        <v>387</v>
      </c>
      <c r="L48" s="189" t="s">
        <v>388</v>
      </c>
      <c r="M48" s="189" t="s">
        <v>525</v>
      </c>
      <c r="N48" s="189" t="s">
        <v>317</v>
      </c>
      <c r="O48" s="190">
        <v>125</v>
      </c>
      <c r="P48" s="190">
        <v>65600</v>
      </c>
      <c r="Q48" s="190">
        <v>1990</v>
      </c>
      <c r="R48" s="189"/>
    </row>
    <row r="49" spans="1:18" hidden="1" x14ac:dyDescent="0.25">
      <c r="A49" s="187">
        <v>108</v>
      </c>
      <c r="B49" s="188">
        <v>3</v>
      </c>
      <c r="C49" s="189" t="s">
        <v>526</v>
      </c>
      <c r="D49" s="189"/>
      <c r="E49" s="189" t="s">
        <v>527</v>
      </c>
      <c r="F49" s="39">
        <v>20344</v>
      </c>
      <c r="G49" s="189" t="s">
        <v>295</v>
      </c>
      <c r="H49" s="189" t="s">
        <v>296</v>
      </c>
      <c r="I49" s="189" t="s">
        <v>528</v>
      </c>
      <c r="J49" s="189" t="s">
        <v>529</v>
      </c>
      <c r="K49" s="189" t="s">
        <v>387</v>
      </c>
      <c r="L49" s="189" t="s">
        <v>388</v>
      </c>
      <c r="M49" s="189" t="s">
        <v>530</v>
      </c>
      <c r="N49" s="189" t="s">
        <v>309</v>
      </c>
      <c r="O49" s="190">
        <v>180</v>
      </c>
      <c r="P49" s="190">
        <v>37400</v>
      </c>
      <c r="Q49" s="190">
        <v>890</v>
      </c>
      <c r="R49" s="189"/>
    </row>
    <row r="50" spans="1:18" hidden="1" x14ac:dyDescent="0.25">
      <c r="A50" s="187">
        <v>39</v>
      </c>
      <c r="B50" s="188">
        <v>10</v>
      </c>
      <c r="C50" s="189" t="s">
        <v>475</v>
      </c>
      <c r="D50" s="189" t="s">
        <v>319</v>
      </c>
      <c r="E50" s="189" t="s">
        <v>531</v>
      </c>
      <c r="F50" s="39">
        <v>23152</v>
      </c>
      <c r="G50" s="189" t="s">
        <v>305</v>
      </c>
      <c r="H50" s="189" t="s">
        <v>296</v>
      </c>
      <c r="I50" s="189" t="s">
        <v>532</v>
      </c>
      <c r="J50" s="189" t="s">
        <v>533</v>
      </c>
      <c r="K50" s="189" t="s">
        <v>534</v>
      </c>
      <c r="L50" s="189" t="s">
        <v>329</v>
      </c>
      <c r="M50" s="189" t="s">
        <v>535</v>
      </c>
      <c r="N50" s="189" t="s">
        <v>309</v>
      </c>
      <c r="O50" s="190">
        <v>100</v>
      </c>
      <c r="P50" s="190">
        <v>28900</v>
      </c>
      <c r="Q50" s="190">
        <v>1350</v>
      </c>
      <c r="R50" s="189"/>
    </row>
    <row r="51" spans="1:18" hidden="1" x14ac:dyDescent="0.25">
      <c r="A51" s="187">
        <v>88</v>
      </c>
      <c r="C51" s="189" t="s">
        <v>376</v>
      </c>
      <c r="D51" s="189" t="s">
        <v>512</v>
      </c>
      <c r="E51" s="189" t="s">
        <v>513</v>
      </c>
      <c r="F51" s="39">
        <v>20344</v>
      </c>
      <c r="G51" s="189" t="s">
        <v>305</v>
      </c>
      <c r="H51" s="189" t="s">
        <v>296</v>
      </c>
      <c r="I51" s="189" t="s">
        <v>536</v>
      </c>
      <c r="J51" s="189" t="s">
        <v>537</v>
      </c>
      <c r="K51" s="189" t="s">
        <v>367</v>
      </c>
      <c r="L51" s="189" t="s">
        <v>368</v>
      </c>
      <c r="M51" s="189" t="s">
        <v>538</v>
      </c>
      <c r="N51" s="189" t="s">
        <v>370</v>
      </c>
      <c r="O51" s="190">
        <v>150</v>
      </c>
      <c r="P51" s="190">
        <v>66600</v>
      </c>
      <c r="Q51" s="190">
        <v>1600</v>
      </c>
      <c r="R51" s="189"/>
    </row>
    <row r="52" spans="1:18" x14ac:dyDescent="0.25">
      <c r="A52" s="187">
        <v>63</v>
      </c>
      <c r="B52" s="188">
        <v>10</v>
      </c>
      <c r="C52" s="189" t="s">
        <v>539</v>
      </c>
      <c r="D52" s="189" t="s">
        <v>319</v>
      </c>
      <c r="E52" s="189" t="s">
        <v>540</v>
      </c>
      <c r="F52" s="39">
        <v>20344</v>
      </c>
      <c r="G52" s="189" t="s">
        <v>295</v>
      </c>
      <c r="H52" s="189" t="s">
        <v>296</v>
      </c>
      <c r="I52" s="189" t="s">
        <v>541</v>
      </c>
      <c r="J52" s="189" t="s">
        <v>542</v>
      </c>
      <c r="K52" s="189" t="s">
        <v>543</v>
      </c>
      <c r="L52" s="189" t="s">
        <v>544</v>
      </c>
      <c r="M52" s="189" t="s">
        <v>545</v>
      </c>
      <c r="N52" s="189" t="s">
        <v>317</v>
      </c>
      <c r="O52" s="190">
        <v>200</v>
      </c>
      <c r="P52" s="190">
        <v>92000</v>
      </c>
      <c r="Q52" s="190">
        <v>1150</v>
      </c>
      <c r="R52" s="189"/>
    </row>
    <row r="53" spans="1:18" hidden="1" x14ac:dyDescent="0.25">
      <c r="A53" s="187">
        <v>48</v>
      </c>
      <c r="B53" s="188">
        <v>9</v>
      </c>
      <c r="C53" s="189" t="s">
        <v>376</v>
      </c>
      <c r="D53" s="189"/>
      <c r="E53" s="189" t="s">
        <v>753</v>
      </c>
      <c r="F53" s="39">
        <v>22748</v>
      </c>
      <c r="G53" s="189" t="s">
        <v>295</v>
      </c>
      <c r="H53" s="189" t="s">
        <v>296</v>
      </c>
      <c r="I53" s="189" t="s">
        <v>754</v>
      </c>
      <c r="J53" s="189" t="s">
        <v>755</v>
      </c>
      <c r="K53" s="189" t="s">
        <v>299</v>
      </c>
      <c r="L53" s="189" t="s">
        <v>300</v>
      </c>
      <c r="M53" s="189" t="s">
        <v>756</v>
      </c>
      <c r="N53" s="189" t="s">
        <v>354</v>
      </c>
      <c r="O53" s="190">
        <v>100</v>
      </c>
      <c r="P53" s="190">
        <v>49700</v>
      </c>
      <c r="Q53" s="190">
        <v>1830</v>
      </c>
      <c r="R53" s="189"/>
    </row>
    <row r="54" spans="1:18" hidden="1" x14ac:dyDescent="0.25">
      <c r="A54" s="187">
        <v>46</v>
      </c>
      <c r="B54" s="188">
        <v>3</v>
      </c>
      <c r="C54" s="189" t="s">
        <v>550</v>
      </c>
      <c r="D54" s="189" t="s">
        <v>319</v>
      </c>
      <c r="E54" s="189" t="s">
        <v>551</v>
      </c>
      <c r="F54" s="39">
        <v>20344</v>
      </c>
      <c r="G54" s="189" t="s">
        <v>305</v>
      </c>
      <c r="H54" s="189" t="s">
        <v>296</v>
      </c>
      <c r="I54" s="189" t="s">
        <v>552</v>
      </c>
      <c r="J54" s="189" t="s">
        <v>553</v>
      </c>
      <c r="K54" s="189" t="s">
        <v>299</v>
      </c>
      <c r="L54" s="189" t="s">
        <v>300</v>
      </c>
      <c r="M54" s="189" t="s">
        <v>554</v>
      </c>
      <c r="N54" s="189" t="s">
        <v>432</v>
      </c>
      <c r="O54" s="190">
        <v>175</v>
      </c>
      <c r="P54" s="190">
        <v>73900</v>
      </c>
      <c r="Q54" s="190">
        <v>730</v>
      </c>
      <c r="R54" s="189"/>
    </row>
    <row r="55" spans="1:18" hidden="1" x14ac:dyDescent="0.25">
      <c r="A55" s="187">
        <v>44</v>
      </c>
      <c r="B55" s="188">
        <v>1</v>
      </c>
      <c r="C55" s="189" t="s">
        <v>555</v>
      </c>
      <c r="D55" s="189"/>
      <c r="E55" s="189" t="s">
        <v>556</v>
      </c>
      <c r="F55" s="39">
        <v>23562</v>
      </c>
      <c r="G55" s="189" t="s">
        <v>295</v>
      </c>
      <c r="H55" s="189" t="s">
        <v>321</v>
      </c>
      <c r="I55" s="189" t="s">
        <v>557</v>
      </c>
      <c r="J55" s="189" t="s">
        <v>558</v>
      </c>
      <c r="K55" s="189" t="s">
        <v>559</v>
      </c>
      <c r="L55" s="189" t="s">
        <v>560</v>
      </c>
      <c r="M55" s="189" t="s">
        <v>561</v>
      </c>
      <c r="N55" s="189" t="s">
        <v>317</v>
      </c>
      <c r="O55" s="190">
        <v>150</v>
      </c>
      <c r="P55" s="190">
        <v>71600</v>
      </c>
      <c r="Q55" s="190">
        <v>1290</v>
      </c>
      <c r="R55" s="189"/>
    </row>
    <row r="56" spans="1:18" hidden="1" x14ac:dyDescent="0.25">
      <c r="A56" s="187">
        <v>36</v>
      </c>
      <c r="B56" s="188">
        <v>6</v>
      </c>
      <c r="C56" s="189" t="s">
        <v>562</v>
      </c>
      <c r="D56" s="189"/>
      <c r="E56" s="189" t="s">
        <v>563</v>
      </c>
      <c r="F56" s="39">
        <v>20344</v>
      </c>
      <c r="G56" s="189" t="s">
        <v>305</v>
      </c>
      <c r="H56" s="189" t="s">
        <v>321</v>
      </c>
      <c r="I56" s="189" t="s">
        <v>564</v>
      </c>
      <c r="J56" s="189" t="s">
        <v>565</v>
      </c>
      <c r="K56" s="189" t="s">
        <v>566</v>
      </c>
      <c r="L56" s="189" t="s">
        <v>567</v>
      </c>
      <c r="M56" s="189" t="s">
        <v>568</v>
      </c>
      <c r="N56" s="189" t="s">
        <v>302</v>
      </c>
      <c r="O56" s="190">
        <v>150</v>
      </c>
      <c r="P56" s="190">
        <v>36800</v>
      </c>
      <c r="Q56" s="190">
        <v>850</v>
      </c>
      <c r="R56" s="189"/>
    </row>
    <row r="57" spans="1:18" hidden="1" x14ac:dyDescent="0.25">
      <c r="A57" s="187">
        <v>231</v>
      </c>
      <c r="B57" s="188">
        <v>3</v>
      </c>
      <c r="C57" s="189" t="s">
        <v>569</v>
      </c>
      <c r="D57" s="189" t="s">
        <v>349</v>
      </c>
      <c r="E57" s="189" t="s">
        <v>570</v>
      </c>
      <c r="F57" s="39">
        <v>20345</v>
      </c>
      <c r="G57" s="189" t="s">
        <v>295</v>
      </c>
      <c r="H57" s="189" t="s">
        <v>321</v>
      </c>
      <c r="I57" s="189" t="s">
        <v>571</v>
      </c>
      <c r="J57" s="189" t="s">
        <v>572</v>
      </c>
      <c r="K57" s="189" t="s">
        <v>573</v>
      </c>
      <c r="L57" s="189" t="s">
        <v>574</v>
      </c>
      <c r="M57" s="189" t="s">
        <v>575</v>
      </c>
      <c r="N57" s="189" t="s">
        <v>302</v>
      </c>
      <c r="O57" s="190">
        <v>125</v>
      </c>
      <c r="P57" s="190">
        <v>69800</v>
      </c>
      <c r="Q57" s="190">
        <v>990</v>
      </c>
      <c r="R57" s="189"/>
    </row>
    <row r="58" spans="1:18" hidden="1" x14ac:dyDescent="0.25">
      <c r="A58" s="187">
        <v>93</v>
      </c>
      <c r="B58" s="188">
        <v>10</v>
      </c>
      <c r="C58" s="189" t="s">
        <v>576</v>
      </c>
      <c r="D58" s="189"/>
      <c r="E58" s="189" t="s">
        <v>577</v>
      </c>
      <c r="F58" s="39">
        <v>20344</v>
      </c>
      <c r="G58" s="189" t="s">
        <v>295</v>
      </c>
      <c r="H58" s="189" t="s">
        <v>296</v>
      </c>
      <c r="I58" s="189" t="s">
        <v>578</v>
      </c>
      <c r="J58" s="189" t="s">
        <v>579</v>
      </c>
      <c r="K58" s="189" t="s">
        <v>580</v>
      </c>
      <c r="L58" s="189" t="s">
        <v>581</v>
      </c>
      <c r="M58" s="189" t="s">
        <v>582</v>
      </c>
      <c r="N58" s="189" t="s">
        <v>354</v>
      </c>
      <c r="O58" s="190">
        <v>110</v>
      </c>
      <c r="P58" s="190">
        <v>60700</v>
      </c>
      <c r="Q58" s="190">
        <v>1000</v>
      </c>
      <c r="R58" s="189"/>
    </row>
    <row r="59" spans="1:18" hidden="1" x14ac:dyDescent="0.25">
      <c r="A59" s="187">
        <v>275</v>
      </c>
      <c r="B59" s="188">
        <v>3</v>
      </c>
      <c r="C59" s="189" t="s">
        <v>390</v>
      </c>
      <c r="D59" s="189"/>
      <c r="E59" s="189" t="s">
        <v>583</v>
      </c>
      <c r="F59" s="39">
        <v>20344</v>
      </c>
      <c r="G59" s="189" t="s">
        <v>295</v>
      </c>
      <c r="H59" s="189" t="s">
        <v>296</v>
      </c>
      <c r="I59" s="189" t="s">
        <v>584</v>
      </c>
      <c r="J59" s="189" t="s">
        <v>585</v>
      </c>
      <c r="K59" s="189" t="s">
        <v>586</v>
      </c>
      <c r="L59" s="189" t="s">
        <v>587</v>
      </c>
      <c r="M59" s="189" t="s">
        <v>588</v>
      </c>
      <c r="N59" s="189" t="s">
        <v>354</v>
      </c>
      <c r="O59" s="190">
        <v>115</v>
      </c>
      <c r="P59" s="190">
        <v>56600</v>
      </c>
      <c r="Q59" s="190">
        <v>860</v>
      </c>
      <c r="R59" s="189"/>
    </row>
    <row r="60" spans="1:18" hidden="1" x14ac:dyDescent="0.25">
      <c r="A60" s="187">
        <v>120</v>
      </c>
      <c r="B60" s="188">
        <v>6</v>
      </c>
      <c r="C60" s="189" t="s">
        <v>526</v>
      </c>
      <c r="D60" s="189"/>
      <c r="E60" s="189" t="s">
        <v>589</v>
      </c>
      <c r="F60" s="39">
        <v>20344</v>
      </c>
      <c r="G60" s="189" t="s">
        <v>305</v>
      </c>
      <c r="H60" s="189" t="s">
        <v>296</v>
      </c>
      <c r="I60" s="189" t="s">
        <v>590</v>
      </c>
      <c r="J60" s="189" t="s">
        <v>591</v>
      </c>
      <c r="K60" s="189" t="s">
        <v>592</v>
      </c>
      <c r="L60" s="189" t="s">
        <v>593</v>
      </c>
      <c r="M60" s="189" t="s">
        <v>594</v>
      </c>
      <c r="N60" s="189" t="s">
        <v>370</v>
      </c>
      <c r="O60" s="190">
        <v>120</v>
      </c>
      <c r="P60" s="190">
        <v>69300</v>
      </c>
      <c r="Q60" s="190">
        <v>1630</v>
      </c>
      <c r="R60" s="189"/>
    </row>
    <row r="61" spans="1:18" hidden="1" x14ac:dyDescent="0.25">
      <c r="A61" s="187">
        <v>9</v>
      </c>
      <c r="C61" s="189" t="s">
        <v>595</v>
      </c>
      <c r="D61" s="189"/>
      <c r="E61" s="189" t="s">
        <v>596</v>
      </c>
      <c r="F61" s="39">
        <v>21614</v>
      </c>
      <c r="G61" s="189" t="s">
        <v>295</v>
      </c>
      <c r="H61" s="189" t="s">
        <v>296</v>
      </c>
      <c r="I61" s="189" t="s">
        <v>597</v>
      </c>
      <c r="J61" s="189" t="s">
        <v>598</v>
      </c>
      <c r="K61" s="189" t="s">
        <v>341</v>
      </c>
      <c r="L61" s="189" t="s">
        <v>300</v>
      </c>
      <c r="M61" s="189" t="s">
        <v>599</v>
      </c>
      <c r="N61" s="189" t="s">
        <v>362</v>
      </c>
      <c r="O61" s="190">
        <v>75</v>
      </c>
      <c r="P61" s="190">
        <v>29500</v>
      </c>
      <c r="Q61" s="190">
        <v>1950</v>
      </c>
      <c r="R61" s="189"/>
    </row>
    <row r="62" spans="1:18" hidden="1" x14ac:dyDescent="0.25">
      <c r="A62" s="187">
        <v>242</v>
      </c>
      <c r="C62" s="189" t="s">
        <v>600</v>
      </c>
      <c r="D62" s="189"/>
      <c r="E62" s="189" t="s">
        <v>402</v>
      </c>
      <c r="F62" s="39">
        <v>21614</v>
      </c>
      <c r="G62" s="189" t="s">
        <v>305</v>
      </c>
      <c r="H62" s="189" t="s">
        <v>321</v>
      </c>
      <c r="I62" s="189" t="s">
        <v>601</v>
      </c>
      <c r="J62" s="189" t="s">
        <v>602</v>
      </c>
      <c r="K62" s="189" t="s">
        <v>603</v>
      </c>
      <c r="L62" s="189" t="s">
        <v>604</v>
      </c>
      <c r="M62" s="189" t="s">
        <v>605</v>
      </c>
      <c r="N62" s="189" t="s">
        <v>462</v>
      </c>
      <c r="O62" s="190">
        <v>140</v>
      </c>
      <c r="P62" s="190">
        <v>63500</v>
      </c>
      <c r="Q62" s="190">
        <v>1830</v>
      </c>
      <c r="R62" s="189"/>
    </row>
    <row r="63" spans="1:18" hidden="1" x14ac:dyDescent="0.25">
      <c r="A63" s="187">
        <v>220</v>
      </c>
      <c r="C63" s="189" t="s">
        <v>606</v>
      </c>
      <c r="D63" s="189"/>
      <c r="E63" s="189" t="s">
        <v>607</v>
      </c>
      <c r="F63" s="39">
        <v>21614</v>
      </c>
      <c r="G63" s="189" t="s">
        <v>295</v>
      </c>
      <c r="H63" s="189" t="s">
        <v>296</v>
      </c>
      <c r="I63" s="189" t="s">
        <v>608</v>
      </c>
      <c r="J63" s="189" t="s">
        <v>609</v>
      </c>
      <c r="K63" s="189" t="s">
        <v>610</v>
      </c>
      <c r="L63" s="189" t="s">
        <v>587</v>
      </c>
      <c r="M63" s="189" t="s">
        <v>611</v>
      </c>
      <c r="N63" s="189" t="s">
        <v>370</v>
      </c>
      <c r="O63" s="190">
        <v>115</v>
      </c>
      <c r="P63" s="190">
        <v>51600</v>
      </c>
      <c r="Q63" s="190">
        <v>1240</v>
      </c>
      <c r="R63" s="189"/>
    </row>
    <row r="64" spans="1:18" x14ac:dyDescent="0.25">
      <c r="A64" s="187">
        <v>162</v>
      </c>
      <c r="B64" s="188">
        <v>6</v>
      </c>
      <c r="C64" s="189" t="s">
        <v>612</v>
      </c>
      <c r="D64" s="189"/>
      <c r="E64" s="189" t="s">
        <v>613</v>
      </c>
      <c r="F64" s="39">
        <v>21614</v>
      </c>
      <c r="G64" s="189" t="s">
        <v>305</v>
      </c>
      <c r="H64" s="189" t="s">
        <v>321</v>
      </c>
      <c r="I64" s="189" t="s">
        <v>614</v>
      </c>
      <c r="J64" s="189" t="s">
        <v>615</v>
      </c>
      <c r="K64" s="189" t="s">
        <v>616</v>
      </c>
      <c r="L64" s="189" t="s">
        <v>617</v>
      </c>
      <c r="M64" s="189" t="s">
        <v>618</v>
      </c>
      <c r="N64" s="189" t="s">
        <v>432</v>
      </c>
      <c r="O64" s="190">
        <v>175</v>
      </c>
      <c r="P64" s="190">
        <v>93900</v>
      </c>
      <c r="Q64" s="190">
        <v>1830</v>
      </c>
      <c r="R64" s="189"/>
    </row>
    <row r="65" spans="1:18" hidden="1" x14ac:dyDescent="0.25">
      <c r="A65" s="187">
        <v>203</v>
      </c>
      <c r="B65" s="188">
        <v>5</v>
      </c>
      <c r="C65" s="189" t="s">
        <v>619</v>
      </c>
      <c r="D65" s="189"/>
      <c r="E65" s="189" t="s">
        <v>620</v>
      </c>
      <c r="F65" s="39">
        <v>21614</v>
      </c>
      <c r="G65" s="189" t="s">
        <v>295</v>
      </c>
      <c r="H65" s="189" t="s">
        <v>296</v>
      </c>
      <c r="I65" s="189" t="s">
        <v>621</v>
      </c>
      <c r="J65" s="189" t="s">
        <v>622</v>
      </c>
      <c r="K65" s="189" t="s">
        <v>498</v>
      </c>
      <c r="L65" s="189" t="s">
        <v>499</v>
      </c>
      <c r="M65" s="189" t="s">
        <v>623</v>
      </c>
      <c r="N65" s="189" t="s">
        <v>302</v>
      </c>
      <c r="O65" s="190">
        <v>130</v>
      </c>
      <c r="P65" s="190">
        <v>34800</v>
      </c>
      <c r="Q65" s="190">
        <v>1000</v>
      </c>
      <c r="R65" s="189"/>
    </row>
    <row r="66" spans="1:18" hidden="1" x14ac:dyDescent="0.25">
      <c r="A66" s="187">
        <v>157</v>
      </c>
      <c r="B66" s="188">
        <v>10</v>
      </c>
      <c r="C66" s="189" t="s">
        <v>624</v>
      </c>
      <c r="D66" s="189"/>
      <c r="E66" s="189" t="s">
        <v>625</v>
      </c>
      <c r="F66" s="39">
        <v>21614</v>
      </c>
      <c r="G66" s="189" t="s">
        <v>295</v>
      </c>
      <c r="H66" s="189" t="s">
        <v>321</v>
      </c>
      <c r="I66" s="189" t="s">
        <v>626</v>
      </c>
      <c r="J66" s="189" t="s">
        <v>627</v>
      </c>
      <c r="K66" s="189" t="s">
        <v>628</v>
      </c>
      <c r="L66" s="189" t="s">
        <v>629</v>
      </c>
      <c r="M66" s="189" t="s">
        <v>630</v>
      </c>
      <c r="N66" s="189" t="s">
        <v>362</v>
      </c>
      <c r="O66" s="190">
        <v>95</v>
      </c>
      <c r="P66" s="190">
        <v>28800</v>
      </c>
      <c r="Q66" s="190">
        <v>1610</v>
      </c>
      <c r="R66" s="189"/>
    </row>
    <row r="67" spans="1:18" hidden="1" x14ac:dyDescent="0.25">
      <c r="A67" s="187">
        <v>20</v>
      </c>
      <c r="B67" s="188">
        <v>3</v>
      </c>
      <c r="C67" s="189" t="s">
        <v>371</v>
      </c>
      <c r="D67" s="189"/>
      <c r="E67" s="189" t="s">
        <v>631</v>
      </c>
      <c r="F67" s="39">
        <v>21614</v>
      </c>
      <c r="G67" s="189" t="s">
        <v>295</v>
      </c>
      <c r="H67" s="189" t="s">
        <v>321</v>
      </c>
      <c r="I67" s="189" t="s">
        <v>632</v>
      </c>
      <c r="J67" s="189" t="s">
        <v>633</v>
      </c>
      <c r="K67" s="189" t="s">
        <v>429</v>
      </c>
      <c r="L67" s="189" t="s">
        <v>430</v>
      </c>
      <c r="M67" s="189" t="s">
        <v>634</v>
      </c>
      <c r="N67" s="189" t="s">
        <v>302</v>
      </c>
      <c r="O67" s="190">
        <v>200</v>
      </c>
      <c r="P67" s="190">
        <v>64400</v>
      </c>
      <c r="Q67" s="190">
        <v>1380</v>
      </c>
      <c r="R67" s="189"/>
    </row>
    <row r="68" spans="1:18" hidden="1" x14ac:dyDescent="0.25">
      <c r="A68" s="187">
        <v>148</v>
      </c>
      <c r="B68" s="188">
        <v>4</v>
      </c>
      <c r="C68" s="189" t="s">
        <v>635</v>
      </c>
      <c r="D68" s="189"/>
      <c r="E68" s="189" t="s">
        <v>636</v>
      </c>
      <c r="F68" s="39">
        <v>21060</v>
      </c>
      <c r="G68" s="189" t="s">
        <v>305</v>
      </c>
      <c r="H68" s="189" t="s">
        <v>296</v>
      </c>
      <c r="I68" s="189" t="s">
        <v>637</v>
      </c>
      <c r="J68" s="189" t="s">
        <v>638</v>
      </c>
      <c r="K68" s="189" t="s">
        <v>639</v>
      </c>
      <c r="L68" s="189" t="s">
        <v>640</v>
      </c>
      <c r="M68" s="189" t="s">
        <v>641</v>
      </c>
      <c r="N68" s="189" t="s">
        <v>462</v>
      </c>
      <c r="O68" s="190">
        <v>155</v>
      </c>
      <c r="P68" s="190">
        <v>75200</v>
      </c>
      <c r="Q68" s="190">
        <v>1280</v>
      </c>
      <c r="R68" s="189"/>
    </row>
    <row r="69" spans="1:18" hidden="1" x14ac:dyDescent="0.25">
      <c r="A69" s="187">
        <v>89</v>
      </c>
      <c r="B69" s="188">
        <v>5</v>
      </c>
      <c r="C69" s="189" t="s">
        <v>612</v>
      </c>
      <c r="D69" s="189"/>
      <c r="E69" s="189" t="s">
        <v>642</v>
      </c>
      <c r="F69" s="39">
        <v>28909</v>
      </c>
      <c r="G69" s="189" t="s">
        <v>305</v>
      </c>
      <c r="H69" s="189" t="s">
        <v>321</v>
      </c>
      <c r="I69" s="189" t="s">
        <v>643</v>
      </c>
      <c r="J69" s="189" t="s">
        <v>644</v>
      </c>
      <c r="K69" s="189" t="s">
        <v>422</v>
      </c>
      <c r="L69" s="189" t="s">
        <v>423</v>
      </c>
      <c r="M69" s="189" t="s">
        <v>645</v>
      </c>
      <c r="N69" s="189" t="s">
        <v>317</v>
      </c>
      <c r="O69" s="190">
        <v>150</v>
      </c>
      <c r="P69" s="190">
        <v>57200</v>
      </c>
      <c r="Q69" s="190">
        <v>970</v>
      </c>
      <c r="R69" s="189"/>
    </row>
    <row r="70" spans="1:18" hidden="1" x14ac:dyDescent="0.25">
      <c r="A70" s="187">
        <v>24</v>
      </c>
      <c r="B70" s="188">
        <v>6</v>
      </c>
      <c r="C70" s="189" t="s">
        <v>475</v>
      </c>
      <c r="D70" s="189" t="s">
        <v>319</v>
      </c>
      <c r="E70" s="189" t="s">
        <v>646</v>
      </c>
      <c r="F70" s="39">
        <v>21249</v>
      </c>
      <c r="G70" s="189" t="s">
        <v>295</v>
      </c>
      <c r="H70" s="189" t="s">
        <v>296</v>
      </c>
      <c r="I70" s="189" t="s">
        <v>647</v>
      </c>
      <c r="J70" s="189" t="s">
        <v>648</v>
      </c>
      <c r="K70" s="189" t="s">
        <v>422</v>
      </c>
      <c r="L70" s="189" t="s">
        <v>423</v>
      </c>
      <c r="M70" s="189" t="s">
        <v>649</v>
      </c>
      <c r="N70" s="189" t="s">
        <v>302</v>
      </c>
      <c r="O70" s="190">
        <v>100</v>
      </c>
      <c r="P70" s="190">
        <v>72600</v>
      </c>
      <c r="Q70" s="190">
        <v>840</v>
      </c>
      <c r="R70" s="189"/>
    </row>
    <row r="71" spans="1:18" hidden="1" x14ac:dyDescent="0.25">
      <c r="A71" s="187">
        <v>60</v>
      </c>
      <c r="B71" s="188">
        <v>8</v>
      </c>
      <c r="C71" s="189" t="s">
        <v>650</v>
      </c>
      <c r="D71" s="189"/>
      <c r="E71" s="189" t="s">
        <v>651</v>
      </c>
      <c r="F71" s="39">
        <v>23882</v>
      </c>
      <c r="G71" s="189" t="s">
        <v>305</v>
      </c>
      <c r="H71" s="189" t="s">
        <v>321</v>
      </c>
      <c r="I71" s="189" t="s">
        <v>652</v>
      </c>
      <c r="J71" s="189" t="s">
        <v>653</v>
      </c>
      <c r="K71" s="189" t="s">
        <v>654</v>
      </c>
      <c r="L71" s="189" t="s">
        <v>655</v>
      </c>
      <c r="M71" s="189" t="s">
        <v>656</v>
      </c>
      <c r="N71" s="189" t="s">
        <v>309</v>
      </c>
      <c r="O71" s="190">
        <v>115</v>
      </c>
      <c r="P71" s="190">
        <v>43300</v>
      </c>
      <c r="Q71" s="190">
        <v>1310</v>
      </c>
      <c r="R71" s="189"/>
    </row>
    <row r="72" spans="1:18" hidden="1" x14ac:dyDescent="0.25">
      <c r="A72" s="187">
        <v>50</v>
      </c>
      <c r="B72" s="188">
        <v>7</v>
      </c>
      <c r="C72" s="189" t="s">
        <v>657</v>
      </c>
      <c r="D72" s="189"/>
      <c r="E72" s="189" t="s">
        <v>658</v>
      </c>
      <c r="F72" s="39">
        <v>28974</v>
      </c>
      <c r="G72" s="189" t="s">
        <v>305</v>
      </c>
      <c r="H72" s="189" t="s">
        <v>296</v>
      </c>
      <c r="I72" s="189" t="s">
        <v>659</v>
      </c>
      <c r="J72" s="189" t="s">
        <v>660</v>
      </c>
      <c r="K72" s="189" t="s">
        <v>661</v>
      </c>
      <c r="L72" s="189" t="s">
        <v>662</v>
      </c>
      <c r="M72" s="189" t="s">
        <v>663</v>
      </c>
      <c r="N72" s="189" t="s">
        <v>317</v>
      </c>
      <c r="O72" s="190">
        <v>150</v>
      </c>
      <c r="P72" s="190">
        <v>39000</v>
      </c>
      <c r="Q72" s="190">
        <v>1740</v>
      </c>
      <c r="R72" s="189"/>
    </row>
    <row r="73" spans="1:18" hidden="1" x14ac:dyDescent="0.25">
      <c r="A73" s="187">
        <v>111</v>
      </c>
      <c r="B73" s="188">
        <v>8</v>
      </c>
      <c r="C73" s="189" t="s">
        <v>390</v>
      </c>
      <c r="D73" s="189"/>
      <c r="E73" s="189" t="s">
        <v>664</v>
      </c>
      <c r="F73" s="39">
        <v>21111</v>
      </c>
      <c r="G73" s="189" t="s">
        <v>295</v>
      </c>
      <c r="H73" s="189" t="s">
        <v>296</v>
      </c>
      <c r="I73" s="189" t="s">
        <v>665</v>
      </c>
      <c r="J73" s="189" t="s">
        <v>666</v>
      </c>
      <c r="K73" s="189" t="s">
        <v>667</v>
      </c>
      <c r="L73" s="189" t="s">
        <v>668</v>
      </c>
      <c r="M73" s="189" t="s">
        <v>669</v>
      </c>
      <c r="N73" s="189" t="s">
        <v>317</v>
      </c>
      <c r="O73" s="190">
        <v>150</v>
      </c>
      <c r="P73" s="190">
        <v>70600</v>
      </c>
      <c r="Q73" s="190">
        <v>1840</v>
      </c>
      <c r="R73" s="189"/>
    </row>
    <row r="74" spans="1:18" hidden="1" x14ac:dyDescent="0.25">
      <c r="A74" s="187">
        <v>181</v>
      </c>
      <c r="B74" s="188">
        <v>9</v>
      </c>
      <c r="C74" s="189" t="s">
        <v>670</v>
      </c>
      <c r="D74" s="189"/>
      <c r="E74" s="189" t="s">
        <v>671</v>
      </c>
      <c r="F74" s="39">
        <v>30511</v>
      </c>
      <c r="G74" s="189" t="s">
        <v>295</v>
      </c>
      <c r="H74" s="189" t="s">
        <v>296</v>
      </c>
      <c r="I74" s="189" t="s">
        <v>672</v>
      </c>
      <c r="J74" s="189" t="s">
        <v>673</v>
      </c>
      <c r="K74" s="189" t="s">
        <v>498</v>
      </c>
      <c r="L74" s="189" t="s">
        <v>499</v>
      </c>
      <c r="M74" s="189" t="s">
        <v>674</v>
      </c>
      <c r="N74" s="189" t="s">
        <v>432</v>
      </c>
      <c r="O74" s="190">
        <v>180</v>
      </c>
      <c r="P74" s="190">
        <v>57400</v>
      </c>
      <c r="Q74" s="190">
        <v>1390</v>
      </c>
      <c r="R74" s="189"/>
    </row>
    <row r="75" spans="1:18" hidden="1" x14ac:dyDescent="0.25">
      <c r="A75" s="187">
        <v>28</v>
      </c>
      <c r="B75" s="188">
        <v>1</v>
      </c>
      <c r="C75" s="189" t="s">
        <v>383</v>
      </c>
      <c r="D75" s="189" t="s">
        <v>512</v>
      </c>
      <c r="E75" s="189" t="s">
        <v>762</v>
      </c>
      <c r="F75" s="39">
        <v>21216</v>
      </c>
      <c r="G75" s="189" t="s">
        <v>295</v>
      </c>
      <c r="H75" s="189" t="s">
        <v>296</v>
      </c>
      <c r="I75" s="189" t="s">
        <v>763</v>
      </c>
      <c r="J75" s="189" t="s">
        <v>764</v>
      </c>
      <c r="K75" s="189" t="s">
        <v>299</v>
      </c>
      <c r="L75" s="189" t="s">
        <v>300</v>
      </c>
      <c r="M75" s="189" t="s">
        <v>765</v>
      </c>
      <c r="N75" s="189" t="s">
        <v>317</v>
      </c>
      <c r="O75" s="190">
        <v>125</v>
      </c>
      <c r="P75" s="190">
        <v>70000</v>
      </c>
      <c r="Q75" s="190">
        <v>1940</v>
      </c>
      <c r="R75" s="189"/>
    </row>
    <row r="76" spans="1:18" x14ac:dyDescent="0.25">
      <c r="A76" s="187">
        <v>106</v>
      </c>
      <c r="C76" s="189" t="s">
        <v>679</v>
      </c>
      <c r="D76" s="189"/>
      <c r="E76" s="189" t="s">
        <v>680</v>
      </c>
      <c r="F76" s="39">
        <v>31782</v>
      </c>
      <c r="G76" s="189" t="s">
        <v>305</v>
      </c>
      <c r="H76" s="189" t="s">
        <v>321</v>
      </c>
      <c r="I76" s="189" t="s">
        <v>681</v>
      </c>
      <c r="J76" s="189" t="s">
        <v>682</v>
      </c>
      <c r="K76" s="189" t="s">
        <v>479</v>
      </c>
      <c r="L76" s="189" t="s">
        <v>480</v>
      </c>
      <c r="M76" s="189" t="s">
        <v>683</v>
      </c>
      <c r="N76" s="189" t="s">
        <v>432</v>
      </c>
      <c r="O76" s="190">
        <v>200</v>
      </c>
      <c r="P76" s="190">
        <v>114800</v>
      </c>
      <c r="Q76" s="190">
        <v>580</v>
      </c>
      <c r="R76" s="189"/>
    </row>
    <row r="77" spans="1:18" hidden="1" x14ac:dyDescent="0.25">
      <c r="A77" s="187">
        <v>258</v>
      </c>
      <c r="B77" s="188">
        <v>6</v>
      </c>
      <c r="C77" s="189" t="s">
        <v>475</v>
      </c>
      <c r="D77" s="189"/>
      <c r="E77" s="189" t="s">
        <v>144</v>
      </c>
      <c r="F77" s="39">
        <v>31167</v>
      </c>
      <c r="G77" s="189" t="s">
        <v>295</v>
      </c>
      <c r="H77" s="189" t="s">
        <v>321</v>
      </c>
      <c r="I77" s="189" t="s">
        <v>684</v>
      </c>
      <c r="J77" s="189" t="s">
        <v>685</v>
      </c>
      <c r="K77" s="189" t="s">
        <v>686</v>
      </c>
      <c r="L77" s="189" t="s">
        <v>687</v>
      </c>
      <c r="M77" s="189" t="s">
        <v>688</v>
      </c>
      <c r="N77" s="189" t="s">
        <v>309</v>
      </c>
      <c r="O77" s="190">
        <v>115</v>
      </c>
      <c r="P77" s="190">
        <v>42700</v>
      </c>
      <c r="Q77" s="190">
        <v>1350</v>
      </c>
      <c r="R77" s="189"/>
    </row>
    <row r="78" spans="1:18" hidden="1" x14ac:dyDescent="0.25">
      <c r="A78" s="187">
        <v>99</v>
      </c>
      <c r="B78" s="188">
        <v>9</v>
      </c>
      <c r="C78" s="189" t="s">
        <v>657</v>
      </c>
      <c r="D78" s="189"/>
      <c r="E78" s="189" t="s">
        <v>689</v>
      </c>
      <c r="F78" s="39">
        <v>29117</v>
      </c>
      <c r="G78" s="189" t="s">
        <v>305</v>
      </c>
      <c r="H78" s="189" t="s">
        <v>296</v>
      </c>
      <c r="I78" s="189" t="s">
        <v>690</v>
      </c>
      <c r="J78" s="189" t="s">
        <v>691</v>
      </c>
      <c r="K78" s="189" t="s">
        <v>692</v>
      </c>
      <c r="L78" s="189" t="s">
        <v>693</v>
      </c>
      <c r="M78" s="189" t="s">
        <v>694</v>
      </c>
      <c r="N78" s="189" t="s">
        <v>462</v>
      </c>
      <c r="O78" s="190">
        <v>180</v>
      </c>
      <c r="P78" s="190">
        <v>39900</v>
      </c>
      <c r="Q78" s="190">
        <v>830</v>
      </c>
      <c r="R78" s="189"/>
    </row>
    <row r="79" spans="1:18" hidden="1" x14ac:dyDescent="0.25">
      <c r="A79" s="187">
        <v>239</v>
      </c>
      <c r="B79" s="188">
        <v>2</v>
      </c>
      <c r="C79" s="189" t="s">
        <v>569</v>
      </c>
      <c r="D79" s="189"/>
      <c r="E79" s="189" t="s">
        <v>695</v>
      </c>
      <c r="F79" s="39">
        <v>28536</v>
      </c>
      <c r="G79" s="189" t="s">
        <v>305</v>
      </c>
      <c r="H79" s="189" t="s">
        <v>321</v>
      </c>
      <c r="I79" s="189" t="s">
        <v>696</v>
      </c>
      <c r="J79" s="189" t="s">
        <v>697</v>
      </c>
      <c r="K79" s="189" t="s">
        <v>603</v>
      </c>
      <c r="L79" s="189" t="s">
        <v>604</v>
      </c>
      <c r="M79" s="189" t="s">
        <v>698</v>
      </c>
      <c r="N79" s="189" t="s">
        <v>302</v>
      </c>
      <c r="O79" s="190">
        <v>125</v>
      </c>
      <c r="P79" s="190">
        <v>51700</v>
      </c>
      <c r="Q79" s="190">
        <v>1280</v>
      </c>
      <c r="R79" s="189"/>
    </row>
    <row r="80" spans="1:18" hidden="1" x14ac:dyDescent="0.25">
      <c r="A80" s="187">
        <v>69</v>
      </c>
      <c r="B80" s="188">
        <v>4</v>
      </c>
      <c r="C80" s="189" t="s">
        <v>395</v>
      </c>
      <c r="D80" s="189"/>
      <c r="E80" s="189" t="s">
        <v>699</v>
      </c>
      <c r="F80" s="39">
        <v>22162</v>
      </c>
      <c r="G80" s="189" t="s">
        <v>295</v>
      </c>
      <c r="H80" s="189" t="s">
        <v>321</v>
      </c>
      <c r="I80" s="189" t="s">
        <v>700</v>
      </c>
      <c r="J80" s="189" t="s">
        <v>701</v>
      </c>
      <c r="K80" s="189" t="s">
        <v>415</v>
      </c>
      <c r="L80" s="189" t="s">
        <v>416</v>
      </c>
      <c r="M80" s="189" t="s">
        <v>702</v>
      </c>
      <c r="N80" s="189" t="s">
        <v>370</v>
      </c>
      <c r="O80" s="190">
        <v>110</v>
      </c>
      <c r="P80" s="190">
        <v>66800</v>
      </c>
      <c r="Q80" s="190">
        <v>620</v>
      </c>
      <c r="R80" s="189"/>
    </row>
    <row r="81" spans="1:18" hidden="1" x14ac:dyDescent="0.25">
      <c r="A81" s="187">
        <v>51</v>
      </c>
      <c r="B81" s="188">
        <v>3</v>
      </c>
      <c r="C81" s="189" t="s">
        <v>475</v>
      </c>
      <c r="D81" s="189" t="s">
        <v>349</v>
      </c>
      <c r="E81" s="189" t="s">
        <v>703</v>
      </c>
      <c r="F81" s="39">
        <v>28659</v>
      </c>
      <c r="G81" s="189" t="s">
        <v>295</v>
      </c>
      <c r="H81" s="189" t="s">
        <v>296</v>
      </c>
      <c r="I81" s="189" t="s">
        <v>704</v>
      </c>
      <c r="J81" s="189" t="s">
        <v>705</v>
      </c>
      <c r="K81" s="189" t="s">
        <v>479</v>
      </c>
      <c r="L81" s="189" t="s">
        <v>480</v>
      </c>
      <c r="M81" s="189" t="s">
        <v>706</v>
      </c>
      <c r="N81" s="189" t="s">
        <v>370</v>
      </c>
      <c r="O81" s="190">
        <v>100</v>
      </c>
      <c r="P81" s="190">
        <v>36600</v>
      </c>
      <c r="Q81" s="190">
        <v>1650</v>
      </c>
      <c r="R81" s="189"/>
    </row>
    <row r="82" spans="1:18" hidden="1" x14ac:dyDescent="0.25">
      <c r="A82" s="187">
        <v>262</v>
      </c>
      <c r="B82" s="188">
        <v>5</v>
      </c>
      <c r="C82" s="189" t="s">
        <v>707</v>
      </c>
      <c r="D82" s="189"/>
      <c r="E82" s="189" t="s">
        <v>708</v>
      </c>
      <c r="F82" s="39">
        <v>22452</v>
      </c>
      <c r="G82" s="189" t="s">
        <v>295</v>
      </c>
      <c r="H82" s="189" t="s">
        <v>296</v>
      </c>
      <c r="I82" s="189" t="s">
        <v>709</v>
      </c>
      <c r="J82" s="189" t="s">
        <v>710</v>
      </c>
      <c r="K82" s="189" t="s">
        <v>711</v>
      </c>
      <c r="L82" s="189" t="s">
        <v>712</v>
      </c>
      <c r="M82" s="189" t="s">
        <v>713</v>
      </c>
      <c r="N82" s="189" t="s">
        <v>462</v>
      </c>
      <c r="O82" s="190">
        <v>110</v>
      </c>
      <c r="P82" s="190">
        <v>54900</v>
      </c>
      <c r="Q82" s="190">
        <v>1160</v>
      </c>
      <c r="R82" s="189"/>
    </row>
    <row r="83" spans="1:18" hidden="1" x14ac:dyDescent="0.25">
      <c r="A83" s="187">
        <v>139</v>
      </c>
      <c r="B83" s="188">
        <v>9</v>
      </c>
      <c r="C83" s="189" t="s">
        <v>526</v>
      </c>
      <c r="D83" s="189" t="s">
        <v>512</v>
      </c>
      <c r="E83" s="189" t="s">
        <v>714</v>
      </c>
      <c r="F83" s="39">
        <v>24144</v>
      </c>
      <c r="G83" s="189" t="s">
        <v>295</v>
      </c>
      <c r="H83" s="189" t="s">
        <v>321</v>
      </c>
      <c r="I83" s="189" t="s">
        <v>715</v>
      </c>
      <c r="J83" s="189" t="s">
        <v>716</v>
      </c>
      <c r="K83" s="189" t="s">
        <v>717</v>
      </c>
      <c r="L83" s="189" t="s">
        <v>400</v>
      </c>
      <c r="M83" s="189" t="s">
        <v>718</v>
      </c>
      <c r="N83" s="189" t="s">
        <v>362</v>
      </c>
      <c r="O83" s="190">
        <v>115</v>
      </c>
      <c r="P83" s="190">
        <v>25100</v>
      </c>
      <c r="Q83" s="190">
        <v>610</v>
      </c>
      <c r="R83" s="189"/>
    </row>
    <row r="84" spans="1:18" hidden="1" x14ac:dyDescent="0.25">
      <c r="A84" s="187">
        <v>134</v>
      </c>
      <c r="B84" s="188">
        <v>10</v>
      </c>
      <c r="C84" s="189" t="s">
        <v>719</v>
      </c>
      <c r="D84" s="189"/>
      <c r="E84" s="189" t="s">
        <v>720</v>
      </c>
      <c r="F84" s="39">
        <v>23208</v>
      </c>
      <c r="G84" s="189" t="s">
        <v>305</v>
      </c>
      <c r="H84" s="189" t="s">
        <v>321</v>
      </c>
      <c r="I84" s="189" t="s">
        <v>721</v>
      </c>
      <c r="J84" s="189" t="s">
        <v>722</v>
      </c>
      <c r="K84" s="189" t="s">
        <v>723</v>
      </c>
      <c r="L84" s="189" t="s">
        <v>724</v>
      </c>
      <c r="M84" s="189" t="s">
        <v>725</v>
      </c>
      <c r="N84" s="189" t="s">
        <v>362</v>
      </c>
      <c r="O84" s="190">
        <v>100</v>
      </c>
      <c r="P84" s="190">
        <v>40700</v>
      </c>
      <c r="Q84" s="190">
        <v>590</v>
      </c>
      <c r="R84" s="189"/>
    </row>
    <row r="85" spans="1:18" hidden="1" x14ac:dyDescent="0.25">
      <c r="A85" s="187">
        <v>74</v>
      </c>
      <c r="B85" s="188">
        <v>10</v>
      </c>
      <c r="C85" s="189" t="s">
        <v>726</v>
      </c>
      <c r="D85" s="189" t="s">
        <v>469</v>
      </c>
      <c r="E85" s="189" t="s">
        <v>727</v>
      </c>
      <c r="F85" s="39">
        <v>24121</v>
      </c>
      <c r="G85" s="189" t="s">
        <v>305</v>
      </c>
      <c r="H85" s="189" t="s">
        <v>321</v>
      </c>
      <c r="I85" s="189" t="s">
        <v>728</v>
      </c>
      <c r="J85" s="189" t="s">
        <v>729</v>
      </c>
      <c r="K85" s="189" t="s">
        <v>723</v>
      </c>
      <c r="L85" s="189" t="s">
        <v>724</v>
      </c>
      <c r="M85" s="189" t="s">
        <v>730</v>
      </c>
      <c r="N85" s="189" t="s">
        <v>370</v>
      </c>
      <c r="O85" s="190">
        <v>125</v>
      </c>
      <c r="P85" s="190">
        <v>44800</v>
      </c>
      <c r="Q85" s="190">
        <v>610</v>
      </c>
      <c r="R85" s="189"/>
    </row>
    <row r="86" spans="1:18" hidden="1" x14ac:dyDescent="0.25">
      <c r="A86" s="187">
        <v>70</v>
      </c>
      <c r="B86" s="188">
        <v>9</v>
      </c>
      <c r="C86" s="189" t="s">
        <v>731</v>
      </c>
      <c r="D86" s="189"/>
      <c r="E86" s="189" t="s">
        <v>732</v>
      </c>
      <c r="F86" s="39">
        <v>25813</v>
      </c>
      <c r="G86" s="189" t="s">
        <v>295</v>
      </c>
      <c r="H86" s="189" t="s">
        <v>321</v>
      </c>
      <c r="I86" s="189" t="s">
        <v>733</v>
      </c>
      <c r="J86" s="189" t="s">
        <v>734</v>
      </c>
      <c r="K86" s="189" t="s">
        <v>341</v>
      </c>
      <c r="L86" s="189" t="s">
        <v>300</v>
      </c>
      <c r="M86" s="189" t="s">
        <v>735</v>
      </c>
      <c r="N86" s="189" t="s">
        <v>309</v>
      </c>
      <c r="O86" s="190">
        <v>150</v>
      </c>
      <c r="P86" s="190">
        <v>51200</v>
      </c>
      <c r="Q86" s="190">
        <v>1370</v>
      </c>
      <c r="R86" s="189"/>
    </row>
    <row r="87" spans="1:18" hidden="1" x14ac:dyDescent="0.25">
      <c r="A87" s="187">
        <v>144</v>
      </c>
      <c r="B87" s="188">
        <v>9</v>
      </c>
      <c r="C87" s="189" t="s">
        <v>395</v>
      </c>
      <c r="D87" s="189" t="s">
        <v>319</v>
      </c>
      <c r="E87" s="189" t="s">
        <v>736</v>
      </c>
      <c r="F87" s="39">
        <v>18766</v>
      </c>
      <c r="G87" s="189" t="s">
        <v>305</v>
      </c>
      <c r="H87" s="189" t="s">
        <v>321</v>
      </c>
      <c r="I87" s="189" t="s">
        <v>737</v>
      </c>
      <c r="J87" s="189" t="s">
        <v>738</v>
      </c>
      <c r="K87" s="189" t="s">
        <v>479</v>
      </c>
      <c r="L87" s="189" t="s">
        <v>480</v>
      </c>
      <c r="M87" s="189" t="s">
        <v>739</v>
      </c>
      <c r="N87" s="189" t="s">
        <v>302</v>
      </c>
      <c r="O87" s="190">
        <v>165</v>
      </c>
      <c r="P87" s="190">
        <v>50800</v>
      </c>
      <c r="Q87" s="190">
        <v>1100</v>
      </c>
      <c r="R87" s="189"/>
    </row>
    <row r="88" spans="1:18" hidden="1" x14ac:dyDescent="0.25">
      <c r="A88" s="187">
        <v>154</v>
      </c>
      <c r="B88" s="188">
        <v>2</v>
      </c>
      <c r="C88" s="189" t="s">
        <v>740</v>
      </c>
      <c r="D88" s="189"/>
      <c r="E88" s="189" t="s">
        <v>741</v>
      </c>
      <c r="F88" s="39">
        <v>22704</v>
      </c>
      <c r="G88" s="189" t="s">
        <v>295</v>
      </c>
      <c r="H88" s="189" t="s">
        <v>321</v>
      </c>
      <c r="I88" s="189" t="s">
        <v>742</v>
      </c>
      <c r="J88" s="189" t="s">
        <v>743</v>
      </c>
      <c r="K88" s="189" t="s">
        <v>744</v>
      </c>
      <c r="L88" s="189" t="s">
        <v>745</v>
      </c>
      <c r="M88" s="189" t="s">
        <v>746</v>
      </c>
      <c r="N88" s="189" t="s">
        <v>302</v>
      </c>
      <c r="O88" s="190">
        <v>140</v>
      </c>
      <c r="P88" s="190">
        <v>79700</v>
      </c>
      <c r="Q88" s="190">
        <v>1080</v>
      </c>
      <c r="R88" s="189"/>
    </row>
    <row r="89" spans="1:18" hidden="1" x14ac:dyDescent="0.25">
      <c r="A89" s="187">
        <v>78</v>
      </c>
      <c r="B89" s="188">
        <v>1</v>
      </c>
      <c r="C89" s="189" t="s">
        <v>337</v>
      </c>
      <c r="D89" s="189"/>
      <c r="E89" s="189" t="s">
        <v>747</v>
      </c>
      <c r="F89" s="39">
        <v>24120</v>
      </c>
      <c r="G89" s="189" t="s">
        <v>305</v>
      </c>
      <c r="H89" s="189" t="s">
        <v>321</v>
      </c>
      <c r="I89" s="189" t="s">
        <v>748</v>
      </c>
      <c r="J89" s="189" t="s">
        <v>749</v>
      </c>
      <c r="K89" s="189" t="s">
        <v>750</v>
      </c>
      <c r="L89" s="189" t="s">
        <v>751</v>
      </c>
      <c r="M89" s="189" t="s">
        <v>752</v>
      </c>
      <c r="N89" s="189" t="s">
        <v>362</v>
      </c>
      <c r="O89" s="190">
        <v>90</v>
      </c>
      <c r="P89" s="190">
        <v>43000</v>
      </c>
      <c r="Q89" s="190">
        <v>1060</v>
      </c>
      <c r="R89" s="189"/>
    </row>
    <row r="90" spans="1:18" hidden="1" x14ac:dyDescent="0.25">
      <c r="A90" s="187">
        <v>268</v>
      </c>
      <c r="C90" s="189" t="s">
        <v>812</v>
      </c>
      <c r="D90" s="189"/>
      <c r="E90" s="189" t="s">
        <v>813</v>
      </c>
      <c r="F90" s="39">
        <v>25745</v>
      </c>
      <c r="G90" s="189" t="s">
        <v>295</v>
      </c>
      <c r="H90" s="189" t="s">
        <v>296</v>
      </c>
      <c r="I90" s="189" t="s">
        <v>814</v>
      </c>
      <c r="J90" s="189" t="s">
        <v>815</v>
      </c>
      <c r="K90" s="189" t="s">
        <v>299</v>
      </c>
      <c r="L90" s="189" t="s">
        <v>300</v>
      </c>
      <c r="M90" s="189" t="s">
        <v>816</v>
      </c>
      <c r="N90" s="189" t="s">
        <v>362</v>
      </c>
      <c r="O90" s="190">
        <v>85</v>
      </c>
      <c r="P90" s="190">
        <v>23800</v>
      </c>
      <c r="Q90" s="190">
        <v>1920</v>
      </c>
      <c r="R90" s="189"/>
    </row>
    <row r="91" spans="1:18" x14ac:dyDescent="0.25">
      <c r="A91" s="187">
        <v>80</v>
      </c>
      <c r="B91" s="188">
        <v>8</v>
      </c>
      <c r="C91" s="189" t="s">
        <v>757</v>
      </c>
      <c r="D91" s="189"/>
      <c r="E91" s="189" t="s">
        <v>758</v>
      </c>
      <c r="F91" s="39">
        <v>23273</v>
      </c>
      <c r="G91" s="189" t="s">
        <v>295</v>
      </c>
      <c r="H91" s="189" t="s">
        <v>296</v>
      </c>
      <c r="I91" s="189" t="s">
        <v>759</v>
      </c>
      <c r="J91" s="189" t="s">
        <v>760</v>
      </c>
      <c r="K91" s="189" t="s">
        <v>661</v>
      </c>
      <c r="L91" s="189" t="s">
        <v>662</v>
      </c>
      <c r="M91" s="189" t="s">
        <v>761</v>
      </c>
      <c r="N91" s="189" t="s">
        <v>432</v>
      </c>
      <c r="O91" s="190">
        <v>250</v>
      </c>
      <c r="P91" s="190">
        <v>92100</v>
      </c>
      <c r="Q91" s="190">
        <v>1100</v>
      </c>
      <c r="R91" s="189"/>
    </row>
    <row r="92" spans="1:18" x14ac:dyDescent="0.25">
      <c r="A92" s="187">
        <v>206</v>
      </c>
      <c r="B92" s="188">
        <v>4</v>
      </c>
      <c r="C92" s="189" t="s">
        <v>539</v>
      </c>
      <c r="D92" s="189"/>
      <c r="E92" s="189" t="s">
        <v>845</v>
      </c>
      <c r="F92" s="39">
        <v>25254</v>
      </c>
      <c r="G92" s="189" t="s">
        <v>295</v>
      </c>
      <c r="H92" s="189" t="s">
        <v>296</v>
      </c>
      <c r="I92" s="189" t="s">
        <v>846</v>
      </c>
      <c r="J92" s="189" t="s">
        <v>847</v>
      </c>
      <c r="K92" s="189" t="s">
        <v>299</v>
      </c>
      <c r="L92" s="189" t="s">
        <v>300</v>
      </c>
      <c r="M92" s="189" t="s">
        <v>848</v>
      </c>
      <c r="N92" s="189" t="s">
        <v>317</v>
      </c>
      <c r="O92" s="190">
        <v>200</v>
      </c>
      <c r="P92" s="190">
        <v>94300</v>
      </c>
      <c r="Q92" s="190">
        <v>590</v>
      </c>
      <c r="R92" s="189"/>
    </row>
    <row r="93" spans="1:18" hidden="1" x14ac:dyDescent="0.25">
      <c r="A93" s="187">
        <v>82</v>
      </c>
      <c r="B93" s="188">
        <v>6</v>
      </c>
      <c r="C93" s="189" t="s">
        <v>766</v>
      </c>
      <c r="D93" s="189" t="s">
        <v>319</v>
      </c>
      <c r="E93" s="189" t="s">
        <v>767</v>
      </c>
      <c r="F93" s="39">
        <v>23111</v>
      </c>
      <c r="G93" s="189" t="s">
        <v>305</v>
      </c>
      <c r="H93" s="189" t="s">
        <v>321</v>
      </c>
      <c r="I93" s="189" t="s">
        <v>768</v>
      </c>
      <c r="J93" s="189" t="s">
        <v>769</v>
      </c>
      <c r="K93" s="189" t="s">
        <v>314</v>
      </c>
      <c r="L93" s="189" t="s">
        <v>315</v>
      </c>
      <c r="M93" s="189" t="s">
        <v>770</v>
      </c>
      <c r="N93" s="189" t="s">
        <v>309</v>
      </c>
      <c r="O93" s="190">
        <v>150</v>
      </c>
      <c r="P93" s="190">
        <v>51600</v>
      </c>
      <c r="Q93" s="190">
        <v>1880</v>
      </c>
      <c r="R93" s="189"/>
    </row>
    <row r="94" spans="1:18" hidden="1" x14ac:dyDescent="0.25">
      <c r="A94" s="187">
        <v>83</v>
      </c>
      <c r="B94" s="188">
        <v>3</v>
      </c>
      <c r="C94" s="189" t="s">
        <v>771</v>
      </c>
      <c r="D94" s="189"/>
      <c r="E94" s="189" t="s">
        <v>772</v>
      </c>
      <c r="F94" s="39">
        <v>24447</v>
      </c>
      <c r="G94" s="189" t="s">
        <v>295</v>
      </c>
      <c r="H94" s="189" t="s">
        <v>321</v>
      </c>
      <c r="I94" s="189" t="s">
        <v>773</v>
      </c>
      <c r="J94" s="189" t="s">
        <v>774</v>
      </c>
      <c r="K94" s="189" t="s">
        <v>498</v>
      </c>
      <c r="L94" s="189" t="s">
        <v>499</v>
      </c>
      <c r="M94" s="189" t="s">
        <v>775</v>
      </c>
      <c r="N94" s="189" t="s">
        <v>302</v>
      </c>
      <c r="O94" s="190">
        <v>100</v>
      </c>
      <c r="P94" s="190">
        <v>44700</v>
      </c>
      <c r="Q94" s="190">
        <v>1740</v>
      </c>
      <c r="R94" s="189"/>
    </row>
    <row r="95" spans="1:18" x14ac:dyDescent="0.25">
      <c r="A95" s="187">
        <v>221</v>
      </c>
      <c r="C95" s="189" t="s">
        <v>776</v>
      </c>
      <c r="D95" s="189"/>
      <c r="E95" s="189" t="s">
        <v>777</v>
      </c>
      <c r="F95" s="39">
        <v>21242</v>
      </c>
      <c r="G95" s="189" t="s">
        <v>305</v>
      </c>
      <c r="H95" s="189" t="s">
        <v>296</v>
      </c>
      <c r="I95" s="189" t="s">
        <v>778</v>
      </c>
      <c r="J95" s="189" t="s">
        <v>779</v>
      </c>
      <c r="K95" s="189" t="s">
        <v>299</v>
      </c>
      <c r="L95" s="189" t="s">
        <v>300</v>
      </c>
      <c r="M95" s="189" t="s">
        <v>780</v>
      </c>
      <c r="N95" s="189" t="s">
        <v>432</v>
      </c>
      <c r="O95" s="190">
        <v>175</v>
      </c>
      <c r="P95" s="190">
        <v>109900</v>
      </c>
      <c r="Q95" s="190">
        <v>610</v>
      </c>
      <c r="R95" s="189"/>
    </row>
    <row r="96" spans="1:18" hidden="1" x14ac:dyDescent="0.25">
      <c r="A96" s="187">
        <v>94</v>
      </c>
      <c r="B96" s="188">
        <v>4</v>
      </c>
      <c r="C96" s="189" t="s">
        <v>781</v>
      </c>
      <c r="D96" s="189"/>
      <c r="E96" s="189" t="s">
        <v>782</v>
      </c>
      <c r="F96" s="39">
        <v>21110</v>
      </c>
      <c r="G96" s="189" t="s">
        <v>295</v>
      </c>
      <c r="H96" s="189" t="s">
        <v>296</v>
      </c>
      <c r="I96" s="189" t="s">
        <v>783</v>
      </c>
      <c r="J96" s="189" t="s">
        <v>784</v>
      </c>
      <c r="K96" s="189" t="s">
        <v>785</v>
      </c>
      <c r="L96" s="189" t="s">
        <v>786</v>
      </c>
      <c r="M96" s="189" t="s">
        <v>787</v>
      </c>
      <c r="N96" s="189" t="s">
        <v>370</v>
      </c>
      <c r="O96" s="190">
        <v>150</v>
      </c>
      <c r="P96" s="190">
        <v>64900</v>
      </c>
      <c r="Q96" s="190">
        <v>1960</v>
      </c>
      <c r="R96" s="189"/>
    </row>
    <row r="97" spans="1:18" hidden="1" x14ac:dyDescent="0.25">
      <c r="A97" s="187">
        <v>101</v>
      </c>
      <c r="B97" s="188">
        <v>10</v>
      </c>
      <c r="C97" s="189" t="s">
        <v>788</v>
      </c>
      <c r="D97" s="189"/>
      <c r="E97" s="189" t="s">
        <v>789</v>
      </c>
      <c r="F97" s="39">
        <v>23503</v>
      </c>
      <c r="G97" s="189" t="s">
        <v>295</v>
      </c>
      <c r="H97" s="189" t="s">
        <v>296</v>
      </c>
      <c r="I97" s="189" t="s">
        <v>790</v>
      </c>
      <c r="J97" s="189" t="s">
        <v>791</v>
      </c>
      <c r="K97" s="189" t="s">
        <v>792</v>
      </c>
      <c r="L97" s="189" t="s">
        <v>793</v>
      </c>
      <c r="M97" s="189" t="s">
        <v>794</v>
      </c>
      <c r="N97" s="189" t="s">
        <v>354</v>
      </c>
      <c r="O97" s="190">
        <v>110</v>
      </c>
      <c r="P97" s="190">
        <v>49700</v>
      </c>
      <c r="Q97" s="190">
        <v>1380</v>
      </c>
      <c r="R97" s="189"/>
    </row>
    <row r="98" spans="1:18" hidden="1" x14ac:dyDescent="0.25">
      <c r="A98" s="187">
        <v>19</v>
      </c>
      <c r="B98" s="188">
        <v>7</v>
      </c>
      <c r="C98" s="189" t="s">
        <v>650</v>
      </c>
      <c r="D98" s="189"/>
      <c r="E98" s="189" t="s">
        <v>795</v>
      </c>
      <c r="F98" s="39">
        <v>24223</v>
      </c>
      <c r="G98" s="189" t="s">
        <v>305</v>
      </c>
      <c r="H98" s="189" t="s">
        <v>296</v>
      </c>
      <c r="I98" s="189" t="s">
        <v>796</v>
      </c>
      <c r="J98" s="189" t="s">
        <v>797</v>
      </c>
      <c r="K98" s="189" t="s">
        <v>711</v>
      </c>
      <c r="L98" s="189" t="s">
        <v>712</v>
      </c>
      <c r="M98" s="189" t="s">
        <v>798</v>
      </c>
      <c r="N98" s="189" t="s">
        <v>309</v>
      </c>
      <c r="O98" s="190">
        <v>250</v>
      </c>
      <c r="P98" s="190">
        <v>27000</v>
      </c>
      <c r="Q98" s="190">
        <v>1170</v>
      </c>
      <c r="R98" s="189"/>
    </row>
    <row r="99" spans="1:18" hidden="1" x14ac:dyDescent="0.25">
      <c r="A99" s="187">
        <v>115</v>
      </c>
      <c r="B99" s="188">
        <v>10</v>
      </c>
      <c r="C99" s="189" t="s">
        <v>569</v>
      </c>
      <c r="D99" s="189"/>
      <c r="E99" s="189" t="s">
        <v>799</v>
      </c>
      <c r="F99" s="39">
        <v>18394</v>
      </c>
      <c r="G99" s="189" t="s">
        <v>295</v>
      </c>
      <c r="H99" s="189" t="s">
        <v>321</v>
      </c>
      <c r="I99" s="189" t="s">
        <v>800</v>
      </c>
      <c r="J99" s="189" t="s">
        <v>801</v>
      </c>
      <c r="K99" s="189" t="s">
        <v>415</v>
      </c>
      <c r="L99" s="189" t="s">
        <v>416</v>
      </c>
      <c r="M99" s="189" t="s">
        <v>802</v>
      </c>
      <c r="N99" s="189" t="s">
        <v>432</v>
      </c>
      <c r="O99" s="190">
        <v>225</v>
      </c>
      <c r="P99" s="190">
        <v>57100</v>
      </c>
      <c r="Q99" s="190">
        <v>1250</v>
      </c>
      <c r="R99" s="189"/>
    </row>
    <row r="100" spans="1:18" hidden="1" x14ac:dyDescent="0.25">
      <c r="A100" s="187">
        <v>159</v>
      </c>
      <c r="B100" s="188">
        <v>9</v>
      </c>
      <c r="C100" s="189" t="s">
        <v>803</v>
      </c>
      <c r="D100" s="189"/>
      <c r="E100" s="189" t="s">
        <v>490</v>
      </c>
      <c r="F100" s="39">
        <v>21463</v>
      </c>
      <c r="G100" s="189" t="s">
        <v>305</v>
      </c>
      <c r="H100" s="189" t="s">
        <v>321</v>
      </c>
      <c r="I100" s="189" t="s">
        <v>804</v>
      </c>
      <c r="J100" s="189" t="s">
        <v>805</v>
      </c>
      <c r="K100" s="189" t="s">
        <v>299</v>
      </c>
      <c r="L100" s="189" t="s">
        <v>300</v>
      </c>
      <c r="M100" s="189" t="s">
        <v>806</v>
      </c>
      <c r="N100" s="189" t="s">
        <v>317</v>
      </c>
      <c r="O100" s="190">
        <v>150</v>
      </c>
      <c r="P100" s="190">
        <v>52800</v>
      </c>
      <c r="Q100" s="190">
        <v>1640</v>
      </c>
      <c r="R100" s="189"/>
    </row>
    <row r="101" spans="1:18" hidden="1" x14ac:dyDescent="0.25">
      <c r="A101" s="187">
        <v>204</v>
      </c>
      <c r="B101" s="188">
        <v>7</v>
      </c>
      <c r="C101" s="189" t="s">
        <v>807</v>
      </c>
      <c r="D101" s="189" t="s">
        <v>319</v>
      </c>
      <c r="E101" s="189" t="s">
        <v>808</v>
      </c>
      <c r="F101" s="39">
        <v>24956</v>
      </c>
      <c r="G101" s="189" t="s">
        <v>305</v>
      </c>
      <c r="H101" s="189" t="s">
        <v>296</v>
      </c>
      <c r="I101" s="189" t="s">
        <v>809</v>
      </c>
      <c r="J101" s="189" t="s">
        <v>810</v>
      </c>
      <c r="K101" s="189" t="s">
        <v>299</v>
      </c>
      <c r="L101" s="189" t="s">
        <v>300</v>
      </c>
      <c r="M101" s="189" t="s">
        <v>811</v>
      </c>
      <c r="N101" s="189" t="s">
        <v>370</v>
      </c>
      <c r="O101" s="190">
        <v>110</v>
      </c>
      <c r="P101" s="190">
        <v>78100</v>
      </c>
      <c r="Q101" s="190">
        <v>1000</v>
      </c>
      <c r="R101" s="189"/>
    </row>
    <row r="102" spans="1:18" hidden="1" x14ac:dyDescent="0.25">
      <c r="A102" s="187">
        <v>72</v>
      </c>
      <c r="B102" s="188">
        <v>4</v>
      </c>
      <c r="C102" s="189" t="s">
        <v>395</v>
      </c>
      <c r="D102" s="189" t="s">
        <v>512</v>
      </c>
      <c r="E102" s="189" t="s">
        <v>817</v>
      </c>
      <c r="F102" s="39">
        <v>29914</v>
      </c>
      <c r="G102" s="189" t="s">
        <v>295</v>
      </c>
      <c r="H102" s="189" t="s">
        <v>321</v>
      </c>
      <c r="I102" s="189" t="s">
        <v>877</v>
      </c>
      <c r="J102" s="189" t="s">
        <v>878</v>
      </c>
      <c r="K102" s="189" t="s">
        <v>299</v>
      </c>
      <c r="L102" s="189" t="s">
        <v>300</v>
      </c>
      <c r="M102" s="189" t="s">
        <v>879</v>
      </c>
      <c r="N102" s="189" t="s">
        <v>354</v>
      </c>
      <c r="O102" s="190">
        <v>200</v>
      </c>
      <c r="P102" s="190">
        <v>36100</v>
      </c>
      <c r="Q102" s="190">
        <v>680</v>
      </c>
      <c r="R102" s="189"/>
    </row>
    <row r="103" spans="1:18" hidden="1" x14ac:dyDescent="0.25">
      <c r="A103" s="187">
        <v>79</v>
      </c>
      <c r="B103" s="188">
        <v>3</v>
      </c>
      <c r="C103" s="189" t="s">
        <v>612</v>
      </c>
      <c r="D103" s="189" t="s">
        <v>512</v>
      </c>
      <c r="E103" s="189" t="s">
        <v>817</v>
      </c>
      <c r="F103" s="39">
        <v>26839</v>
      </c>
      <c r="G103" s="189" t="s">
        <v>295</v>
      </c>
      <c r="H103" s="189" t="s">
        <v>321</v>
      </c>
      <c r="I103" s="189" t="s">
        <v>818</v>
      </c>
      <c r="J103" s="189" t="s">
        <v>819</v>
      </c>
      <c r="K103" s="189" t="s">
        <v>347</v>
      </c>
      <c r="L103" s="189" t="s">
        <v>329</v>
      </c>
      <c r="M103" s="189" t="s">
        <v>820</v>
      </c>
      <c r="N103" s="189" t="s">
        <v>462</v>
      </c>
      <c r="O103" s="190">
        <v>190</v>
      </c>
      <c r="P103" s="190">
        <v>58100</v>
      </c>
      <c r="Q103" s="190">
        <v>1910</v>
      </c>
      <c r="R103" s="189"/>
    </row>
    <row r="104" spans="1:18" hidden="1" x14ac:dyDescent="0.25">
      <c r="A104" s="187">
        <v>179</v>
      </c>
      <c r="B104" s="188">
        <v>5</v>
      </c>
      <c r="C104" s="189" t="s">
        <v>821</v>
      </c>
      <c r="D104" s="189" t="s">
        <v>332</v>
      </c>
      <c r="E104" s="189" t="s">
        <v>822</v>
      </c>
      <c r="F104" s="39">
        <v>28243</v>
      </c>
      <c r="G104" s="189" t="s">
        <v>305</v>
      </c>
      <c r="H104" s="189" t="s">
        <v>296</v>
      </c>
      <c r="I104" s="189" t="s">
        <v>823</v>
      </c>
      <c r="J104" s="189" t="s">
        <v>824</v>
      </c>
      <c r="K104" s="189" t="s">
        <v>314</v>
      </c>
      <c r="L104" s="189" t="s">
        <v>315</v>
      </c>
      <c r="M104" s="189" t="s">
        <v>825</v>
      </c>
      <c r="N104" s="189" t="s">
        <v>309</v>
      </c>
      <c r="O104" s="190">
        <v>140</v>
      </c>
      <c r="P104" s="190">
        <v>32300</v>
      </c>
      <c r="Q104" s="190">
        <v>1230</v>
      </c>
      <c r="R104" s="189"/>
    </row>
    <row r="105" spans="1:18" x14ac:dyDescent="0.25">
      <c r="A105" s="187">
        <v>214</v>
      </c>
      <c r="B105" s="188">
        <v>10</v>
      </c>
      <c r="C105" s="189" t="s">
        <v>826</v>
      </c>
      <c r="D105" s="189"/>
      <c r="E105" s="189" t="s">
        <v>827</v>
      </c>
      <c r="F105" s="39">
        <v>22842</v>
      </c>
      <c r="G105" s="189" t="s">
        <v>305</v>
      </c>
      <c r="H105" s="189" t="s">
        <v>296</v>
      </c>
      <c r="I105" s="189" t="s">
        <v>828</v>
      </c>
      <c r="J105" s="189" t="s">
        <v>829</v>
      </c>
      <c r="K105" s="189" t="s">
        <v>830</v>
      </c>
      <c r="L105" s="189" t="s">
        <v>831</v>
      </c>
      <c r="M105" s="189" t="s">
        <v>832</v>
      </c>
      <c r="N105" s="189" t="s">
        <v>462</v>
      </c>
      <c r="O105" s="190">
        <v>140</v>
      </c>
      <c r="P105" s="190">
        <v>100600</v>
      </c>
      <c r="Q105" s="190">
        <v>1290</v>
      </c>
      <c r="R105" s="189"/>
    </row>
    <row r="106" spans="1:18" hidden="1" x14ac:dyDescent="0.25">
      <c r="A106" s="187">
        <v>95</v>
      </c>
      <c r="B106" s="188">
        <v>10</v>
      </c>
      <c r="C106" s="189" t="s">
        <v>833</v>
      </c>
      <c r="D106" s="189"/>
      <c r="E106" s="189" t="s">
        <v>834</v>
      </c>
      <c r="F106" s="39">
        <v>24635</v>
      </c>
      <c r="G106" s="189" t="s">
        <v>305</v>
      </c>
      <c r="H106" s="189" t="s">
        <v>296</v>
      </c>
      <c r="I106" s="189" t="s">
        <v>835</v>
      </c>
      <c r="J106" s="189" t="s">
        <v>836</v>
      </c>
      <c r="K106" s="189" t="s">
        <v>837</v>
      </c>
      <c r="L106" s="189" t="s">
        <v>838</v>
      </c>
      <c r="M106" s="189" t="s">
        <v>839</v>
      </c>
      <c r="N106" s="189" t="s">
        <v>462</v>
      </c>
      <c r="O106" s="190">
        <v>100</v>
      </c>
      <c r="P106" s="190">
        <v>54900</v>
      </c>
      <c r="Q106" s="190">
        <v>1050</v>
      </c>
      <c r="R106" s="189"/>
    </row>
    <row r="107" spans="1:18" hidden="1" x14ac:dyDescent="0.25">
      <c r="A107" s="187">
        <v>202</v>
      </c>
      <c r="B107" s="188">
        <v>1</v>
      </c>
      <c r="C107" s="189" t="s">
        <v>840</v>
      </c>
      <c r="D107" s="189"/>
      <c r="E107" s="189" t="s">
        <v>841</v>
      </c>
      <c r="F107" s="39">
        <v>20488</v>
      </c>
      <c r="G107" s="189" t="s">
        <v>295</v>
      </c>
      <c r="H107" s="189" t="s">
        <v>321</v>
      </c>
      <c r="I107" s="189" t="s">
        <v>842</v>
      </c>
      <c r="J107" s="189" t="s">
        <v>843</v>
      </c>
      <c r="K107" s="189" t="s">
        <v>628</v>
      </c>
      <c r="L107" s="189" t="s">
        <v>629</v>
      </c>
      <c r="M107" s="189" t="s">
        <v>844</v>
      </c>
      <c r="N107" s="189" t="s">
        <v>309</v>
      </c>
      <c r="O107" s="190">
        <v>145</v>
      </c>
      <c r="P107" s="190">
        <v>26600</v>
      </c>
      <c r="Q107" s="190">
        <v>1590</v>
      </c>
      <c r="R107" s="189"/>
    </row>
    <row r="108" spans="1:18" hidden="1" x14ac:dyDescent="0.25">
      <c r="A108" s="187">
        <v>112</v>
      </c>
      <c r="B108" s="188">
        <v>9</v>
      </c>
      <c r="C108" s="189" t="s">
        <v>395</v>
      </c>
      <c r="D108" s="189"/>
      <c r="E108" s="189" t="s">
        <v>920</v>
      </c>
      <c r="F108" s="39">
        <v>24670</v>
      </c>
      <c r="G108" s="189" t="s">
        <v>295</v>
      </c>
      <c r="H108" s="189" t="s">
        <v>321</v>
      </c>
      <c r="I108" s="189" t="s">
        <v>921</v>
      </c>
      <c r="J108" s="189" t="s">
        <v>922</v>
      </c>
      <c r="K108" s="189" t="s">
        <v>299</v>
      </c>
      <c r="L108" s="189" t="s">
        <v>300</v>
      </c>
      <c r="M108" s="189" t="s">
        <v>923</v>
      </c>
      <c r="N108" s="189" t="s">
        <v>362</v>
      </c>
      <c r="O108" s="190">
        <v>90</v>
      </c>
      <c r="P108" s="190">
        <v>18200</v>
      </c>
      <c r="Q108" s="190">
        <v>1380</v>
      </c>
      <c r="R108" s="189"/>
    </row>
    <row r="109" spans="1:18" hidden="1" x14ac:dyDescent="0.25">
      <c r="A109" s="187">
        <v>98</v>
      </c>
      <c r="B109" s="188">
        <v>6</v>
      </c>
      <c r="C109" s="189" t="s">
        <v>376</v>
      </c>
      <c r="D109" s="189"/>
      <c r="E109" s="189" t="s">
        <v>849</v>
      </c>
      <c r="F109" s="39">
        <v>23160</v>
      </c>
      <c r="G109" s="189" t="s">
        <v>295</v>
      </c>
      <c r="H109" s="189" t="s">
        <v>321</v>
      </c>
      <c r="I109" s="189" t="s">
        <v>850</v>
      </c>
      <c r="J109" s="189" t="s">
        <v>851</v>
      </c>
      <c r="K109" s="189" t="s">
        <v>479</v>
      </c>
      <c r="L109" s="189" t="s">
        <v>480</v>
      </c>
      <c r="M109" s="189" t="s">
        <v>852</v>
      </c>
      <c r="N109" s="189" t="s">
        <v>302</v>
      </c>
      <c r="O109" s="190">
        <v>110</v>
      </c>
      <c r="P109" s="190">
        <v>64500</v>
      </c>
      <c r="Q109" s="190">
        <v>1160</v>
      </c>
      <c r="R109" s="189"/>
    </row>
    <row r="110" spans="1:18" hidden="1" x14ac:dyDescent="0.25">
      <c r="A110" s="187">
        <v>193</v>
      </c>
      <c r="B110" s="188">
        <v>10</v>
      </c>
      <c r="C110" s="189" t="s">
        <v>853</v>
      </c>
      <c r="D110" s="189"/>
      <c r="E110" s="189" t="s">
        <v>854</v>
      </c>
      <c r="F110" s="39">
        <v>28374</v>
      </c>
      <c r="G110" s="189" t="s">
        <v>305</v>
      </c>
      <c r="H110" s="189" t="s">
        <v>321</v>
      </c>
      <c r="I110" s="189" t="s">
        <v>855</v>
      </c>
      <c r="J110" s="189" t="s">
        <v>856</v>
      </c>
      <c r="K110" s="189" t="s">
        <v>857</v>
      </c>
      <c r="L110" s="189" t="s">
        <v>858</v>
      </c>
      <c r="M110" s="189" t="s">
        <v>859</v>
      </c>
      <c r="N110" s="189" t="s">
        <v>370</v>
      </c>
      <c r="O110" s="190">
        <v>130</v>
      </c>
      <c r="P110" s="190">
        <v>77100</v>
      </c>
      <c r="Q110" s="190">
        <v>1890</v>
      </c>
      <c r="R110" s="189"/>
    </row>
    <row r="111" spans="1:18" hidden="1" x14ac:dyDescent="0.25">
      <c r="A111" s="187">
        <v>85</v>
      </c>
      <c r="B111" s="188">
        <v>8</v>
      </c>
      <c r="C111" s="189" t="s">
        <v>860</v>
      </c>
      <c r="D111" s="189" t="s">
        <v>349</v>
      </c>
      <c r="E111" s="189" t="s">
        <v>861</v>
      </c>
      <c r="F111" s="39">
        <v>23993</v>
      </c>
      <c r="G111" s="189" t="s">
        <v>305</v>
      </c>
      <c r="H111" s="189" t="s">
        <v>321</v>
      </c>
      <c r="I111" s="189" t="s">
        <v>862</v>
      </c>
      <c r="J111" s="189" t="s">
        <v>863</v>
      </c>
      <c r="K111" s="189" t="s">
        <v>864</v>
      </c>
      <c r="L111" s="189" t="s">
        <v>865</v>
      </c>
      <c r="M111" s="189" t="s">
        <v>866</v>
      </c>
      <c r="N111" s="189" t="s">
        <v>317</v>
      </c>
      <c r="O111" s="190">
        <v>250</v>
      </c>
      <c r="P111" s="190">
        <v>58900</v>
      </c>
      <c r="Q111" s="190">
        <v>1600</v>
      </c>
      <c r="R111" s="189"/>
    </row>
    <row r="112" spans="1:18" hidden="1" x14ac:dyDescent="0.25">
      <c r="A112" s="187">
        <v>124</v>
      </c>
      <c r="C112" s="189" t="s">
        <v>390</v>
      </c>
      <c r="D112" s="189"/>
      <c r="E112" s="189" t="s">
        <v>867</v>
      </c>
      <c r="F112" s="39">
        <v>29442</v>
      </c>
      <c r="G112" s="189" t="s">
        <v>305</v>
      </c>
      <c r="H112" s="189" t="s">
        <v>321</v>
      </c>
      <c r="I112" s="189" t="s">
        <v>868</v>
      </c>
      <c r="J112" s="189" t="s">
        <v>869</v>
      </c>
      <c r="K112" s="189" t="s">
        <v>870</v>
      </c>
      <c r="L112" s="189" t="s">
        <v>400</v>
      </c>
      <c r="M112" s="189" t="s">
        <v>871</v>
      </c>
      <c r="N112" s="189" t="s">
        <v>354</v>
      </c>
      <c r="O112" s="190">
        <v>175</v>
      </c>
      <c r="P112" s="190">
        <v>58600</v>
      </c>
      <c r="Q112" s="190">
        <v>780</v>
      </c>
      <c r="R112" s="189"/>
    </row>
    <row r="113" spans="1:18" hidden="1" x14ac:dyDescent="0.25">
      <c r="A113" s="187">
        <v>213</v>
      </c>
      <c r="B113" s="188">
        <v>10</v>
      </c>
      <c r="C113" s="189" t="s">
        <v>872</v>
      </c>
      <c r="D113" s="189"/>
      <c r="E113" s="189" t="s">
        <v>873</v>
      </c>
      <c r="F113" s="39">
        <v>18756</v>
      </c>
      <c r="G113" s="189" t="s">
        <v>295</v>
      </c>
      <c r="H113" s="189" t="s">
        <v>296</v>
      </c>
      <c r="I113" s="189" t="s">
        <v>874</v>
      </c>
      <c r="J113" s="189" t="s">
        <v>875</v>
      </c>
      <c r="K113" s="189" t="s">
        <v>429</v>
      </c>
      <c r="L113" s="189" t="s">
        <v>430</v>
      </c>
      <c r="M113" s="189" t="s">
        <v>876</v>
      </c>
      <c r="N113" s="189" t="s">
        <v>354</v>
      </c>
      <c r="O113" s="190">
        <v>140</v>
      </c>
      <c r="P113" s="190">
        <v>51600</v>
      </c>
      <c r="Q113" s="190">
        <v>2000</v>
      </c>
      <c r="R113" s="189"/>
    </row>
    <row r="114" spans="1:18" hidden="1" x14ac:dyDescent="0.25">
      <c r="A114" s="187">
        <v>223</v>
      </c>
      <c r="B114" s="188">
        <v>10</v>
      </c>
      <c r="C114" s="189" t="s">
        <v>390</v>
      </c>
      <c r="D114" s="189"/>
      <c r="E114" s="189" t="s">
        <v>924</v>
      </c>
      <c r="F114" s="39">
        <v>20712</v>
      </c>
      <c r="G114" s="189" t="s">
        <v>295</v>
      </c>
      <c r="H114" s="189" t="s">
        <v>296</v>
      </c>
      <c r="I114" s="189" t="s">
        <v>925</v>
      </c>
      <c r="J114" s="189" t="s">
        <v>926</v>
      </c>
      <c r="K114" s="189" t="s">
        <v>299</v>
      </c>
      <c r="L114" s="189" t="s">
        <v>300</v>
      </c>
      <c r="M114" s="189" t="s">
        <v>927</v>
      </c>
      <c r="N114" s="189" t="s">
        <v>354</v>
      </c>
      <c r="O114" s="190">
        <v>150</v>
      </c>
      <c r="P114" s="190">
        <v>60000</v>
      </c>
      <c r="Q114" s="190">
        <v>1750</v>
      </c>
      <c r="R114" s="189"/>
    </row>
    <row r="115" spans="1:18" hidden="1" x14ac:dyDescent="0.25">
      <c r="A115" s="187">
        <v>31</v>
      </c>
      <c r="B115" s="188">
        <v>4</v>
      </c>
      <c r="C115" s="189" t="s">
        <v>390</v>
      </c>
      <c r="D115" s="189"/>
      <c r="E115" s="189" t="s">
        <v>880</v>
      </c>
      <c r="F115" s="39">
        <v>25139</v>
      </c>
      <c r="G115" s="189" t="s">
        <v>295</v>
      </c>
      <c r="H115" s="189" t="s">
        <v>296</v>
      </c>
      <c r="I115" s="189" t="s">
        <v>881</v>
      </c>
      <c r="J115" s="189" t="s">
        <v>882</v>
      </c>
      <c r="K115" s="189" t="s">
        <v>883</v>
      </c>
      <c r="L115" s="189" t="s">
        <v>884</v>
      </c>
      <c r="M115" s="189" t="s">
        <v>885</v>
      </c>
      <c r="N115" s="189" t="s">
        <v>302</v>
      </c>
      <c r="O115" s="190">
        <v>200</v>
      </c>
      <c r="P115" s="190">
        <v>74600</v>
      </c>
      <c r="Q115" s="190">
        <v>1910</v>
      </c>
      <c r="R115" s="189"/>
    </row>
    <row r="116" spans="1:18" hidden="1" x14ac:dyDescent="0.25">
      <c r="A116" s="187">
        <v>171</v>
      </c>
      <c r="B116" s="188">
        <v>9</v>
      </c>
      <c r="C116" s="189" t="s">
        <v>390</v>
      </c>
      <c r="D116" s="189"/>
      <c r="E116" s="189" t="s">
        <v>880</v>
      </c>
      <c r="F116" s="39">
        <v>21187</v>
      </c>
      <c r="G116" s="189" t="s">
        <v>295</v>
      </c>
      <c r="H116" s="189" t="s">
        <v>321</v>
      </c>
      <c r="I116" s="189" t="s">
        <v>886</v>
      </c>
      <c r="J116" s="189" t="s">
        <v>887</v>
      </c>
      <c r="K116" s="189" t="s">
        <v>883</v>
      </c>
      <c r="L116" s="189" t="s">
        <v>884</v>
      </c>
      <c r="M116" s="189" t="s">
        <v>888</v>
      </c>
      <c r="N116" s="189" t="s">
        <v>317</v>
      </c>
      <c r="O116" s="190">
        <v>145</v>
      </c>
      <c r="P116" s="190">
        <v>58800</v>
      </c>
      <c r="Q116" s="190">
        <v>630</v>
      </c>
      <c r="R116" s="189"/>
    </row>
    <row r="117" spans="1:18" hidden="1" x14ac:dyDescent="0.25">
      <c r="A117" s="187">
        <v>96</v>
      </c>
      <c r="B117" s="188">
        <v>10</v>
      </c>
      <c r="C117" s="189" t="s">
        <v>889</v>
      </c>
      <c r="D117" s="189"/>
      <c r="E117" s="189" t="s">
        <v>890</v>
      </c>
      <c r="F117" s="39">
        <v>23289</v>
      </c>
      <c r="G117" s="189" t="s">
        <v>305</v>
      </c>
      <c r="H117" s="189" t="s">
        <v>296</v>
      </c>
      <c r="I117" s="189" t="s">
        <v>891</v>
      </c>
      <c r="J117" s="189" t="s">
        <v>892</v>
      </c>
      <c r="K117" s="189" t="s">
        <v>893</v>
      </c>
      <c r="L117" s="189" t="s">
        <v>894</v>
      </c>
      <c r="M117" s="189" t="s">
        <v>895</v>
      </c>
      <c r="N117" s="189" t="s">
        <v>362</v>
      </c>
      <c r="O117" s="190">
        <v>80</v>
      </c>
      <c r="P117" s="190">
        <v>36500</v>
      </c>
      <c r="Q117" s="190">
        <v>1360</v>
      </c>
      <c r="R117" s="189"/>
    </row>
    <row r="118" spans="1:18" x14ac:dyDescent="0.25">
      <c r="A118" s="187">
        <v>137</v>
      </c>
      <c r="B118" s="188">
        <v>7</v>
      </c>
      <c r="C118" s="189" t="s">
        <v>740</v>
      </c>
      <c r="D118" s="189"/>
      <c r="E118" s="189" t="s">
        <v>896</v>
      </c>
      <c r="F118" s="39">
        <v>23704</v>
      </c>
      <c r="G118" s="189" t="s">
        <v>305</v>
      </c>
      <c r="H118" s="189" t="s">
        <v>321</v>
      </c>
      <c r="I118" s="189" t="s">
        <v>897</v>
      </c>
      <c r="J118" s="189" t="s">
        <v>898</v>
      </c>
      <c r="K118" s="189" t="s">
        <v>899</v>
      </c>
      <c r="L118" s="189" t="s">
        <v>900</v>
      </c>
      <c r="M118" s="189" t="s">
        <v>901</v>
      </c>
      <c r="N118" s="189" t="s">
        <v>432</v>
      </c>
      <c r="O118" s="190">
        <v>200</v>
      </c>
      <c r="P118" s="190">
        <v>100900</v>
      </c>
      <c r="Q118" s="190">
        <v>1630</v>
      </c>
      <c r="R118" s="189"/>
    </row>
    <row r="119" spans="1:18" hidden="1" x14ac:dyDescent="0.25">
      <c r="A119" s="187">
        <v>173</v>
      </c>
      <c r="B119" s="188">
        <v>4</v>
      </c>
      <c r="C119" s="189" t="s">
        <v>475</v>
      </c>
      <c r="D119" s="189"/>
      <c r="E119" s="189" t="s">
        <v>902</v>
      </c>
      <c r="F119" s="39">
        <v>20168</v>
      </c>
      <c r="G119" s="189" t="s">
        <v>305</v>
      </c>
      <c r="H119" s="189" t="s">
        <v>321</v>
      </c>
      <c r="I119" s="189" t="s">
        <v>903</v>
      </c>
      <c r="J119" s="189" t="s">
        <v>904</v>
      </c>
      <c r="K119" s="189" t="s">
        <v>837</v>
      </c>
      <c r="L119" s="189" t="s">
        <v>838</v>
      </c>
      <c r="M119" s="189" t="s">
        <v>905</v>
      </c>
      <c r="N119" s="189" t="s">
        <v>362</v>
      </c>
      <c r="O119" s="190">
        <v>80</v>
      </c>
      <c r="P119" s="190">
        <v>35800</v>
      </c>
      <c r="Q119" s="190">
        <v>920</v>
      </c>
      <c r="R119" s="189"/>
    </row>
    <row r="120" spans="1:18" x14ac:dyDescent="0.25">
      <c r="A120" s="187">
        <v>176</v>
      </c>
      <c r="B120" s="188">
        <v>5</v>
      </c>
      <c r="C120" s="189" t="s">
        <v>906</v>
      </c>
      <c r="D120" s="189" t="s">
        <v>332</v>
      </c>
      <c r="E120" s="189" t="s">
        <v>727</v>
      </c>
      <c r="F120" s="39">
        <v>20356</v>
      </c>
      <c r="G120" s="189" t="s">
        <v>305</v>
      </c>
      <c r="H120" s="189" t="s">
        <v>321</v>
      </c>
      <c r="I120" s="189" t="s">
        <v>907</v>
      </c>
      <c r="J120" s="189" t="s">
        <v>908</v>
      </c>
      <c r="K120" s="189" t="s">
        <v>314</v>
      </c>
      <c r="L120" s="189" t="s">
        <v>315</v>
      </c>
      <c r="M120" s="189" t="s">
        <v>909</v>
      </c>
      <c r="N120" s="189" t="s">
        <v>432</v>
      </c>
      <c r="O120" s="190">
        <v>175</v>
      </c>
      <c r="P120" s="190">
        <v>114200</v>
      </c>
      <c r="Q120" s="190">
        <v>550</v>
      </c>
      <c r="R120" s="189"/>
    </row>
    <row r="121" spans="1:18" hidden="1" x14ac:dyDescent="0.25">
      <c r="A121" s="187">
        <v>110</v>
      </c>
      <c r="B121" s="188">
        <v>6</v>
      </c>
      <c r="C121" s="189" t="s">
        <v>395</v>
      </c>
      <c r="D121" s="189" t="s">
        <v>319</v>
      </c>
      <c r="E121" s="189" t="s">
        <v>910</v>
      </c>
      <c r="F121" s="39">
        <v>22036</v>
      </c>
      <c r="G121" s="189" t="s">
        <v>305</v>
      </c>
      <c r="H121" s="189" t="s">
        <v>296</v>
      </c>
      <c r="I121" s="189" t="s">
        <v>911</v>
      </c>
      <c r="J121" s="189" t="s">
        <v>912</v>
      </c>
      <c r="K121" s="189" t="s">
        <v>913</v>
      </c>
      <c r="L121" s="189" t="s">
        <v>914</v>
      </c>
      <c r="M121" s="189" t="s">
        <v>915</v>
      </c>
      <c r="N121" s="189" t="s">
        <v>354</v>
      </c>
      <c r="O121" s="190">
        <v>140</v>
      </c>
      <c r="P121" s="190">
        <v>45100</v>
      </c>
      <c r="Q121" s="190">
        <v>1690</v>
      </c>
      <c r="R121" s="189"/>
    </row>
    <row r="122" spans="1:18" hidden="1" x14ac:dyDescent="0.25">
      <c r="A122" s="187">
        <v>138</v>
      </c>
      <c r="B122" s="188">
        <v>8</v>
      </c>
      <c r="C122" s="189" t="s">
        <v>612</v>
      </c>
      <c r="D122" s="189"/>
      <c r="E122" s="189" t="s">
        <v>916</v>
      </c>
      <c r="F122" s="39">
        <v>24033</v>
      </c>
      <c r="G122" s="189" t="s">
        <v>305</v>
      </c>
      <c r="H122" s="189" t="s">
        <v>321</v>
      </c>
      <c r="I122" s="189" t="s">
        <v>917</v>
      </c>
      <c r="J122" s="189" t="s">
        <v>918</v>
      </c>
      <c r="K122" s="189" t="s">
        <v>299</v>
      </c>
      <c r="L122" s="189" t="s">
        <v>300</v>
      </c>
      <c r="M122" s="189" t="s">
        <v>919</v>
      </c>
      <c r="N122" s="189" t="s">
        <v>354</v>
      </c>
      <c r="O122" s="190">
        <v>175</v>
      </c>
      <c r="P122" s="190">
        <v>47200</v>
      </c>
      <c r="Q122" s="190">
        <v>1630</v>
      </c>
      <c r="R122" s="189"/>
    </row>
    <row r="123" spans="1:18" hidden="1" x14ac:dyDescent="0.25">
      <c r="A123" s="187">
        <v>52</v>
      </c>
      <c r="B123" s="188">
        <v>8</v>
      </c>
      <c r="C123" s="189" t="s">
        <v>987</v>
      </c>
      <c r="D123" s="189"/>
      <c r="E123" s="189" t="s">
        <v>988</v>
      </c>
      <c r="F123" s="39">
        <v>26485</v>
      </c>
      <c r="G123" s="189" t="s">
        <v>295</v>
      </c>
      <c r="H123" s="189" t="s">
        <v>321</v>
      </c>
      <c r="I123" s="189" t="s">
        <v>989</v>
      </c>
      <c r="J123" s="189" t="s">
        <v>990</v>
      </c>
      <c r="K123" s="189" t="s">
        <v>299</v>
      </c>
      <c r="L123" s="189" t="s">
        <v>300</v>
      </c>
      <c r="M123" s="189" t="s">
        <v>991</v>
      </c>
      <c r="N123" s="189" t="s">
        <v>302</v>
      </c>
      <c r="O123" s="190">
        <v>180</v>
      </c>
      <c r="P123" s="190">
        <v>44000</v>
      </c>
      <c r="Q123" s="190">
        <v>1340</v>
      </c>
      <c r="R123" s="189"/>
    </row>
    <row r="124" spans="1:18" hidden="1" x14ac:dyDescent="0.25">
      <c r="A124" s="187">
        <v>56</v>
      </c>
      <c r="B124" s="188">
        <v>10</v>
      </c>
      <c r="C124" s="189" t="s">
        <v>1095</v>
      </c>
      <c r="D124" s="189"/>
      <c r="E124" s="189" t="s">
        <v>1096</v>
      </c>
      <c r="F124" s="39">
        <v>25918</v>
      </c>
      <c r="G124" s="189" t="s">
        <v>295</v>
      </c>
      <c r="H124" s="189" t="s">
        <v>296</v>
      </c>
      <c r="I124" s="189" t="s">
        <v>1097</v>
      </c>
      <c r="J124" s="189" t="s">
        <v>1098</v>
      </c>
      <c r="K124" s="189" t="s">
        <v>299</v>
      </c>
      <c r="L124" s="189" t="s">
        <v>300</v>
      </c>
      <c r="M124" s="189" t="s">
        <v>1099</v>
      </c>
      <c r="N124" s="189" t="s">
        <v>302</v>
      </c>
      <c r="O124" s="190">
        <v>175</v>
      </c>
      <c r="P124" s="190">
        <v>59000</v>
      </c>
      <c r="Q124" s="190">
        <v>1470</v>
      </c>
      <c r="R124" s="189"/>
    </row>
    <row r="125" spans="1:18" hidden="1" x14ac:dyDescent="0.25">
      <c r="A125" s="187">
        <v>43</v>
      </c>
      <c r="C125" s="189" t="s">
        <v>511</v>
      </c>
      <c r="D125" s="189" t="s">
        <v>319</v>
      </c>
      <c r="E125" s="189" t="s">
        <v>928</v>
      </c>
      <c r="F125" s="39">
        <v>18304</v>
      </c>
      <c r="G125" s="189" t="s">
        <v>305</v>
      </c>
      <c r="H125" s="189" t="s">
        <v>296</v>
      </c>
      <c r="I125" s="189" t="s">
        <v>929</v>
      </c>
      <c r="J125" s="189" t="s">
        <v>930</v>
      </c>
      <c r="K125" s="189" t="s">
        <v>399</v>
      </c>
      <c r="L125" s="189" t="s">
        <v>400</v>
      </c>
      <c r="M125" s="189" t="s">
        <v>931</v>
      </c>
      <c r="N125" s="189" t="s">
        <v>432</v>
      </c>
      <c r="O125" s="190">
        <v>225</v>
      </c>
      <c r="P125" s="190">
        <v>67600</v>
      </c>
      <c r="Q125" s="190">
        <v>1740</v>
      </c>
      <c r="R125" s="189"/>
    </row>
    <row r="126" spans="1:18" hidden="1" x14ac:dyDescent="0.25">
      <c r="A126" s="187">
        <v>166</v>
      </c>
      <c r="C126" s="189" t="s">
        <v>932</v>
      </c>
      <c r="D126" s="189" t="s">
        <v>319</v>
      </c>
      <c r="E126" s="189" t="s">
        <v>933</v>
      </c>
      <c r="F126" s="39">
        <v>29018</v>
      </c>
      <c r="G126" s="189" t="s">
        <v>305</v>
      </c>
      <c r="H126" s="189" t="s">
        <v>321</v>
      </c>
      <c r="I126" s="189" t="s">
        <v>934</v>
      </c>
      <c r="J126" s="189" t="s">
        <v>935</v>
      </c>
      <c r="K126" s="189" t="s">
        <v>498</v>
      </c>
      <c r="L126" s="189" t="s">
        <v>499</v>
      </c>
      <c r="M126" s="189" t="s">
        <v>936</v>
      </c>
      <c r="N126" s="189" t="s">
        <v>432</v>
      </c>
      <c r="O126" s="190">
        <v>250</v>
      </c>
      <c r="P126" s="190">
        <v>74000</v>
      </c>
      <c r="Q126" s="190">
        <v>1470</v>
      </c>
      <c r="R126" s="189"/>
    </row>
    <row r="127" spans="1:18" x14ac:dyDescent="0.25">
      <c r="A127" s="187">
        <v>75</v>
      </c>
      <c r="B127" s="188">
        <v>10</v>
      </c>
      <c r="C127" s="189" t="s">
        <v>650</v>
      </c>
      <c r="D127" s="189"/>
      <c r="E127" s="189" t="s">
        <v>937</v>
      </c>
      <c r="F127" s="39">
        <v>18276</v>
      </c>
      <c r="G127" s="189" t="s">
        <v>305</v>
      </c>
      <c r="H127" s="189" t="s">
        <v>321</v>
      </c>
      <c r="I127" s="189" t="s">
        <v>938</v>
      </c>
      <c r="J127" s="189" t="s">
        <v>939</v>
      </c>
      <c r="K127" s="189" t="s">
        <v>940</v>
      </c>
      <c r="L127" s="189" t="s">
        <v>941</v>
      </c>
      <c r="M127" s="189" t="s">
        <v>942</v>
      </c>
      <c r="N127" s="189" t="s">
        <v>462</v>
      </c>
      <c r="O127" s="190">
        <v>175</v>
      </c>
      <c r="P127" s="190">
        <v>98800</v>
      </c>
      <c r="Q127" s="190">
        <v>1060</v>
      </c>
      <c r="R127" s="189"/>
    </row>
    <row r="128" spans="1:18" hidden="1" x14ac:dyDescent="0.25">
      <c r="A128" s="187">
        <v>67</v>
      </c>
      <c r="B128" s="188">
        <v>10</v>
      </c>
      <c r="C128" s="189" t="s">
        <v>569</v>
      </c>
      <c r="D128" s="189"/>
      <c r="E128" s="189" t="s">
        <v>943</v>
      </c>
      <c r="F128" s="39">
        <v>22094</v>
      </c>
      <c r="G128" s="189" t="s">
        <v>305</v>
      </c>
      <c r="H128" s="189" t="s">
        <v>321</v>
      </c>
      <c r="I128" s="189" t="s">
        <v>944</v>
      </c>
      <c r="J128" s="189" t="s">
        <v>945</v>
      </c>
      <c r="K128" s="189" t="s">
        <v>946</v>
      </c>
      <c r="L128" s="189" t="s">
        <v>947</v>
      </c>
      <c r="M128" s="189" t="s">
        <v>948</v>
      </c>
      <c r="N128" s="189" t="s">
        <v>354</v>
      </c>
      <c r="O128" s="190">
        <v>155</v>
      </c>
      <c r="P128" s="190">
        <v>23200</v>
      </c>
      <c r="Q128" s="190">
        <v>1600</v>
      </c>
      <c r="R128" s="189"/>
    </row>
    <row r="129" spans="1:18" hidden="1" x14ac:dyDescent="0.25">
      <c r="A129" s="187">
        <v>140</v>
      </c>
      <c r="B129" s="188">
        <v>3</v>
      </c>
      <c r="C129" s="189" t="s">
        <v>337</v>
      </c>
      <c r="D129" s="189" t="s">
        <v>319</v>
      </c>
      <c r="E129" s="189" t="s">
        <v>949</v>
      </c>
      <c r="F129" s="39">
        <v>20418</v>
      </c>
      <c r="G129" s="189" t="s">
        <v>295</v>
      </c>
      <c r="H129" s="189" t="s">
        <v>296</v>
      </c>
      <c r="I129" s="189" t="s">
        <v>950</v>
      </c>
      <c r="J129" s="189" t="s">
        <v>951</v>
      </c>
      <c r="K129" s="189" t="s">
        <v>952</v>
      </c>
      <c r="L129" s="189" t="s">
        <v>953</v>
      </c>
      <c r="M129" s="189" t="s">
        <v>954</v>
      </c>
      <c r="N129" s="189" t="s">
        <v>302</v>
      </c>
      <c r="O129" s="190">
        <v>110</v>
      </c>
      <c r="P129" s="190">
        <v>43800</v>
      </c>
      <c r="Q129" s="190">
        <v>640</v>
      </c>
      <c r="R129" s="189"/>
    </row>
    <row r="130" spans="1:18" hidden="1" x14ac:dyDescent="0.25">
      <c r="A130" s="187">
        <v>226</v>
      </c>
      <c r="B130" s="188">
        <v>3</v>
      </c>
      <c r="C130" s="189" t="s">
        <v>955</v>
      </c>
      <c r="D130" s="189"/>
      <c r="E130" s="189" t="s">
        <v>956</v>
      </c>
      <c r="F130" s="39">
        <v>30042</v>
      </c>
      <c r="G130" s="189" t="s">
        <v>295</v>
      </c>
      <c r="H130" s="189" t="s">
        <v>321</v>
      </c>
      <c r="I130" s="189" t="s">
        <v>957</v>
      </c>
      <c r="J130" s="189" t="s">
        <v>958</v>
      </c>
      <c r="K130" s="189" t="s">
        <v>959</v>
      </c>
      <c r="L130" s="189" t="s">
        <v>640</v>
      </c>
      <c r="M130" s="189" t="s">
        <v>960</v>
      </c>
      <c r="N130" s="189" t="s">
        <v>302</v>
      </c>
      <c r="O130" s="190">
        <v>125</v>
      </c>
      <c r="P130" s="190">
        <v>72900</v>
      </c>
      <c r="Q130" s="190">
        <v>1370</v>
      </c>
      <c r="R130" s="189"/>
    </row>
    <row r="131" spans="1:18" hidden="1" x14ac:dyDescent="0.25">
      <c r="A131" s="187">
        <v>274</v>
      </c>
      <c r="B131" s="188">
        <v>4</v>
      </c>
      <c r="C131" s="189" t="s">
        <v>612</v>
      </c>
      <c r="D131" s="189"/>
      <c r="E131" s="189" t="s">
        <v>961</v>
      </c>
      <c r="F131" s="39">
        <v>19790</v>
      </c>
      <c r="G131" s="189" t="s">
        <v>305</v>
      </c>
      <c r="H131" s="189" t="s">
        <v>321</v>
      </c>
      <c r="I131" s="189" t="s">
        <v>962</v>
      </c>
      <c r="J131" s="189" t="s">
        <v>963</v>
      </c>
      <c r="K131" s="189" t="s">
        <v>964</v>
      </c>
      <c r="L131" s="189" t="s">
        <v>587</v>
      </c>
      <c r="M131" s="189" t="s">
        <v>965</v>
      </c>
      <c r="N131" s="189" t="s">
        <v>302</v>
      </c>
      <c r="O131" s="190">
        <v>100</v>
      </c>
      <c r="P131" s="190">
        <v>46000</v>
      </c>
      <c r="Q131" s="190">
        <v>740</v>
      </c>
      <c r="R131" s="189"/>
    </row>
    <row r="132" spans="1:18" hidden="1" x14ac:dyDescent="0.25">
      <c r="A132" s="187">
        <v>246</v>
      </c>
      <c r="B132" s="188">
        <v>4</v>
      </c>
      <c r="C132" s="189" t="s">
        <v>966</v>
      </c>
      <c r="D132" s="189"/>
      <c r="E132" s="189" t="s">
        <v>967</v>
      </c>
      <c r="F132" s="39">
        <v>26485</v>
      </c>
      <c r="G132" s="189" t="s">
        <v>305</v>
      </c>
      <c r="H132" s="189" t="s">
        <v>321</v>
      </c>
      <c r="I132" s="189" t="s">
        <v>968</v>
      </c>
      <c r="J132" s="189" t="s">
        <v>969</v>
      </c>
      <c r="K132" s="189" t="s">
        <v>970</v>
      </c>
      <c r="L132" s="189" t="s">
        <v>971</v>
      </c>
      <c r="M132" s="189" t="s">
        <v>972</v>
      </c>
      <c r="N132" s="189" t="s">
        <v>302</v>
      </c>
      <c r="O132" s="190">
        <v>120</v>
      </c>
      <c r="P132" s="190">
        <v>39200</v>
      </c>
      <c r="Q132" s="190">
        <v>1170</v>
      </c>
      <c r="R132" s="189"/>
    </row>
    <row r="133" spans="1:18" hidden="1" x14ac:dyDescent="0.25">
      <c r="A133" s="187">
        <v>117</v>
      </c>
      <c r="B133" s="188">
        <v>7</v>
      </c>
      <c r="C133" s="189" t="s">
        <v>973</v>
      </c>
      <c r="D133" s="189"/>
      <c r="E133" s="189" t="s">
        <v>974</v>
      </c>
      <c r="F133" s="39">
        <v>26485</v>
      </c>
      <c r="G133" s="189" t="s">
        <v>305</v>
      </c>
      <c r="H133" s="189" t="s">
        <v>321</v>
      </c>
      <c r="I133" s="189" t="s">
        <v>975</v>
      </c>
      <c r="J133" s="189" t="s">
        <v>976</v>
      </c>
      <c r="K133" s="189" t="s">
        <v>977</v>
      </c>
      <c r="L133" s="189" t="s">
        <v>978</v>
      </c>
      <c r="M133" s="189" t="s">
        <v>979</v>
      </c>
      <c r="N133" s="189" t="s">
        <v>354</v>
      </c>
      <c r="O133" s="190">
        <v>125</v>
      </c>
      <c r="P133" s="190">
        <v>57200</v>
      </c>
      <c r="Q133" s="190">
        <v>1920</v>
      </c>
      <c r="R133" s="189"/>
    </row>
    <row r="134" spans="1:18" x14ac:dyDescent="0.25">
      <c r="A134" s="187">
        <v>270</v>
      </c>
      <c r="B134" s="188">
        <v>8</v>
      </c>
      <c r="C134" s="189" t="s">
        <v>980</v>
      </c>
      <c r="D134" s="189"/>
      <c r="E134" s="189" t="s">
        <v>981</v>
      </c>
      <c r="F134" s="39">
        <v>26485</v>
      </c>
      <c r="G134" s="189" t="s">
        <v>305</v>
      </c>
      <c r="H134" s="189" t="s">
        <v>321</v>
      </c>
      <c r="I134" s="189" t="s">
        <v>982</v>
      </c>
      <c r="J134" s="189" t="s">
        <v>983</v>
      </c>
      <c r="K134" s="189" t="s">
        <v>984</v>
      </c>
      <c r="L134" s="189" t="s">
        <v>985</v>
      </c>
      <c r="M134" s="189" t="s">
        <v>986</v>
      </c>
      <c r="N134" s="189" t="s">
        <v>432</v>
      </c>
      <c r="O134" s="190">
        <v>250</v>
      </c>
      <c r="P134" s="190">
        <v>87600</v>
      </c>
      <c r="Q134" s="190">
        <v>740</v>
      </c>
      <c r="R134" s="189"/>
    </row>
    <row r="135" spans="1:18" hidden="1" x14ac:dyDescent="0.25">
      <c r="A135" s="187">
        <v>38</v>
      </c>
      <c r="B135" s="188">
        <v>10</v>
      </c>
      <c r="C135" s="189" t="s">
        <v>1143</v>
      </c>
      <c r="D135" s="189"/>
      <c r="E135" s="189" t="s">
        <v>1144</v>
      </c>
      <c r="F135" s="39">
        <v>20802</v>
      </c>
      <c r="G135" s="189" t="s">
        <v>295</v>
      </c>
      <c r="H135" s="189" t="s">
        <v>296</v>
      </c>
      <c r="I135" s="189" t="s">
        <v>1145</v>
      </c>
      <c r="J135" s="189" t="s">
        <v>1146</v>
      </c>
      <c r="K135" s="189" t="s">
        <v>299</v>
      </c>
      <c r="L135" s="189" t="s">
        <v>300</v>
      </c>
      <c r="M135" s="189" t="s">
        <v>1147</v>
      </c>
      <c r="N135" s="189" t="s">
        <v>362</v>
      </c>
      <c r="O135" s="190">
        <v>80</v>
      </c>
      <c r="P135" s="190">
        <v>35400</v>
      </c>
      <c r="Q135" s="190">
        <v>570</v>
      </c>
      <c r="R135" s="189"/>
    </row>
    <row r="136" spans="1:18" hidden="1" x14ac:dyDescent="0.25">
      <c r="A136" s="187">
        <v>281</v>
      </c>
      <c r="C136" s="189" t="s">
        <v>992</v>
      </c>
      <c r="D136" s="189"/>
      <c r="E136" s="189" t="s">
        <v>834</v>
      </c>
      <c r="F136" s="39">
        <v>26485</v>
      </c>
      <c r="G136" s="189" t="s">
        <v>305</v>
      </c>
      <c r="H136" s="189" t="s">
        <v>321</v>
      </c>
      <c r="I136" s="189" t="s">
        <v>993</v>
      </c>
      <c r="J136" s="189" t="s">
        <v>994</v>
      </c>
      <c r="K136" s="189" t="s">
        <v>995</v>
      </c>
      <c r="L136" s="189" t="s">
        <v>996</v>
      </c>
      <c r="M136" s="189" t="s">
        <v>997</v>
      </c>
      <c r="N136" s="189" t="s">
        <v>462</v>
      </c>
      <c r="O136" s="190">
        <v>140</v>
      </c>
      <c r="P136" s="190">
        <v>43500</v>
      </c>
      <c r="Q136" s="190">
        <v>910</v>
      </c>
      <c r="R136" s="189"/>
    </row>
    <row r="137" spans="1:18" hidden="1" x14ac:dyDescent="0.25">
      <c r="A137" s="187">
        <v>199</v>
      </c>
      <c r="B137" s="188">
        <v>10</v>
      </c>
      <c r="C137" s="189" t="s">
        <v>998</v>
      </c>
      <c r="D137" s="189"/>
      <c r="E137" s="189" t="s">
        <v>999</v>
      </c>
      <c r="F137" s="39">
        <v>19436</v>
      </c>
      <c r="G137" s="189" t="s">
        <v>295</v>
      </c>
      <c r="H137" s="189" t="s">
        <v>321</v>
      </c>
      <c r="I137" s="189" t="s">
        <v>1000</v>
      </c>
      <c r="J137" s="189" t="s">
        <v>1001</v>
      </c>
      <c r="K137" s="189" t="s">
        <v>543</v>
      </c>
      <c r="L137" s="189" t="s">
        <v>544</v>
      </c>
      <c r="M137" s="189" t="s">
        <v>1002</v>
      </c>
      <c r="N137" s="189" t="s">
        <v>462</v>
      </c>
      <c r="O137" s="190">
        <v>115</v>
      </c>
      <c r="P137" s="190">
        <v>64700</v>
      </c>
      <c r="Q137" s="190">
        <v>1630</v>
      </c>
      <c r="R137" s="189"/>
    </row>
    <row r="138" spans="1:18" hidden="1" x14ac:dyDescent="0.25">
      <c r="A138" s="187">
        <v>127</v>
      </c>
      <c r="C138" s="189" t="s">
        <v>1003</v>
      </c>
      <c r="D138" s="189"/>
      <c r="E138" s="189" t="s">
        <v>1004</v>
      </c>
      <c r="F138" s="39">
        <v>24921</v>
      </c>
      <c r="G138" s="189" t="s">
        <v>305</v>
      </c>
      <c r="H138" s="189" t="s">
        <v>321</v>
      </c>
      <c r="I138" s="189" t="s">
        <v>1005</v>
      </c>
      <c r="J138" s="189" t="s">
        <v>1006</v>
      </c>
      <c r="K138" s="189" t="s">
        <v>479</v>
      </c>
      <c r="L138" s="189" t="s">
        <v>480</v>
      </c>
      <c r="M138" s="189" t="s">
        <v>1007</v>
      </c>
      <c r="N138" s="189" t="s">
        <v>362</v>
      </c>
      <c r="O138" s="190">
        <v>95</v>
      </c>
      <c r="P138" s="190">
        <v>24900</v>
      </c>
      <c r="Q138" s="190">
        <v>1210</v>
      </c>
      <c r="R138" s="189"/>
    </row>
    <row r="139" spans="1:18" hidden="1" x14ac:dyDescent="0.25">
      <c r="A139" s="187">
        <v>278</v>
      </c>
      <c r="B139" s="188">
        <v>2</v>
      </c>
      <c r="C139" s="189" t="s">
        <v>489</v>
      </c>
      <c r="D139" s="189"/>
      <c r="E139" s="189" t="s">
        <v>1008</v>
      </c>
      <c r="F139" s="39">
        <v>23622</v>
      </c>
      <c r="G139" s="189" t="s">
        <v>305</v>
      </c>
      <c r="H139" s="189" t="s">
        <v>296</v>
      </c>
      <c r="I139" s="189" t="s">
        <v>1009</v>
      </c>
      <c r="J139" s="189" t="s">
        <v>1010</v>
      </c>
      <c r="K139" s="189" t="s">
        <v>299</v>
      </c>
      <c r="L139" s="189" t="s">
        <v>300</v>
      </c>
      <c r="M139" s="189" t="s">
        <v>1011</v>
      </c>
      <c r="N139" s="189" t="s">
        <v>370</v>
      </c>
      <c r="O139" s="190">
        <v>140</v>
      </c>
      <c r="P139" s="190">
        <v>74400</v>
      </c>
      <c r="Q139" s="190">
        <v>600</v>
      </c>
      <c r="R139" s="189"/>
    </row>
    <row r="140" spans="1:18" hidden="1" x14ac:dyDescent="0.25">
      <c r="A140" s="187">
        <v>136</v>
      </c>
      <c r="B140" s="188">
        <v>5</v>
      </c>
      <c r="C140" s="189" t="s">
        <v>1012</v>
      </c>
      <c r="D140" s="189"/>
      <c r="E140" s="189" t="s">
        <v>1013</v>
      </c>
      <c r="F140" s="39">
        <v>23889</v>
      </c>
      <c r="G140" s="189" t="s">
        <v>295</v>
      </c>
      <c r="H140" s="189" t="s">
        <v>296</v>
      </c>
      <c r="I140" s="189" t="s">
        <v>1014</v>
      </c>
      <c r="J140" s="189" t="s">
        <v>1015</v>
      </c>
      <c r="K140" s="189" t="s">
        <v>543</v>
      </c>
      <c r="L140" s="189" t="s">
        <v>544</v>
      </c>
      <c r="M140" s="189" t="s">
        <v>1016</v>
      </c>
      <c r="N140" s="189" t="s">
        <v>309</v>
      </c>
      <c r="O140" s="190">
        <v>100</v>
      </c>
      <c r="P140" s="190">
        <v>27900</v>
      </c>
      <c r="Q140" s="190">
        <v>1170</v>
      </c>
      <c r="R140" s="189"/>
    </row>
    <row r="141" spans="1:18" hidden="1" x14ac:dyDescent="0.25">
      <c r="A141" s="187">
        <v>90</v>
      </c>
      <c r="B141" s="188">
        <v>6</v>
      </c>
      <c r="C141" s="189" t="s">
        <v>475</v>
      </c>
      <c r="D141" s="189"/>
      <c r="E141" s="189" t="s">
        <v>1017</v>
      </c>
      <c r="F141" s="39">
        <v>24210</v>
      </c>
      <c r="G141" s="189" t="s">
        <v>295</v>
      </c>
      <c r="H141" s="189" t="s">
        <v>321</v>
      </c>
      <c r="I141" s="189" t="s">
        <v>1018</v>
      </c>
      <c r="J141" s="189" t="s">
        <v>1019</v>
      </c>
      <c r="K141" s="189" t="s">
        <v>429</v>
      </c>
      <c r="L141" s="189" t="s">
        <v>430</v>
      </c>
      <c r="M141" s="189" t="s">
        <v>1020</v>
      </c>
      <c r="N141" s="189" t="s">
        <v>317</v>
      </c>
      <c r="O141" s="190">
        <v>175</v>
      </c>
      <c r="P141" s="190">
        <v>44100</v>
      </c>
      <c r="Q141" s="190">
        <v>1910</v>
      </c>
      <c r="R141" s="189"/>
    </row>
    <row r="142" spans="1:18" hidden="1" x14ac:dyDescent="0.25">
      <c r="A142" s="187">
        <v>131</v>
      </c>
      <c r="B142" s="188">
        <v>10</v>
      </c>
      <c r="C142" s="189" t="s">
        <v>1021</v>
      </c>
      <c r="D142" s="189"/>
      <c r="E142" s="189" t="s">
        <v>1022</v>
      </c>
      <c r="F142" s="39">
        <v>22161</v>
      </c>
      <c r="G142" s="189" t="s">
        <v>305</v>
      </c>
      <c r="H142" s="189" t="s">
        <v>321</v>
      </c>
      <c r="I142" s="189" t="s">
        <v>1023</v>
      </c>
      <c r="J142" s="189" t="s">
        <v>1024</v>
      </c>
      <c r="K142" s="189" t="s">
        <v>429</v>
      </c>
      <c r="L142" s="189" t="s">
        <v>430</v>
      </c>
      <c r="M142" s="189" t="s">
        <v>1025</v>
      </c>
      <c r="N142" s="189" t="s">
        <v>354</v>
      </c>
      <c r="O142" s="190">
        <v>100</v>
      </c>
      <c r="P142" s="190">
        <v>49000</v>
      </c>
      <c r="Q142" s="190">
        <v>550</v>
      </c>
      <c r="R142" s="189"/>
    </row>
    <row r="143" spans="1:18" hidden="1" x14ac:dyDescent="0.25">
      <c r="A143" s="187">
        <v>132</v>
      </c>
      <c r="B143" s="188">
        <v>10</v>
      </c>
      <c r="C143" s="189" t="s">
        <v>1026</v>
      </c>
      <c r="D143" s="189"/>
      <c r="E143" s="189" t="s">
        <v>1027</v>
      </c>
      <c r="F143" s="39">
        <v>25726</v>
      </c>
      <c r="G143" s="189" t="s">
        <v>295</v>
      </c>
      <c r="H143" s="189" t="s">
        <v>321</v>
      </c>
      <c r="I143" s="189" t="s">
        <v>1028</v>
      </c>
      <c r="J143" s="189" t="s">
        <v>1029</v>
      </c>
      <c r="K143" s="189" t="s">
        <v>387</v>
      </c>
      <c r="L143" s="189" t="s">
        <v>388</v>
      </c>
      <c r="M143" s="189" t="s">
        <v>1030</v>
      </c>
      <c r="N143" s="189" t="s">
        <v>370</v>
      </c>
      <c r="O143" s="190">
        <v>115</v>
      </c>
      <c r="P143" s="190">
        <v>49000</v>
      </c>
      <c r="Q143" s="190">
        <v>1540</v>
      </c>
      <c r="R143" s="189"/>
    </row>
    <row r="144" spans="1:18" hidden="1" x14ac:dyDescent="0.25">
      <c r="A144" s="187">
        <v>40</v>
      </c>
      <c r="B144" s="188">
        <v>10</v>
      </c>
      <c r="C144" s="189" t="s">
        <v>1031</v>
      </c>
      <c r="D144" s="189"/>
      <c r="E144" s="189" t="s">
        <v>402</v>
      </c>
      <c r="F144" s="39">
        <v>20788</v>
      </c>
      <c r="G144" s="189" t="s">
        <v>305</v>
      </c>
      <c r="H144" s="189" t="s">
        <v>296</v>
      </c>
      <c r="I144" s="189" t="s">
        <v>1032</v>
      </c>
      <c r="J144" s="189" t="s">
        <v>1033</v>
      </c>
      <c r="K144" s="189" t="s">
        <v>314</v>
      </c>
      <c r="L144" s="189" t="s">
        <v>315</v>
      </c>
      <c r="M144" s="189" t="s">
        <v>1034</v>
      </c>
      <c r="N144" s="189" t="s">
        <v>370</v>
      </c>
      <c r="O144" s="190">
        <v>150</v>
      </c>
      <c r="P144" s="190">
        <v>41900</v>
      </c>
      <c r="Q144" s="190">
        <v>1640</v>
      </c>
      <c r="R144" s="189"/>
    </row>
    <row r="145" spans="1:18" hidden="1" x14ac:dyDescent="0.25">
      <c r="A145" s="187">
        <v>119</v>
      </c>
      <c r="B145" s="188">
        <v>5</v>
      </c>
      <c r="C145" s="189" t="s">
        <v>612</v>
      </c>
      <c r="D145" s="189" t="s">
        <v>319</v>
      </c>
      <c r="E145" s="189" t="s">
        <v>1035</v>
      </c>
      <c r="F145" s="39">
        <v>20791</v>
      </c>
      <c r="G145" s="189" t="s">
        <v>295</v>
      </c>
      <c r="H145" s="189" t="s">
        <v>296</v>
      </c>
      <c r="I145" s="189" t="s">
        <v>1036</v>
      </c>
      <c r="J145" s="189" t="s">
        <v>1037</v>
      </c>
      <c r="K145" s="189" t="s">
        <v>1038</v>
      </c>
      <c r="L145" s="189" t="s">
        <v>1039</v>
      </c>
      <c r="M145" s="189" t="s">
        <v>1040</v>
      </c>
      <c r="N145" s="189" t="s">
        <v>354</v>
      </c>
      <c r="O145" s="190">
        <v>130</v>
      </c>
      <c r="P145" s="190">
        <v>50400</v>
      </c>
      <c r="Q145" s="190">
        <v>1470</v>
      </c>
      <c r="R145" s="189"/>
    </row>
    <row r="146" spans="1:18" hidden="1" x14ac:dyDescent="0.25">
      <c r="A146" s="187">
        <v>7</v>
      </c>
      <c r="B146" s="188">
        <v>4</v>
      </c>
      <c r="C146" s="189" t="s">
        <v>1041</v>
      </c>
      <c r="D146" s="189" t="s">
        <v>512</v>
      </c>
      <c r="E146" s="189" t="s">
        <v>144</v>
      </c>
      <c r="F146" s="39">
        <v>20357</v>
      </c>
      <c r="G146" s="189" t="s">
        <v>305</v>
      </c>
      <c r="H146" s="189" t="s">
        <v>296</v>
      </c>
      <c r="I146" s="189" t="s">
        <v>1042</v>
      </c>
      <c r="J146" s="189" t="s">
        <v>1043</v>
      </c>
      <c r="K146" s="189" t="s">
        <v>1044</v>
      </c>
      <c r="L146" s="189" t="s">
        <v>1045</v>
      </c>
      <c r="M146" s="189" t="s">
        <v>1046</v>
      </c>
      <c r="N146" s="189" t="s">
        <v>432</v>
      </c>
      <c r="O146" s="190">
        <v>250</v>
      </c>
      <c r="P146" s="190">
        <v>73700</v>
      </c>
      <c r="Q146" s="190">
        <v>1100</v>
      </c>
      <c r="R146" s="189"/>
    </row>
    <row r="147" spans="1:18" x14ac:dyDescent="0.25">
      <c r="A147" s="187">
        <v>191</v>
      </c>
      <c r="C147" s="189" t="s">
        <v>1047</v>
      </c>
      <c r="D147" s="189"/>
      <c r="E147" s="189" t="s">
        <v>1048</v>
      </c>
      <c r="F147" s="39">
        <v>20804</v>
      </c>
      <c r="G147" s="189" t="s">
        <v>295</v>
      </c>
      <c r="H147" s="189" t="s">
        <v>296</v>
      </c>
      <c r="I147" s="189" t="s">
        <v>1049</v>
      </c>
      <c r="J147" s="189" t="s">
        <v>1050</v>
      </c>
      <c r="K147" s="189" t="s">
        <v>1051</v>
      </c>
      <c r="L147" s="189" t="s">
        <v>1052</v>
      </c>
      <c r="M147" s="189" t="s">
        <v>1053</v>
      </c>
      <c r="N147" s="189" t="s">
        <v>462</v>
      </c>
      <c r="O147" s="190">
        <v>140</v>
      </c>
      <c r="P147" s="190">
        <v>96000</v>
      </c>
      <c r="Q147" s="190">
        <v>1390</v>
      </c>
      <c r="R147" s="189"/>
    </row>
    <row r="148" spans="1:18" hidden="1" x14ac:dyDescent="0.25">
      <c r="A148" s="187">
        <v>261</v>
      </c>
      <c r="B148" s="188">
        <v>7</v>
      </c>
      <c r="C148" s="189" t="s">
        <v>406</v>
      </c>
      <c r="D148" s="189"/>
      <c r="E148" s="189" t="s">
        <v>407</v>
      </c>
      <c r="F148" s="39">
        <v>26815</v>
      </c>
      <c r="G148" s="189" t="s">
        <v>295</v>
      </c>
      <c r="H148" s="189" t="s">
        <v>321</v>
      </c>
      <c r="I148" s="189" t="s">
        <v>408</v>
      </c>
      <c r="J148" s="189" t="s">
        <v>409</v>
      </c>
      <c r="K148" s="189" t="s">
        <v>328</v>
      </c>
      <c r="L148" s="189" t="s">
        <v>329</v>
      </c>
      <c r="M148" s="189" t="s">
        <v>410</v>
      </c>
      <c r="N148" s="189" t="s">
        <v>370</v>
      </c>
      <c r="O148" s="190">
        <v>140</v>
      </c>
      <c r="P148" s="190">
        <v>35700</v>
      </c>
      <c r="Q148" s="190">
        <v>1420</v>
      </c>
      <c r="R148" s="189"/>
    </row>
    <row r="149" spans="1:18" hidden="1" x14ac:dyDescent="0.25">
      <c r="A149" s="187">
        <v>272</v>
      </c>
      <c r="B149" s="188">
        <v>5</v>
      </c>
      <c r="C149" s="189" t="s">
        <v>1059</v>
      </c>
      <c r="D149" s="189"/>
      <c r="E149" s="189" t="s">
        <v>1060</v>
      </c>
      <c r="F149" s="39">
        <v>24498</v>
      </c>
      <c r="G149" s="189" t="s">
        <v>295</v>
      </c>
      <c r="H149" s="189" t="s">
        <v>321</v>
      </c>
      <c r="I149" s="189" t="s">
        <v>1061</v>
      </c>
      <c r="J149" s="189" t="s">
        <v>1062</v>
      </c>
      <c r="K149" s="189" t="s">
        <v>1063</v>
      </c>
      <c r="L149" s="189" t="s">
        <v>1064</v>
      </c>
      <c r="M149" s="189" t="s">
        <v>1065</v>
      </c>
      <c r="N149" s="189" t="s">
        <v>309</v>
      </c>
      <c r="O149" s="190">
        <v>170</v>
      </c>
      <c r="P149" s="190">
        <v>33400</v>
      </c>
      <c r="Q149" s="190">
        <v>1690</v>
      </c>
      <c r="R149" s="189"/>
    </row>
    <row r="150" spans="1:18" hidden="1" x14ac:dyDescent="0.25">
      <c r="A150" s="187">
        <v>209</v>
      </c>
      <c r="B150" s="188">
        <v>8</v>
      </c>
      <c r="C150" s="189" t="s">
        <v>1066</v>
      </c>
      <c r="D150" s="189"/>
      <c r="E150" s="189" t="s">
        <v>1067</v>
      </c>
      <c r="F150" s="39">
        <v>24511</v>
      </c>
      <c r="G150" s="189" t="s">
        <v>295</v>
      </c>
      <c r="H150" s="189" t="s">
        <v>321</v>
      </c>
      <c r="I150" s="189" t="s">
        <v>1068</v>
      </c>
      <c r="J150" s="189" t="s">
        <v>1069</v>
      </c>
      <c r="K150" s="189" t="s">
        <v>1070</v>
      </c>
      <c r="L150" s="189" t="s">
        <v>300</v>
      </c>
      <c r="M150" s="189" t="s">
        <v>1071</v>
      </c>
      <c r="N150" s="189" t="s">
        <v>302</v>
      </c>
      <c r="O150" s="190">
        <v>140</v>
      </c>
      <c r="P150" s="190">
        <v>61700</v>
      </c>
      <c r="Q150" s="190">
        <v>1020</v>
      </c>
      <c r="R150" s="189"/>
    </row>
    <row r="151" spans="1:18" hidden="1" x14ac:dyDescent="0.25">
      <c r="A151" s="187">
        <v>55</v>
      </c>
      <c r="B151" s="188">
        <v>4</v>
      </c>
      <c r="C151" s="189" t="s">
        <v>475</v>
      </c>
      <c r="D151" s="189" t="s">
        <v>332</v>
      </c>
      <c r="E151" s="189" t="s">
        <v>1072</v>
      </c>
      <c r="F151" s="39">
        <v>24656</v>
      </c>
      <c r="G151" s="189" t="s">
        <v>295</v>
      </c>
      <c r="H151" s="189" t="s">
        <v>321</v>
      </c>
      <c r="I151" s="189" t="s">
        <v>1073</v>
      </c>
      <c r="J151" s="189" t="s">
        <v>1074</v>
      </c>
      <c r="K151" s="189" t="s">
        <v>314</v>
      </c>
      <c r="L151" s="189" t="s">
        <v>315</v>
      </c>
      <c r="M151" s="189" t="s">
        <v>1075</v>
      </c>
      <c r="N151" s="189" t="s">
        <v>309</v>
      </c>
      <c r="O151" s="190">
        <v>200</v>
      </c>
      <c r="P151" s="190">
        <v>55000</v>
      </c>
      <c r="Q151" s="190">
        <v>900</v>
      </c>
      <c r="R151" s="189"/>
    </row>
    <row r="152" spans="1:18" hidden="1" x14ac:dyDescent="0.25">
      <c r="A152" s="187">
        <v>35</v>
      </c>
      <c r="C152" s="189" t="s">
        <v>511</v>
      </c>
      <c r="D152" s="189" t="s">
        <v>512</v>
      </c>
      <c r="E152" s="189" t="s">
        <v>513</v>
      </c>
      <c r="F152" s="39">
        <v>23443</v>
      </c>
      <c r="G152" s="189" t="s">
        <v>295</v>
      </c>
      <c r="H152" s="189" t="s">
        <v>321</v>
      </c>
      <c r="I152" s="189" t="s">
        <v>514</v>
      </c>
      <c r="J152" s="189" t="s">
        <v>515</v>
      </c>
      <c r="K152" s="189" t="s">
        <v>328</v>
      </c>
      <c r="L152" s="189" t="s">
        <v>329</v>
      </c>
      <c r="M152" s="189" t="s">
        <v>516</v>
      </c>
      <c r="N152" s="189" t="s">
        <v>362</v>
      </c>
      <c r="O152" s="190">
        <v>75</v>
      </c>
      <c r="P152" s="190">
        <v>18700</v>
      </c>
      <c r="Q152" s="190">
        <v>710</v>
      </c>
      <c r="R152" s="189"/>
    </row>
    <row r="153" spans="1:18" hidden="1" x14ac:dyDescent="0.25">
      <c r="A153" s="187">
        <v>142</v>
      </c>
      <c r="B153" s="188">
        <v>4</v>
      </c>
      <c r="C153" s="189" t="s">
        <v>1081</v>
      </c>
      <c r="D153" s="189"/>
      <c r="E153" s="189" t="s">
        <v>1082</v>
      </c>
      <c r="F153" s="39">
        <v>22063</v>
      </c>
      <c r="G153" s="189" t="s">
        <v>295</v>
      </c>
      <c r="H153" s="189" t="s">
        <v>296</v>
      </c>
      <c r="I153" s="189" t="s">
        <v>1083</v>
      </c>
      <c r="J153" s="189" t="s">
        <v>1084</v>
      </c>
      <c r="K153" s="189" t="s">
        <v>479</v>
      </c>
      <c r="L153" s="189" t="s">
        <v>480</v>
      </c>
      <c r="M153" s="189" t="s">
        <v>1085</v>
      </c>
      <c r="N153" s="189" t="s">
        <v>462</v>
      </c>
      <c r="O153" s="190">
        <v>150</v>
      </c>
      <c r="P153" s="190">
        <v>75100</v>
      </c>
      <c r="Q153" s="190">
        <v>1260</v>
      </c>
      <c r="R153" s="189"/>
    </row>
    <row r="154" spans="1:18" hidden="1" x14ac:dyDescent="0.25">
      <c r="A154" s="187">
        <v>128</v>
      </c>
      <c r="B154" s="188">
        <v>6</v>
      </c>
      <c r="C154" s="189" t="s">
        <v>612</v>
      </c>
      <c r="D154" s="189" t="s">
        <v>332</v>
      </c>
      <c r="E154" s="189" t="s">
        <v>1086</v>
      </c>
      <c r="F154" s="39">
        <v>21729</v>
      </c>
      <c r="G154" s="189" t="s">
        <v>295</v>
      </c>
      <c r="H154" s="189" t="s">
        <v>321</v>
      </c>
      <c r="I154" s="189" t="s">
        <v>1087</v>
      </c>
      <c r="J154" s="189" t="s">
        <v>1088</v>
      </c>
      <c r="K154" s="189" t="s">
        <v>341</v>
      </c>
      <c r="L154" s="189" t="s">
        <v>300</v>
      </c>
      <c r="M154" s="189" t="s">
        <v>1089</v>
      </c>
      <c r="N154" s="189" t="s">
        <v>317</v>
      </c>
      <c r="O154" s="190">
        <v>175</v>
      </c>
      <c r="P154" s="190">
        <v>42200</v>
      </c>
      <c r="Q154" s="190">
        <v>1180</v>
      </c>
      <c r="R154" s="189"/>
    </row>
    <row r="155" spans="1:18" x14ac:dyDescent="0.25">
      <c r="A155" s="187">
        <v>233</v>
      </c>
      <c r="B155" s="188">
        <v>2</v>
      </c>
      <c r="C155" s="189" t="s">
        <v>1090</v>
      </c>
      <c r="D155" s="189"/>
      <c r="E155" s="189" t="s">
        <v>1091</v>
      </c>
      <c r="F155" s="39">
        <v>25741</v>
      </c>
      <c r="G155" s="189" t="s">
        <v>295</v>
      </c>
      <c r="H155" s="189" t="s">
        <v>296</v>
      </c>
      <c r="I155" s="189" t="s">
        <v>1092</v>
      </c>
      <c r="J155" s="189" t="s">
        <v>1093</v>
      </c>
      <c r="K155" s="189" t="s">
        <v>473</v>
      </c>
      <c r="L155" s="189" t="s">
        <v>388</v>
      </c>
      <c r="M155" s="189" t="s">
        <v>1094</v>
      </c>
      <c r="N155" s="189" t="s">
        <v>462</v>
      </c>
      <c r="O155" s="190">
        <v>145</v>
      </c>
      <c r="P155" s="190">
        <v>101400</v>
      </c>
      <c r="Q155" s="190">
        <v>1410</v>
      </c>
      <c r="R155" s="189"/>
    </row>
    <row r="156" spans="1:18" hidden="1" x14ac:dyDescent="0.25">
      <c r="A156" s="187">
        <v>160</v>
      </c>
      <c r="B156" s="188">
        <v>4</v>
      </c>
      <c r="C156" s="189" t="s">
        <v>390</v>
      </c>
      <c r="D156" s="189"/>
      <c r="E156" s="189" t="s">
        <v>1173</v>
      </c>
      <c r="F156" s="39">
        <v>21916</v>
      </c>
      <c r="G156" s="189" t="s">
        <v>295</v>
      </c>
      <c r="H156" s="189" t="s">
        <v>296</v>
      </c>
      <c r="I156" s="189" t="s">
        <v>1174</v>
      </c>
      <c r="J156" s="189" t="s">
        <v>1175</v>
      </c>
      <c r="K156" s="189" t="s">
        <v>299</v>
      </c>
      <c r="L156" s="189" t="s">
        <v>300</v>
      </c>
      <c r="M156" s="189" t="s">
        <v>1176</v>
      </c>
      <c r="N156" s="189" t="s">
        <v>370</v>
      </c>
      <c r="O156" s="190">
        <v>100</v>
      </c>
      <c r="P156" s="190">
        <v>68800</v>
      </c>
      <c r="Q156" s="190">
        <v>1760</v>
      </c>
      <c r="R156" s="189"/>
    </row>
    <row r="157" spans="1:18" hidden="1" x14ac:dyDescent="0.25">
      <c r="A157" s="187">
        <v>8</v>
      </c>
      <c r="B157" s="188">
        <v>7</v>
      </c>
      <c r="C157" s="189" t="s">
        <v>1100</v>
      </c>
      <c r="D157" s="189"/>
      <c r="E157" s="189" t="s">
        <v>1101</v>
      </c>
      <c r="F157" s="39">
        <v>20263</v>
      </c>
      <c r="G157" s="189" t="s">
        <v>305</v>
      </c>
      <c r="H157" s="189" t="s">
        <v>321</v>
      </c>
      <c r="I157" s="189" t="s">
        <v>1102</v>
      </c>
      <c r="J157" s="189" t="s">
        <v>1103</v>
      </c>
      <c r="K157" s="189" t="s">
        <v>1044</v>
      </c>
      <c r="L157" s="189" t="s">
        <v>1045</v>
      </c>
      <c r="M157" s="189" t="s">
        <v>1104</v>
      </c>
      <c r="N157" s="189" t="s">
        <v>309</v>
      </c>
      <c r="O157" s="190">
        <v>145</v>
      </c>
      <c r="P157" s="190">
        <v>23900</v>
      </c>
      <c r="Q157" s="190">
        <v>1990</v>
      </c>
      <c r="R157" s="189"/>
    </row>
    <row r="158" spans="1:18" hidden="1" x14ac:dyDescent="0.25">
      <c r="A158" s="187">
        <v>41</v>
      </c>
      <c r="B158" s="188">
        <v>8</v>
      </c>
      <c r="C158" s="189" t="s">
        <v>371</v>
      </c>
      <c r="D158" s="189"/>
      <c r="E158" s="189" t="s">
        <v>1242</v>
      </c>
      <c r="F158" s="39">
        <v>25272</v>
      </c>
      <c r="G158" s="189" t="s">
        <v>295</v>
      </c>
      <c r="H158" s="189" t="s">
        <v>321</v>
      </c>
      <c r="I158" s="189" t="s">
        <v>1243</v>
      </c>
      <c r="J158" s="189" t="s">
        <v>1244</v>
      </c>
      <c r="K158" s="189" t="s">
        <v>299</v>
      </c>
      <c r="L158" s="189" t="s">
        <v>300</v>
      </c>
      <c r="M158" s="189" t="s">
        <v>1245</v>
      </c>
      <c r="N158" s="189" t="s">
        <v>302</v>
      </c>
      <c r="O158" s="190">
        <v>125</v>
      </c>
      <c r="P158" s="190">
        <v>65700</v>
      </c>
      <c r="Q158" s="190">
        <v>830</v>
      </c>
      <c r="R158" s="189"/>
    </row>
    <row r="159" spans="1:18" hidden="1" x14ac:dyDescent="0.25">
      <c r="A159" s="187">
        <v>121</v>
      </c>
      <c r="B159" s="188">
        <v>7</v>
      </c>
      <c r="C159" s="189" t="s">
        <v>1076</v>
      </c>
      <c r="D159" s="189" t="s">
        <v>319</v>
      </c>
      <c r="E159" s="189" t="s">
        <v>1077</v>
      </c>
      <c r="F159" s="39">
        <v>21338</v>
      </c>
      <c r="G159" s="189" t="s">
        <v>295</v>
      </c>
      <c r="H159" s="189" t="s">
        <v>321</v>
      </c>
      <c r="I159" s="189" t="s">
        <v>1078</v>
      </c>
      <c r="J159" s="189" t="s">
        <v>1079</v>
      </c>
      <c r="K159" s="189" t="s">
        <v>328</v>
      </c>
      <c r="L159" s="189" t="s">
        <v>329</v>
      </c>
      <c r="M159" s="189" t="s">
        <v>1080</v>
      </c>
      <c r="N159" s="189" t="s">
        <v>432</v>
      </c>
      <c r="O159" s="190">
        <v>200</v>
      </c>
      <c r="P159" s="190">
        <v>64000</v>
      </c>
      <c r="Q159" s="190">
        <v>1430</v>
      </c>
      <c r="R159" s="189"/>
    </row>
    <row r="160" spans="1:18" hidden="1" x14ac:dyDescent="0.25">
      <c r="A160" s="187">
        <v>84</v>
      </c>
      <c r="B160" s="188">
        <v>2</v>
      </c>
      <c r="C160" s="189" t="s">
        <v>383</v>
      </c>
      <c r="D160" s="189"/>
      <c r="E160" s="189" t="s">
        <v>1114</v>
      </c>
      <c r="F160" s="39">
        <v>29704</v>
      </c>
      <c r="G160" s="189" t="s">
        <v>295</v>
      </c>
      <c r="H160" s="189" t="s">
        <v>296</v>
      </c>
      <c r="I160" s="189" t="s">
        <v>1115</v>
      </c>
      <c r="J160" s="189" t="s">
        <v>1116</v>
      </c>
      <c r="K160" s="189" t="s">
        <v>864</v>
      </c>
      <c r="L160" s="189" t="s">
        <v>865</v>
      </c>
      <c r="M160" s="189" t="s">
        <v>1117</v>
      </c>
      <c r="N160" s="189" t="s">
        <v>302</v>
      </c>
      <c r="O160" s="190">
        <v>125</v>
      </c>
      <c r="P160" s="190">
        <v>65400</v>
      </c>
      <c r="Q160" s="190">
        <v>910</v>
      </c>
      <c r="R160" s="189"/>
    </row>
    <row r="161" spans="1:18" hidden="1" x14ac:dyDescent="0.25">
      <c r="A161" s="187">
        <v>150</v>
      </c>
      <c r="B161" s="188">
        <v>10</v>
      </c>
      <c r="C161" s="189" t="s">
        <v>1118</v>
      </c>
      <c r="D161" s="189"/>
      <c r="E161" s="189" t="s">
        <v>1119</v>
      </c>
      <c r="F161" s="39">
        <v>23554</v>
      </c>
      <c r="G161" s="189" t="s">
        <v>295</v>
      </c>
      <c r="H161" s="189" t="s">
        <v>321</v>
      </c>
      <c r="I161" s="189" t="s">
        <v>1120</v>
      </c>
      <c r="J161" s="189" t="s">
        <v>1121</v>
      </c>
      <c r="K161" s="189" t="s">
        <v>1122</v>
      </c>
      <c r="L161" s="189" t="s">
        <v>1123</v>
      </c>
      <c r="M161" s="189" t="s">
        <v>1124</v>
      </c>
      <c r="N161" s="189" t="s">
        <v>362</v>
      </c>
      <c r="O161" s="190">
        <v>100</v>
      </c>
      <c r="P161" s="190">
        <v>25300</v>
      </c>
      <c r="Q161" s="190">
        <v>1310</v>
      </c>
      <c r="R161" s="189"/>
    </row>
    <row r="162" spans="1:18" hidden="1" x14ac:dyDescent="0.25">
      <c r="A162" s="187">
        <v>151</v>
      </c>
      <c r="B162" s="188">
        <v>9</v>
      </c>
      <c r="C162" s="189" t="s">
        <v>1125</v>
      </c>
      <c r="D162" s="189"/>
      <c r="E162" s="189" t="s">
        <v>1126</v>
      </c>
      <c r="F162" s="39">
        <v>25732</v>
      </c>
      <c r="G162" s="189" t="s">
        <v>305</v>
      </c>
      <c r="H162" s="189" t="s">
        <v>321</v>
      </c>
      <c r="I162" s="189" t="s">
        <v>1127</v>
      </c>
      <c r="J162" s="189" t="s">
        <v>1128</v>
      </c>
      <c r="K162" s="189" t="s">
        <v>387</v>
      </c>
      <c r="L162" s="189" t="s">
        <v>388</v>
      </c>
      <c r="M162" s="189" t="s">
        <v>1129</v>
      </c>
      <c r="N162" s="189" t="s">
        <v>309</v>
      </c>
      <c r="O162" s="190">
        <v>85</v>
      </c>
      <c r="P162" s="190">
        <v>28100</v>
      </c>
      <c r="Q162" s="190">
        <v>1950</v>
      </c>
      <c r="R162" s="189"/>
    </row>
    <row r="163" spans="1:18" hidden="1" x14ac:dyDescent="0.25">
      <c r="A163" s="187">
        <v>49</v>
      </c>
      <c r="B163" s="188">
        <v>9</v>
      </c>
      <c r="C163" s="189" t="s">
        <v>1281</v>
      </c>
      <c r="D163" s="189"/>
      <c r="E163" s="189" t="s">
        <v>1282</v>
      </c>
      <c r="F163" s="39">
        <v>19314</v>
      </c>
      <c r="G163" s="189" t="s">
        <v>295</v>
      </c>
      <c r="H163" s="189" t="s">
        <v>296</v>
      </c>
      <c r="I163" s="189" t="s">
        <v>1283</v>
      </c>
      <c r="J163" s="189" t="s">
        <v>1284</v>
      </c>
      <c r="K163" s="189" t="s">
        <v>299</v>
      </c>
      <c r="L163" s="189" t="s">
        <v>300</v>
      </c>
      <c r="M163" s="189" t="s">
        <v>1285</v>
      </c>
      <c r="N163" s="189" t="s">
        <v>362</v>
      </c>
      <c r="O163" s="190">
        <v>80</v>
      </c>
      <c r="P163" s="190">
        <v>27100</v>
      </c>
      <c r="Q163" s="190">
        <v>1010</v>
      </c>
      <c r="R163" s="189"/>
    </row>
    <row r="164" spans="1:18" hidden="1" x14ac:dyDescent="0.25">
      <c r="A164" s="187">
        <v>211</v>
      </c>
      <c r="B164" s="188">
        <v>1</v>
      </c>
      <c r="C164" s="189" t="s">
        <v>395</v>
      </c>
      <c r="D164" s="189" t="s">
        <v>469</v>
      </c>
      <c r="E164" s="189" t="s">
        <v>1135</v>
      </c>
      <c r="F164" s="39">
        <v>30443</v>
      </c>
      <c r="G164" s="189" t="s">
        <v>305</v>
      </c>
      <c r="H164" s="189" t="s">
        <v>296</v>
      </c>
      <c r="I164" s="189" t="s">
        <v>1136</v>
      </c>
      <c r="J164" s="189" t="s">
        <v>1137</v>
      </c>
      <c r="K164" s="189" t="s">
        <v>785</v>
      </c>
      <c r="L164" s="189" t="s">
        <v>786</v>
      </c>
      <c r="M164" s="189" t="s">
        <v>1138</v>
      </c>
      <c r="N164" s="189" t="s">
        <v>309</v>
      </c>
      <c r="O164" s="190">
        <v>120</v>
      </c>
      <c r="P164" s="190">
        <v>43500</v>
      </c>
      <c r="Q164" s="190">
        <v>1200</v>
      </c>
      <c r="R164" s="189"/>
    </row>
    <row r="165" spans="1:18" hidden="1" x14ac:dyDescent="0.25">
      <c r="A165" s="187">
        <v>18</v>
      </c>
      <c r="B165" s="188">
        <v>4</v>
      </c>
      <c r="C165" s="189" t="s">
        <v>526</v>
      </c>
      <c r="D165" s="189" t="s">
        <v>512</v>
      </c>
      <c r="E165" s="189" t="s">
        <v>1139</v>
      </c>
      <c r="F165" s="39">
        <v>24425</v>
      </c>
      <c r="G165" s="189" t="s">
        <v>305</v>
      </c>
      <c r="H165" s="189" t="s">
        <v>296</v>
      </c>
      <c r="I165" s="189" t="s">
        <v>1140</v>
      </c>
      <c r="J165" s="189" t="s">
        <v>1141</v>
      </c>
      <c r="K165" s="189" t="s">
        <v>387</v>
      </c>
      <c r="L165" s="189" t="s">
        <v>388</v>
      </c>
      <c r="M165" s="189" t="s">
        <v>1142</v>
      </c>
      <c r="N165" s="189" t="s">
        <v>462</v>
      </c>
      <c r="O165" s="190">
        <v>175</v>
      </c>
      <c r="P165" s="190">
        <v>61500</v>
      </c>
      <c r="Q165" s="190">
        <v>1880</v>
      </c>
      <c r="R165" s="189"/>
    </row>
    <row r="166" spans="1:18" hidden="1" x14ac:dyDescent="0.25">
      <c r="A166" s="187">
        <v>248</v>
      </c>
      <c r="B166" s="188">
        <v>7</v>
      </c>
      <c r="C166" s="189" t="s">
        <v>788</v>
      </c>
      <c r="D166" s="189"/>
      <c r="E166" s="189" t="s">
        <v>513</v>
      </c>
      <c r="F166" s="39">
        <v>27339</v>
      </c>
      <c r="G166" s="189" t="s">
        <v>295</v>
      </c>
      <c r="H166" s="189" t="s">
        <v>321</v>
      </c>
      <c r="I166" s="189" t="s">
        <v>1296</v>
      </c>
      <c r="J166" s="189" t="s">
        <v>1297</v>
      </c>
      <c r="K166" s="189" t="s">
        <v>299</v>
      </c>
      <c r="L166" s="189" t="s">
        <v>300</v>
      </c>
      <c r="M166" s="189" t="s">
        <v>1298</v>
      </c>
      <c r="N166" s="189" t="s">
        <v>309</v>
      </c>
      <c r="O166" s="190">
        <v>140</v>
      </c>
      <c r="P166" s="190">
        <v>50500</v>
      </c>
      <c r="Q166" s="190">
        <v>1690</v>
      </c>
      <c r="R166" s="189"/>
    </row>
    <row r="167" spans="1:18" hidden="1" x14ac:dyDescent="0.25">
      <c r="A167" s="187">
        <v>282</v>
      </c>
      <c r="B167" s="188">
        <v>3</v>
      </c>
      <c r="C167" s="189" t="s">
        <v>1095</v>
      </c>
      <c r="D167" s="189"/>
      <c r="E167" s="189" t="s">
        <v>1148</v>
      </c>
      <c r="F167" s="39">
        <v>30612</v>
      </c>
      <c r="G167" s="189" t="s">
        <v>295</v>
      </c>
      <c r="H167" s="189" t="s">
        <v>296</v>
      </c>
      <c r="I167" s="189" t="s">
        <v>1149</v>
      </c>
      <c r="J167" s="189" t="s">
        <v>1150</v>
      </c>
      <c r="K167" s="189" t="s">
        <v>1151</v>
      </c>
      <c r="L167" s="189" t="s">
        <v>1152</v>
      </c>
      <c r="M167" s="189" t="s">
        <v>1153</v>
      </c>
      <c r="N167" s="189" t="s">
        <v>317</v>
      </c>
      <c r="O167" s="190">
        <v>150</v>
      </c>
      <c r="P167" s="190">
        <v>67600</v>
      </c>
      <c r="Q167" s="190">
        <v>1110</v>
      </c>
      <c r="R167" s="189"/>
    </row>
    <row r="168" spans="1:18" hidden="1" x14ac:dyDescent="0.25">
      <c r="A168" s="187">
        <v>107</v>
      </c>
      <c r="B168" s="188">
        <v>10</v>
      </c>
      <c r="C168" s="189" t="s">
        <v>1154</v>
      </c>
      <c r="D168" s="189"/>
      <c r="E168" s="189" t="s">
        <v>1155</v>
      </c>
      <c r="F168" s="39">
        <v>30745</v>
      </c>
      <c r="G168" s="189" t="s">
        <v>295</v>
      </c>
      <c r="H168" s="189" t="s">
        <v>296</v>
      </c>
      <c r="I168" s="189" t="s">
        <v>1156</v>
      </c>
      <c r="J168" s="189" t="s">
        <v>1157</v>
      </c>
      <c r="K168" s="189" t="s">
        <v>692</v>
      </c>
      <c r="L168" s="189" t="s">
        <v>693</v>
      </c>
      <c r="M168" s="189" t="s">
        <v>1158</v>
      </c>
      <c r="N168" s="189" t="s">
        <v>354</v>
      </c>
      <c r="O168" s="190">
        <v>175</v>
      </c>
      <c r="P168" s="190">
        <v>35600</v>
      </c>
      <c r="Q168" s="190">
        <v>1060</v>
      </c>
      <c r="R168" s="189"/>
    </row>
    <row r="169" spans="1:18" hidden="1" x14ac:dyDescent="0.25">
      <c r="A169" s="187">
        <v>260</v>
      </c>
      <c r="B169" s="188">
        <v>6</v>
      </c>
      <c r="C169" s="189" t="s">
        <v>1159</v>
      </c>
      <c r="D169" s="189"/>
      <c r="E169" s="189" t="s">
        <v>1160</v>
      </c>
      <c r="F169" s="39">
        <v>30813</v>
      </c>
      <c r="G169" s="189" t="s">
        <v>305</v>
      </c>
      <c r="H169" s="189" t="s">
        <v>321</v>
      </c>
      <c r="I169" s="189" t="s">
        <v>1161</v>
      </c>
      <c r="J169" s="189" t="s">
        <v>1162</v>
      </c>
      <c r="K169" s="189" t="s">
        <v>1163</v>
      </c>
      <c r="L169" s="189" t="s">
        <v>1164</v>
      </c>
      <c r="M169" s="189" t="s">
        <v>1165</v>
      </c>
      <c r="N169" s="189" t="s">
        <v>362</v>
      </c>
      <c r="O169" s="190">
        <v>95</v>
      </c>
      <c r="P169" s="190">
        <v>27700</v>
      </c>
      <c r="Q169" s="190">
        <v>1040</v>
      </c>
      <c r="R169" s="189"/>
    </row>
    <row r="170" spans="1:18" hidden="1" x14ac:dyDescent="0.25">
      <c r="A170" s="187">
        <v>241</v>
      </c>
      <c r="B170" s="188">
        <v>3</v>
      </c>
      <c r="C170" s="189" t="s">
        <v>1166</v>
      </c>
      <c r="D170" s="189"/>
      <c r="E170" s="189" t="s">
        <v>1167</v>
      </c>
      <c r="F170" s="39">
        <v>31265</v>
      </c>
      <c r="G170" s="189" t="s">
        <v>295</v>
      </c>
      <c r="H170" s="189" t="s">
        <v>321</v>
      </c>
      <c r="I170" s="189" t="s">
        <v>1168</v>
      </c>
      <c r="J170" s="189" t="s">
        <v>1169</v>
      </c>
      <c r="K170" s="189" t="s">
        <v>1170</v>
      </c>
      <c r="L170" s="189" t="s">
        <v>1171</v>
      </c>
      <c r="M170" s="189" t="s">
        <v>1172</v>
      </c>
      <c r="N170" s="189" t="s">
        <v>302</v>
      </c>
      <c r="O170" s="190">
        <v>135</v>
      </c>
      <c r="P170" s="190">
        <v>49800</v>
      </c>
      <c r="Q170" s="190">
        <v>1730</v>
      </c>
      <c r="R170" s="189"/>
    </row>
    <row r="171" spans="1:18" hidden="1" x14ac:dyDescent="0.25">
      <c r="A171" s="187">
        <v>234</v>
      </c>
      <c r="B171" s="188">
        <v>9</v>
      </c>
      <c r="C171" s="189" t="s">
        <v>1354</v>
      </c>
      <c r="D171" s="189" t="s">
        <v>319</v>
      </c>
      <c r="E171" s="189" t="s">
        <v>1355</v>
      </c>
      <c r="F171" s="39">
        <v>21173</v>
      </c>
      <c r="G171" s="189" t="s">
        <v>295</v>
      </c>
      <c r="H171" s="189" t="s">
        <v>296</v>
      </c>
      <c r="I171" s="189" t="s">
        <v>1356</v>
      </c>
      <c r="J171" s="189" t="s">
        <v>1357</v>
      </c>
      <c r="K171" s="189" t="s">
        <v>299</v>
      </c>
      <c r="L171" s="189" t="s">
        <v>300</v>
      </c>
      <c r="M171" s="189" t="s">
        <v>1358</v>
      </c>
      <c r="N171" s="189" t="s">
        <v>362</v>
      </c>
      <c r="O171" s="190">
        <v>85</v>
      </c>
      <c r="P171" s="190">
        <v>38300</v>
      </c>
      <c r="Q171" s="190">
        <v>1630</v>
      </c>
      <c r="R171" s="189"/>
    </row>
    <row r="172" spans="1:18" hidden="1" x14ac:dyDescent="0.25">
      <c r="A172" s="187">
        <v>265</v>
      </c>
      <c r="B172" s="188">
        <v>3</v>
      </c>
      <c r="C172" s="189" t="s">
        <v>860</v>
      </c>
      <c r="D172" s="189"/>
      <c r="E172" s="189" t="s">
        <v>1177</v>
      </c>
      <c r="F172" s="39">
        <v>18475</v>
      </c>
      <c r="G172" s="189" t="s">
        <v>295</v>
      </c>
      <c r="H172" s="189" t="s">
        <v>296</v>
      </c>
      <c r="I172" s="189" t="s">
        <v>1178</v>
      </c>
      <c r="J172" s="189" t="s">
        <v>1179</v>
      </c>
      <c r="K172" s="189" t="s">
        <v>1180</v>
      </c>
      <c r="L172" s="189" t="s">
        <v>1181</v>
      </c>
      <c r="M172" s="189" t="s">
        <v>1182</v>
      </c>
      <c r="N172" s="189" t="s">
        <v>317</v>
      </c>
      <c r="O172" s="190">
        <v>150</v>
      </c>
      <c r="P172" s="190">
        <v>64500</v>
      </c>
      <c r="Q172" s="190">
        <v>1640</v>
      </c>
      <c r="R172" s="189"/>
    </row>
    <row r="173" spans="1:18" hidden="1" x14ac:dyDescent="0.25">
      <c r="A173" s="187">
        <v>47</v>
      </c>
      <c r="B173" s="188">
        <v>5</v>
      </c>
      <c r="C173" s="189" t="s">
        <v>612</v>
      </c>
      <c r="D173" s="189" t="s">
        <v>332</v>
      </c>
      <c r="E173" s="189" t="s">
        <v>1183</v>
      </c>
      <c r="F173" s="39">
        <v>21839</v>
      </c>
      <c r="G173" s="189" t="s">
        <v>305</v>
      </c>
      <c r="H173" s="189" t="s">
        <v>321</v>
      </c>
      <c r="I173" s="189" t="s">
        <v>1184</v>
      </c>
      <c r="J173" s="189" t="s">
        <v>1185</v>
      </c>
      <c r="K173" s="189" t="s">
        <v>1186</v>
      </c>
      <c r="L173" s="189" t="s">
        <v>1187</v>
      </c>
      <c r="M173" s="189" t="s">
        <v>1188</v>
      </c>
      <c r="N173" s="189" t="s">
        <v>309</v>
      </c>
      <c r="O173" s="190">
        <v>150</v>
      </c>
      <c r="P173" s="190">
        <v>34600</v>
      </c>
      <c r="Q173" s="190">
        <v>740</v>
      </c>
      <c r="R173" s="189"/>
    </row>
    <row r="174" spans="1:18" x14ac:dyDescent="0.25">
      <c r="A174" s="187">
        <v>153</v>
      </c>
      <c r="B174" s="188">
        <v>7</v>
      </c>
      <c r="C174" s="189" t="s">
        <v>788</v>
      </c>
      <c r="D174" s="189" t="s">
        <v>512</v>
      </c>
      <c r="E174" s="189" t="s">
        <v>1189</v>
      </c>
      <c r="F174" s="39">
        <v>28441</v>
      </c>
      <c r="G174" s="189" t="s">
        <v>295</v>
      </c>
      <c r="H174" s="189" t="s">
        <v>321</v>
      </c>
      <c r="I174" s="189" t="s">
        <v>1190</v>
      </c>
      <c r="J174" s="189" t="s">
        <v>1191</v>
      </c>
      <c r="K174" s="189" t="s">
        <v>415</v>
      </c>
      <c r="L174" s="189" t="s">
        <v>416</v>
      </c>
      <c r="M174" s="189" t="s">
        <v>1192</v>
      </c>
      <c r="N174" s="189" t="s">
        <v>462</v>
      </c>
      <c r="O174" s="190">
        <v>150</v>
      </c>
      <c r="P174" s="190">
        <v>89900</v>
      </c>
      <c r="Q174" s="190">
        <v>1450</v>
      </c>
      <c r="R174" s="189"/>
    </row>
    <row r="175" spans="1:18" hidden="1" x14ac:dyDescent="0.25">
      <c r="A175" s="187">
        <v>21</v>
      </c>
      <c r="B175" s="188">
        <v>10</v>
      </c>
      <c r="C175" s="189" t="s">
        <v>1193</v>
      </c>
      <c r="D175" s="189" t="s">
        <v>319</v>
      </c>
      <c r="E175" s="189" t="s">
        <v>1194</v>
      </c>
      <c r="F175" s="39">
        <v>20224</v>
      </c>
      <c r="G175" s="189" t="s">
        <v>295</v>
      </c>
      <c r="H175" s="189" t="s">
        <v>321</v>
      </c>
      <c r="I175" s="189" t="s">
        <v>1195</v>
      </c>
      <c r="J175" s="189" t="s">
        <v>1196</v>
      </c>
      <c r="K175" s="189" t="s">
        <v>1197</v>
      </c>
      <c r="L175" s="189" t="s">
        <v>499</v>
      </c>
      <c r="M175" s="189" t="s">
        <v>1198</v>
      </c>
      <c r="N175" s="189" t="s">
        <v>354</v>
      </c>
      <c r="O175" s="190">
        <v>180</v>
      </c>
      <c r="P175" s="190">
        <v>53200</v>
      </c>
      <c r="Q175" s="190">
        <v>1710</v>
      </c>
      <c r="R175" s="189"/>
    </row>
    <row r="176" spans="1:18" x14ac:dyDescent="0.25">
      <c r="A176" s="187">
        <v>165</v>
      </c>
      <c r="B176" s="188">
        <v>1</v>
      </c>
      <c r="C176" s="189" t="s">
        <v>390</v>
      </c>
      <c r="D176" s="189"/>
      <c r="E176" s="189" t="s">
        <v>1199</v>
      </c>
      <c r="F176" s="39">
        <v>23361</v>
      </c>
      <c r="G176" s="189" t="s">
        <v>305</v>
      </c>
      <c r="H176" s="189" t="s">
        <v>296</v>
      </c>
      <c r="I176" s="189" t="s">
        <v>1200</v>
      </c>
      <c r="J176" s="189" t="s">
        <v>1201</v>
      </c>
      <c r="K176" s="189" t="s">
        <v>449</v>
      </c>
      <c r="L176" s="189" t="s">
        <v>450</v>
      </c>
      <c r="M176" s="189" t="s">
        <v>1202</v>
      </c>
      <c r="N176" s="189" t="s">
        <v>317</v>
      </c>
      <c r="O176" s="190">
        <v>175</v>
      </c>
      <c r="P176" s="190">
        <v>95200</v>
      </c>
      <c r="Q176" s="190">
        <v>1530</v>
      </c>
      <c r="R176" s="189"/>
    </row>
    <row r="177" spans="1:18" hidden="1" x14ac:dyDescent="0.25">
      <c r="A177" s="187">
        <v>187</v>
      </c>
      <c r="C177" s="189" t="s">
        <v>1203</v>
      </c>
      <c r="D177" s="189"/>
      <c r="E177" s="189" t="s">
        <v>1204</v>
      </c>
      <c r="F177" s="39">
        <v>18769</v>
      </c>
      <c r="G177" s="189" t="s">
        <v>305</v>
      </c>
      <c r="H177" s="189" t="s">
        <v>321</v>
      </c>
      <c r="I177" s="189" t="s">
        <v>1205</v>
      </c>
      <c r="J177" s="189" t="s">
        <v>1206</v>
      </c>
      <c r="K177" s="189" t="s">
        <v>1207</v>
      </c>
      <c r="L177" s="189" t="s">
        <v>1208</v>
      </c>
      <c r="M177" s="189" t="s">
        <v>1209</v>
      </c>
      <c r="N177" s="189" t="s">
        <v>362</v>
      </c>
      <c r="O177" s="190">
        <v>85</v>
      </c>
      <c r="P177" s="190">
        <v>36700</v>
      </c>
      <c r="Q177" s="190">
        <v>1870</v>
      </c>
      <c r="R177" s="189"/>
    </row>
    <row r="178" spans="1:18" hidden="1" x14ac:dyDescent="0.25">
      <c r="A178" s="187">
        <v>236</v>
      </c>
      <c r="B178" s="188">
        <v>9</v>
      </c>
      <c r="C178" s="189" t="s">
        <v>650</v>
      </c>
      <c r="D178" s="189"/>
      <c r="E178" s="189" t="s">
        <v>1210</v>
      </c>
      <c r="F178" s="39">
        <v>28546</v>
      </c>
      <c r="G178" s="189" t="s">
        <v>305</v>
      </c>
      <c r="H178" s="189" t="s">
        <v>296</v>
      </c>
      <c r="I178" s="189" t="s">
        <v>1211</v>
      </c>
      <c r="J178" s="189" t="s">
        <v>1212</v>
      </c>
      <c r="K178" s="189" t="s">
        <v>1213</v>
      </c>
      <c r="L178" s="189" t="s">
        <v>1214</v>
      </c>
      <c r="M178" s="189" t="s">
        <v>1215</v>
      </c>
      <c r="N178" s="189" t="s">
        <v>432</v>
      </c>
      <c r="O178" s="190">
        <v>225</v>
      </c>
      <c r="P178" s="190">
        <v>67500</v>
      </c>
      <c r="Q178" s="190">
        <v>990</v>
      </c>
      <c r="R178" s="189"/>
    </row>
    <row r="179" spans="1:18" hidden="1" x14ac:dyDescent="0.25">
      <c r="A179" s="187">
        <v>208</v>
      </c>
      <c r="B179" s="188">
        <v>1</v>
      </c>
      <c r="C179" s="189" t="s">
        <v>395</v>
      </c>
      <c r="D179" s="189"/>
      <c r="E179" s="189" t="s">
        <v>1216</v>
      </c>
      <c r="F179" s="39">
        <v>28616</v>
      </c>
      <c r="G179" s="189" t="s">
        <v>305</v>
      </c>
      <c r="H179" s="189" t="s">
        <v>321</v>
      </c>
      <c r="I179" s="189" t="s">
        <v>1217</v>
      </c>
      <c r="J179" s="189" t="s">
        <v>1218</v>
      </c>
      <c r="K179" s="189" t="s">
        <v>628</v>
      </c>
      <c r="L179" s="189" t="s">
        <v>629</v>
      </c>
      <c r="M179" s="189" t="s">
        <v>1219</v>
      </c>
      <c r="N179" s="189" t="s">
        <v>317</v>
      </c>
      <c r="O179" s="190">
        <v>200</v>
      </c>
      <c r="P179" s="190">
        <v>62700</v>
      </c>
      <c r="Q179" s="190">
        <v>1770</v>
      </c>
      <c r="R179" s="189"/>
    </row>
    <row r="180" spans="1:18" hidden="1" x14ac:dyDescent="0.25">
      <c r="A180" s="187">
        <v>210</v>
      </c>
      <c r="C180" s="189" t="s">
        <v>1220</v>
      </c>
      <c r="D180" s="189"/>
      <c r="E180" s="189" t="s">
        <v>1135</v>
      </c>
      <c r="F180" s="39">
        <v>25091</v>
      </c>
      <c r="G180" s="189" t="s">
        <v>295</v>
      </c>
      <c r="H180" s="189" t="s">
        <v>296</v>
      </c>
      <c r="I180" s="189" t="s">
        <v>1221</v>
      </c>
      <c r="J180" s="189" t="s">
        <v>1222</v>
      </c>
      <c r="K180" s="189" t="s">
        <v>1223</v>
      </c>
      <c r="L180" s="189" t="s">
        <v>1224</v>
      </c>
      <c r="M180" s="189" t="s">
        <v>1225</v>
      </c>
      <c r="N180" s="189" t="s">
        <v>462</v>
      </c>
      <c r="O180" s="190">
        <v>140</v>
      </c>
      <c r="P180" s="190">
        <v>41900</v>
      </c>
      <c r="Q180" s="190">
        <v>1810</v>
      </c>
      <c r="R180" s="189"/>
    </row>
    <row r="181" spans="1:18" hidden="1" x14ac:dyDescent="0.25">
      <c r="A181" s="187">
        <v>170</v>
      </c>
      <c r="B181" s="188">
        <v>7</v>
      </c>
      <c r="C181" s="189" t="s">
        <v>803</v>
      </c>
      <c r="D181" s="189" t="s">
        <v>512</v>
      </c>
      <c r="E181" s="189" t="s">
        <v>1226</v>
      </c>
      <c r="F181" s="39">
        <v>25696</v>
      </c>
      <c r="G181" s="189" t="s">
        <v>295</v>
      </c>
      <c r="H181" s="189" t="s">
        <v>296</v>
      </c>
      <c r="I181" s="189" t="s">
        <v>1227</v>
      </c>
      <c r="J181" s="189" t="s">
        <v>1228</v>
      </c>
      <c r="K181" s="189" t="s">
        <v>429</v>
      </c>
      <c r="L181" s="189" t="s">
        <v>430</v>
      </c>
      <c r="M181" s="189" t="s">
        <v>1229</v>
      </c>
      <c r="N181" s="189" t="s">
        <v>370</v>
      </c>
      <c r="O181" s="190">
        <v>95</v>
      </c>
      <c r="P181" s="190">
        <v>55000</v>
      </c>
      <c r="Q181" s="190">
        <v>1680</v>
      </c>
      <c r="R181" s="189"/>
    </row>
    <row r="182" spans="1:18" hidden="1" x14ac:dyDescent="0.25">
      <c r="A182" s="187">
        <v>279</v>
      </c>
      <c r="B182" s="188">
        <v>5</v>
      </c>
      <c r="C182" s="189" t="s">
        <v>1230</v>
      </c>
      <c r="D182" s="189"/>
      <c r="E182" s="189" t="s">
        <v>1231</v>
      </c>
      <c r="F182" s="39">
        <v>19686</v>
      </c>
      <c r="G182" s="189" t="s">
        <v>295</v>
      </c>
      <c r="H182" s="189" t="s">
        <v>296</v>
      </c>
      <c r="I182" s="189" t="s">
        <v>1232</v>
      </c>
      <c r="J182" s="189" t="s">
        <v>1233</v>
      </c>
      <c r="K182" s="189" t="s">
        <v>1234</v>
      </c>
      <c r="L182" s="189" t="s">
        <v>1235</v>
      </c>
      <c r="M182" s="189" t="s">
        <v>1236</v>
      </c>
      <c r="N182" s="189" t="s">
        <v>370</v>
      </c>
      <c r="O182" s="190">
        <v>125</v>
      </c>
      <c r="P182" s="190">
        <v>75100</v>
      </c>
      <c r="Q182" s="190">
        <v>1420</v>
      </c>
      <c r="R182" s="189"/>
    </row>
    <row r="183" spans="1:18" hidden="1" x14ac:dyDescent="0.25">
      <c r="A183" s="187">
        <v>172</v>
      </c>
      <c r="B183" s="188">
        <v>4</v>
      </c>
      <c r="C183" s="189" t="s">
        <v>1237</v>
      </c>
      <c r="D183" s="189"/>
      <c r="E183" s="189" t="s">
        <v>1238</v>
      </c>
      <c r="F183" s="39">
        <v>23920</v>
      </c>
      <c r="G183" s="189" t="s">
        <v>305</v>
      </c>
      <c r="H183" s="189" t="s">
        <v>321</v>
      </c>
      <c r="I183" s="189" t="s">
        <v>1239</v>
      </c>
      <c r="J183" s="189" t="s">
        <v>1240</v>
      </c>
      <c r="K183" s="189" t="s">
        <v>498</v>
      </c>
      <c r="L183" s="189" t="s">
        <v>499</v>
      </c>
      <c r="M183" s="189" t="s">
        <v>1241</v>
      </c>
      <c r="N183" s="189" t="s">
        <v>370</v>
      </c>
      <c r="O183" s="190">
        <v>115</v>
      </c>
      <c r="P183" s="190">
        <v>54700</v>
      </c>
      <c r="Q183" s="190">
        <v>1140</v>
      </c>
      <c r="R183" s="189"/>
    </row>
    <row r="184" spans="1:18" hidden="1" x14ac:dyDescent="0.25">
      <c r="A184" s="187">
        <v>205</v>
      </c>
      <c r="B184" s="188">
        <v>9</v>
      </c>
      <c r="C184" s="189" t="s">
        <v>303</v>
      </c>
      <c r="D184" s="189"/>
      <c r="E184" s="189" t="s">
        <v>1379</v>
      </c>
      <c r="F184" s="39">
        <v>23071</v>
      </c>
      <c r="G184" s="189" t="s">
        <v>295</v>
      </c>
      <c r="H184" s="189" t="s">
        <v>296</v>
      </c>
      <c r="I184" s="189" t="s">
        <v>1380</v>
      </c>
      <c r="J184" s="189" t="s">
        <v>1381</v>
      </c>
      <c r="K184" s="189" t="s">
        <v>299</v>
      </c>
      <c r="L184" s="189" t="s">
        <v>300</v>
      </c>
      <c r="M184" s="189" t="s">
        <v>1382</v>
      </c>
      <c r="N184" s="189" t="s">
        <v>302</v>
      </c>
      <c r="O184" s="190">
        <v>115</v>
      </c>
      <c r="P184" s="190">
        <v>36800</v>
      </c>
      <c r="Q184" s="190">
        <v>1450</v>
      </c>
      <c r="R184" s="189"/>
    </row>
    <row r="185" spans="1:18" hidden="1" x14ac:dyDescent="0.25">
      <c r="A185" s="187">
        <v>183</v>
      </c>
      <c r="B185" s="188">
        <v>9</v>
      </c>
      <c r="C185" s="189" t="s">
        <v>1246</v>
      </c>
      <c r="D185" s="189"/>
      <c r="E185" s="189" t="s">
        <v>1247</v>
      </c>
      <c r="F185" s="39">
        <v>21745</v>
      </c>
      <c r="G185" s="189" t="s">
        <v>305</v>
      </c>
      <c r="H185" s="189" t="s">
        <v>321</v>
      </c>
      <c r="I185" s="189" t="s">
        <v>1248</v>
      </c>
      <c r="J185" s="189" t="s">
        <v>1249</v>
      </c>
      <c r="K185" s="189" t="s">
        <v>1250</v>
      </c>
      <c r="L185" s="189" t="s">
        <v>1251</v>
      </c>
      <c r="M185" s="189" t="s">
        <v>1252</v>
      </c>
      <c r="N185" s="189" t="s">
        <v>309</v>
      </c>
      <c r="O185" s="190">
        <v>130</v>
      </c>
      <c r="P185" s="190">
        <v>33900</v>
      </c>
      <c r="Q185" s="190">
        <v>1460</v>
      </c>
      <c r="R185" s="189"/>
    </row>
    <row r="186" spans="1:18" hidden="1" x14ac:dyDescent="0.25">
      <c r="A186" s="187">
        <v>133</v>
      </c>
      <c r="B186" s="188">
        <v>10</v>
      </c>
      <c r="C186" s="189" t="s">
        <v>1253</v>
      </c>
      <c r="D186" s="189"/>
      <c r="E186" s="189" t="s">
        <v>1254</v>
      </c>
      <c r="F186" s="39">
        <v>21860</v>
      </c>
      <c r="G186" s="189" t="s">
        <v>295</v>
      </c>
      <c r="H186" s="189" t="s">
        <v>321</v>
      </c>
      <c r="I186" s="189" t="s">
        <v>1255</v>
      </c>
      <c r="J186" s="189" t="s">
        <v>1256</v>
      </c>
      <c r="K186" s="189" t="s">
        <v>429</v>
      </c>
      <c r="L186" s="189" t="s">
        <v>430</v>
      </c>
      <c r="M186" s="189" t="s">
        <v>1257</v>
      </c>
      <c r="N186" s="189" t="s">
        <v>370</v>
      </c>
      <c r="O186" s="190">
        <v>140</v>
      </c>
      <c r="P186" s="190">
        <v>49600</v>
      </c>
      <c r="Q186" s="190">
        <v>640</v>
      </c>
      <c r="R186" s="189"/>
    </row>
    <row r="187" spans="1:18" hidden="1" x14ac:dyDescent="0.25">
      <c r="A187" s="187">
        <v>81</v>
      </c>
      <c r="B187" s="188">
        <v>7</v>
      </c>
      <c r="C187" s="189" t="s">
        <v>1021</v>
      </c>
      <c r="D187" s="189" t="s">
        <v>512</v>
      </c>
      <c r="E187" s="189" t="s">
        <v>1258</v>
      </c>
      <c r="F187" s="39">
        <v>18352</v>
      </c>
      <c r="G187" s="189" t="s">
        <v>305</v>
      </c>
      <c r="H187" s="189" t="s">
        <v>321</v>
      </c>
      <c r="I187" s="189" t="s">
        <v>1259</v>
      </c>
      <c r="J187" s="189" t="s">
        <v>1260</v>
      </c>
      <c r="K187" s="189" t="s">
        <v>299</v>
      </c>
      <c r="L187" s="189" t="s">
        <v>300</v>
      </c>
      <c r="M187" s="189" t="s">
        <v>1261</v>
      </c>
      <c r="N187" s="189" t="s">
        <v>309</v>
      </c>
      <c r="O187" s="190">
        <v>200</v>
      </c>
      <c r="P187" s="190">
        <v>53200</v>
      </c>
      <c r="Q187" s="190">
        <v>1340</v>
      </c>
      <c r="R187" s="189"/>
    </row>
    <row r="188" spans="1:18" hidden="1" x14ac:dyDescent="0.25">
      <c r="A188" s="187">
        <v>218</v>
      </c>
      <c r="C188" s="189" t="s">
        <v>1262</v>
      </c>
      <c r="D188" s="189"/>
      <c r="E188" s="189" t="s">
        <v>1263</v>
      </c>
      <c r="F188" s="39">
        <v>25822</v>
      </c>
      <c r="G188" s="189" t="s">
        <v>305</v>
      </c>
      <c r="H188" s="189" t="s">
        <v>321</v>
      </c>
      <c r="I188" s="189" t="s">
        <v>1264</v>
      </c>
      <c r="J188" s="189" t="s">
        <v>1265</v>
      </c>
      <c r="K188" s="189" t="s">
        <v>299</v>
      </c>
      <c r="L188" s="189" t="s">
        <v>300</v>
      </c>
      <c r="M188" s="189" t="s">
        <v>1266</v>
      </c>
      <c r="N188" s="189" t="s">
        <v>370</v>
      </c>
      <c r="O188" s="190">
        <v>100</v>
      </c>
      <c r="P188" s="190">
        <v>73100</v>
      </c>
      <c r="Q188" s="190">
        <v>740</v>
      </c>
      <c r="R188" s="189"/>
    </row>
    <row r="189" spans="1:18" hidden="1" x14ac:dyDescent="0.25">
      <c r="A189" s="187">
        <v>266</v>
      </c>
      <c r="B189" s="188">
        <v>4</v>
      </c>
      <c r="C189" s="189" t="s">
        <v>1267</v>
      </c>
      <c r="D189" s="189"/>
      <c r="E189" s="189" t="s">
        <v>1268</v>
      </c>
      <c r="F189" s="39">
        <v>22254</v>
      </c>
      <c r="G189" s="189" t="s">
        <v>295</v>
      </c>
      <c r="H189" s="189" t="s">
        <v>321</v>
      </c>
      <c r="I189" s="189" t="s">
        <v>1269</v>
      </c>
      <c r="J189" s="189" t="s">
        <v>1270</v>
      </c>
      <c r="K189" s="189" t="s">
        <v>639</v>
      </c>
      <c r="L189" s="189" t="s">
        <v>640</v>
      </c>
      <c r="M189" s="189" t="s">
        <v>1271</v>
      </c>
      <c r="N189" s="189" t="s">
        <v>317</v>
      </c>
      <c r="O189" s="190">
        <v>160</v>
      </c>
      <c r="P189" s="190">
        <v>51400</v>
      </c>
      <c r="Q189" s="190">
        <v>1110</v>
      </c>
      <c r="R189" s="189"/>
    </row>
    <row r="190" spans="1:18" hidden="1" x14ac:dyDescent="0.25">
      <c r="A190" s="187">
        <v>259</v>
      </c>
      <c r="B190" s="188">
        <v>8</v>
      </c>
      <c r="C190" s="189" t="s">
        <v>383</v>
      </c>
      <c r="D190" s="189"/>
      <c r="E190" s="189" t="s">
        <v>1272</v>
      </c>
      <c r="F190" s="39">
        <v>22503</v>
      </c>
      <c r="G190" s="189" t="s">
        <v>295</v>
      </c>
      <c r="H190" s="189" t="s">
        <v>296</v>
      </c>
      <c r="I190" s="189" t="s">
        <v>1273</v>
      </c>
      <c r="J190" s="189" t="s">
        <v>1274</v>
      </c>
      <c r="K190" s="189" t="s">
        <v>314</v>
      </c>
      <c r="L190" s="189" t="s">
        <v>315</v>
      </c>
      <c r="M190" s="189" t="s">
        <v>1275</v>
      </c>
      <c r="N190" s="189" t="s">
        <v>302</v>
      </c>
      <c r="O190" s="190">
        <v>140</v>
      </c>
      <c r="P190" s="190">
        <v>60200</v>
      </c>
      <c r="Q190" s="190">
        <v>940</v>
      </c>
      <c r="R190" s="189"/>
    </row>
    <row r="191" spans="1:18" hidden="1" x14ac:dyDescent="0.25">
      <c r="A191" s="187">
        <v>180</v>
      </c>
      <c r="B191" s="188">
        <v>4</v>
      </c>
      <c r="C191" s="189" t="s">
        <v>1276</v>
      </c>
      <c r="D191" s="189"/>
      <c r="E191" s="189" t="s">
        <v>1277</v>
      </c>
      <c r="F191" s="39">
        <v>22119</v>
      </c>
      <c r="G191" s="189" t="s">
        <v>305</v>
      </c>
      <c r="H191" s="189" t="s">
        <v>296</v>
      </c>
      <c r="I191" s="189" t="s">
        <v>1278</v>
      </c>
      <c r="J191" s="189" t="s">
        <v>1279</v>
      </c>
      <c r="K191" s="189" t="s">
        <v>543</v>
      </c>
      <c r="L191" s="189" t="s">
        <v>544</v>
      </c>
      <c r="M191" s="189" t="s">
        <v>1280</v>
      </c>
      <c r="N191" s="189" t="s">
        <v>370</v>
      </c>
      <c r="O191" s="190">
        <v>100</v>
      </c>
      <c r="P191" s="190">
        <v>46500</v>
      </c>
      <c r="Q191" s="190">
        <v>740</v>
      </c>
      <c r="R191" s="189"/>
    </row>
    <row r="192" spans="1:18" hidden="1" x14ac:dyDescent="0.25">
      <c r="A192" s="187">
        <v>45</v>
      </c>
      <c r="B192" s="188">
        <v>1</v>
      </c>
      <c r="C192" s="189" t="s">
        <v>1456</v>
      </c>
      <c r="D192" s="189"/>
      <c r="E192" s="189" t="s">
        <v>1457</v>
      </c>
      <c r="F192" s="39">
        <v>20880</v>
      </c>
      <c r="G192" s="189" t="s">
        <v>295</v>
      </c>
      <c r="H192" s="189" t="s">
        <v>321</v>
      </c>
      <c r="I192" s="189" t="s">
        <v>1458</v>
      </c>
      <c r="J192" s="189" t="s">
        <v>1459</v>
      </c>
      <c r="K192" s="189" t="s">
        <v>299</v>
      </c>
      <c r="L192" s="189" t="s">
        <v>300</v>
      </c>
      <c r="M192" s="189" t="s">
        <v>1460</v>
      </c>
      <c r="N192" s="189" t="s">
        <v>354</v>
      </c>
      <c r="O192" s="190">
        <v>95</v>
      </c>
      <c r="P192" s="190">
        <v>23000</v>
      </c>
      <c r="Q192" s="190">
        <v>780</v>
      </c>
      <c r="R192" s="189"/>
    </row>
    <row r="193" spans="1:18" hidden="1" x14ac:dyDescent="0.25">
      <c r="A193" s="187">
        <v>229</v>
      </c>
      <c r="B193" s="188">
        <v>10</v>
      </c>
      <c r="C193" s="189" t="s">
        <v>1286</v>
      </c>
      <c r="D193" s="189"/>
      <c r="E193" s="189" t="s">
        <v>1287</v>
      </c>
      <c r="F193" s="39">
        <v>26157</v>
      </c>
      <c r="G193" s="189" t="s">
        <v>305</v>
      </c>
      <c r="H193" s="189" t="s">
        <v>321</v>
      </c>
      <c r="I193" s="189" t="s">
        <v>1288</v>
      </c>
      <c r="J193" s="189" t="s">
        <v>1289</v>
      </c>
      <c r="K193" s="189" t="s">
        <v>299</v>
      </c>
      <c r="L193" s="189" t="s">
        <v>300</v>
      </c>
      <c r="M193" s="189" t="s">
        <v>1290</v>
      </c>
      <c r="N193" s="189" t="s">
        <v>354</v>
      </c>
      <c r="O193" s="190">
        <v>110</v>
      </c>
      <c r="P193" s="190">
        <v>44600</v>
      </c>
      <c r="Q193" s="190">
        <v>860</v>
      </c>
      <c r="R193" s="189"/>
    </row>
    <row r="194" spans="1:18" hidden="1" x14ac:dyDescent="0.25">
      <c r="A194" s="187">
        <v>77</v>
      </c>
      <c r="B194" s="188">
        <v>1</v>
      </c>
      <c r="C194" s="189" t="s">
        <v>740</v>
      </c>
      <c r="D194" s="189"/>
      <c r="E194" s="189" t="s">
        <v>145</v>
      </c>
      <c r="F194" s="39">
        <v>26991</v>
      </c>
      <c r="G194" s="189" t="s">
        <v>295</v>
      </c>
      <c r="H194" s="189" t="s">
        <v>321</v>
      </c>
      <c r="I194" s="189" t="s">
        <v>1291</v>
      </c>
      <c r="J194" s="189" t="s">
        <v>1292</v>
      </c>
      <c r="K194" s="189" t="s">
        <v>1293</v>
      </c>
      <c r="L194" s="189" t="s">
        <v>1294</v>
      </c>
      <c r="M194" s="189" t="s">
        <v>1295</v>
      </c>
      <c r="N194" s="189" t="s">
        <v>309</v>
      </c>
      <c r="O194" s="190">
        <v>170</v>
      </c>
      <c r="P194" s="190">
        <v>33300</v>
      </c>
      <c r="Q194" s="190">
        <v>640</v>
      </c>
      <c r="R194" s="189"/>
    </row>
    <row r="195" spans="1:18" hidden="1" x14ac:dyDescent="0.25">
      <c r="A195" s="187">
        <v>42</v>
      </c>
      <c r="B195" s="188">
        <v>8</v>
      </c>
      <c r="C195" s="189" t="s">
        <v>657</v>
      </c>
      <c r="D195" s="189"/>
      <c r="E195" s="189" t="s">
        <v>1513</v>
      </c>
      <c r="F195" s="39">
        <v>23084</v>
      </c>
      <c r="G195" s="189" t="s">
        <v>295</v>
      </c>
      <c r="H195" s="189" t="s">
        <v>321</v>
      </c>
      <c r="I195" s="189" t="s">
        <v>1514</v>
      </c>
      <c r="J195" s="189" t="s">
        <v>1515</v>
      </c>
      <c r="K195" s="189" t="s">
        <v>299</v>
      </c>
      <c r="L195" s="189" t="s">
        <v>300</v>
      </c>
      <c r="M195" s="189" t="s">
        <v>1516</v>
      </c>
      <c r="N195" s="189" t="s">
        <v>309</v>
      </c>
      <c r="O195" s="190">
        <v>225</v>
      </c>
      <c r="P195" s="190">
        <v>29700</v>
      </c>
      <c r="Q195" s="190">
        <v>1250</v>
      </c>
      <c r="R195" s="189"/>
    </row>
    <row r="196" spans="1:18" x14ac:dyDescent="0.25">
      <c r="A196" s="187">
        <v>53</v>
      </c>
      <c r="B196" s="188">
        <v>9</v>
      </c>
      <c r="C196" s="189" t="s">
        <v>1299</v>
      </c>
      <c r="D196" s="189"/>
      <c r="E196" s="189" t="s">
        <v>1300</v>
      </c>
      <c r="F196" s="39">
        <v>31054</v>
      </c>
      <c r="G196" s="189" t="s">
        <v>305</v>
      </c>
      <c r="H196" s="189" t="s">
        <v>321</v>
      </c>
      <c r="I196" s="189" t="s">
        <v>1301</v>
      </c>
      <c r="J196" s="189" t="s">
        <v>1302</v>
      </c>
      <c r="K196" s="189" t="s">
        <v>1303</v>
      </c>
      <c r="L196" s="189" t="s">
        <v>1224</v>
      </c>
      <c r="M196" s="189" t="s">
        <v>1304</v>
      </c>
      <c r="N196" s="189" t="s">
        <v>432</v>
      </c>
      <c r="O196" s="190">
        <v>200</v>
      </c>
      <c r="P196" s="190">
        <v>118800</v>
      </c>
      <c r="Q196" s="190">
        <v>1190</v>
      </c>
      <c r="R196" s="189"/>
    </row>
    <row r="197" spans="1:18" hidden="1" x14ac:dyDescent="0.25">
      <c r="A197" s="187">
        <v>227</v>
      </c>
      <c r="B197" s="188">
        <v>10</v>
      </c>
      <c r="C197" s="189" t="s">
        <v>376</v>
      </c>
      <c r="D197" s="189"/>
      <c r="E197" s="189" t="s">
        <v>1110</v>
      </c>
      <c r="F197" s="39">
        <v>26044</v>
      </c>
      <c r="G197" s="189" t="s">
        <v>295</v>
      </c>
      <c r="H197" s="189" t="s">
        <v>321</v>
      </c>
      <c r="I197" s="189" t="s">
        <v>1111</v>
      </c>
      <c r="J197" s="189" t="s">
        <v>1112</v>
      </c>
      <c r="K197" s="189" t="s">
        <v>328</v>
      </c>
      <c r="L197" s="189" t="s">
        <v>329</v>
      </c>
      <c r="M197" s="189" t="s">
        <v>1113</v>
      </c>
      <c r="N197" s="189" t="s">
        <v>362</v>
      </c>
      <c r="O197" s="190">
        <v>90</v>
      </c>
      <c r="P197" s="190">
        <v>19600</v>
      </c>
      <c r="Q197" s="190">
        <v>1970</v>
      </c>
      <c r="R197" s="189"/>
    </row>
    <row r="198" spans="1:18" x14ac:dyDescent="0.25">
      <c r="A198" s="187">
        <v>188</v>
      </c>
      <c r="C198" s="189" t="s">
        <v>1309</v>
      </c>
      <c r="D198" s="189" t="s">
        <v>319</v>
      </c>
      <c r="E198" s="189" t="s">
        <v>1310</v>
      </c>
      <c r="F198" s="39">
        <v>27669</v>
      </c>
      <c r="G198" s="189" t="s">
        <v>295</v>
      </c>
      <c r="H198" s="189" t="s">
        <v>296</v>
      </c>
      <c r="I198" s="189" t="s">
        <v>1311</v>
      </c>
      <c r="J198" s="189" t="s">
        <v>1312</v>
      </c>
      <c r="K198" s="189" t="s">
        <v>1313</v>
      </c>
      <c r="L198" s="189" t="s">
        <v>1314</v>
      </c>
      <c r="M198" s="189" t="s">
        <v>1315</v>
      </c>
      <c r="N198" s="189" t="s">
        <v>462</v>
      </c>
      <c r="O198" s="190">
        <v>125</v>
      </c>
      <c r="P198" s="190">
        <v>91200</v>
      </c>
      <c r="Q198" s="190">
        <v>1710</v>
      </c>
      <c r="R198" s="189"/>
    </row>
    <row r="199" spans="1:18" hidden="1" x14ac:dyDescent="0.25">
      <c r="A199" s="187">
        <v>277</v>
      </c>
      <c r="B199" s="188">
        <v>8</v>
      </c>
      <c r="C199" s="189" t="s">
        <v>1316</v>
      </c>
      <c r="D199" s="189"/>
      <c r="E199" s="189" t="s">
        <v>1317</v>
      </c>
      <c r="F199" s="39">
        <v>28425</v>
      </c>
      <c r="G199" s="189" t="s">
        <v>305</v>
      </c>
      <c r="H199" s="189" t="s">
        <v>296</v>
      </c>
      <c r="I199" s="189" t="s">
        <v>1318</v>
      </c>
      <c r="J199" s="189" t="s">
        <v>1319</v>
      </c>
      <c r="K199" s="189" t="s">
        <v>1320</v>
      </c>
      <c r="L199" s="189" t="s">
        <v>1321</v>
      </c>
      <c r="M199" s="189" t="s">
        <v>1322</v>
      </c>
      <c r="N199" s="189" t="s">
        <v>462</v>
      </c>
      <c r="O199" s="190">
        <v>125</v>
      </c>
      <c r="P199" s="190">
        <v>73300</v>
      </c>
      <c r="Q199" s="190">
        <v>1590</v>
      </c>
      <c r="R199" s="189"/>
    </row>
    <row r="200" spans="1:18" hidden="1" x14ac:dyDescent="0.25">
      <c r="A200" s="187">
        <v>105</v>
      </c>
      <c r="B200" s="188">
        <v>2</v>
      </c>
      <c r="C200" s="189" t="s">
        <v>1203</v>
      </c>
      <c r="D200" s="189"/>
      <c r="E200" s="189" t="s">
        <v>1323</v>
      </c>
      <c r="F200" s="39">
        <v>25470</v>
      </c>
      <c r="G200" s="189" t="s">
        <v>295</v>
      </c>
      <c r="H200" s="189" t="s">
        <v>321</v>
      </c>
      <c r="I200" s="189" t="s">
        <v>1324</v>
      </c>
      <c r="J200" s="189" t="s">
        <v>1325</v>
      </c>
      <c r="K200" s="189" t="s">
        <v>1326</v>
      </c>
      <c r="L200" s="189" t="s">
        <v>1327</v>
      </c>
      <c r="M200" s="189" t="s">
        <v>1328</v>
      </c>
      <c r="N200" s="189" t="s">
        <v>317</v>
      </c>
      <c r="O200" s="190">
        <v>200</v>
      </c>
      <c r="P200" s="190">
        <v>46500</v>
      </c>
      <c r="Q200" s="190">
        <v>1620</v>
      </c>
      <c r="R200" s="189"/>
    </row>
    <row r="201" spans="1:18" hidden="1" x14ac:dyDescent="0.25">
      <c r="A201" s="187">
        <v>190</v>
      </c>
      <c r="C201" s="189" t="s">
        <v>526</v>
      </c>
      <c r="D201" s="189" t="s">
        <v>1329</v>
      </c>
      <c r="E201" s="189" t="s">
        <v>1330</v>
      </c>
      <c r="F201" s="39">
        <v>24352</v>
      </c>
      <c r="G201" s="189" t="s">
        <v>305</v>
      </c>
      <c r="H201" s="189" t="s">
        <v>296</v>
      </c>
      <c r="I201" s="189" t="s">
        <v>1331</v>
      </c>
      <c r="J201" s="189" t="s">
        <v>1332</v>
      </c>
      <c r="K201" s="189" t="s">
        <v>744</v>
      </c>
      <c r="L201" s="189" t="s">
        <v>745</v>
      </c>
      <c r="M201" s="189" t="s">
        <v>1333</v>
      </c>
      <c r="N201" s="189" t="s">
        <v>370</v>
      </c>
      <c r="O201" s="190">
        <v>110</v>
      </c>
      <c r="P201" s="190">
        <v>38800</v>
      </c>
      <c r="Q201" s="190">
        <v>670</v>
      </c>
      <c r="R201" s="189"/>
    </row>
    <row r="202" spans="1:18" hidden="1" x14ac:dyDescent="0.25">
      <c r="A202" s="187">
        <v>237</v>
      </c>
      <c r="B202" s="188">
        <v>4</v>
      </c>
      <c r="C202" s="189" t="s">
        <v>872</v>
      </c>
      <c r="D202" s="189"/>
      <c r="E202" s="189" t="s">
        <v>1334</v>
      </c>
      <c r="F202" s="39">
        <v>20896</v>
      </c>
      <c r="G202" s="189" t="s">
        <v>295</v>
      </c>
      <c r="H202" s="189" t="s">
        <v>321</v>
      </c>
      <c r="I202" s="189" t="s">
        <v>1335</v>
      </c>
      <c r="J202" s="189" t="s">
        <v>1336</v>
      </c>
      <c r="K202" s="189" t="s">
        <v>422</v>
      </c>
      <c r="L202" s="189" t="s">
        <v>423</v>
      </c>
      <c r="M202" s="189" t="s">
        <v>1337</v>
      </c>
      <c r="N202" s="189" t="s">
        <v>302</v>
      </c>
      <c r="O202" s="190">
        <v>125</v>
      </c>
      <c r="P202" s="190">
        <v>45300</v>
      </c>
      <c r="Q202" s="190">
        <v>1510</v>
      </c>
      <c r="R202" s="189"/>
    </row>
    <row r="203" spans="1:18" hidden="1" x14ac:dyDescent="0.25">
      <c r="A203" s="187">
        <v>253</v>
      </c>
      <c r="B203" s="188">
        <v>8</v>
      </c>
      <c r="C203" s="189" t="s">
        <v>1338</v>
      </c>
      <c r="D203" s="189"/>
      <c r="E203" s="189" t="s">
        <v>145</v>
      </c>
      <c r="F203" s="39">
        <v>20896</v>
      </c>
      <c r="G203" s="189" t="s">
        <v>305</v>
      </c>
      <c r="H203" s="189" t="s">
        <v>321</v>
      </c>
      <c r="I203" s="189" t="s">
        <v>1339</v>
      </c>
      <c r="J203" s="189" t="s">
        <v>1340</v>
      </c>
      <c r="K203" s="189" t="s">
        <v>359</v>
      </c>
      <c r="L203" s="189" t="s">
        <v>360</v>
      </c>
      <c r="M203" s="189" t="s">
        <v>1341</v>
      </c>
      <c r="N203" s="189" t="s">
        <v>370</v>
      </c>
      <c r="O203" s="190">
        <v>140</v>
      </c>
      <c r="P203" s="190">
        <v>48800</v>
      </c>
      <c r="Q203" s="190">
        <v>1300</v>
      </c>
      <c r="R203" s="189"/>
    </row>
    <row r="204" spans="1:18" hidden="1" x14ac:dyDescent="0.25">
      <c r="A204" s="187">
        <v>184</v>
      </c>
      <c r="B204" s="188">
        <v>8</v>
      </c>
      <c r="C204" s="189" t="s">
        <v>475</v>
      </c>
      <c r="D204" s="189" t="s">
        <v>332</v>
      </c>
      <c r="E204" s="189" t="s">
        <v>1342</v>
      </c>
      <c r="F204" s="39">
        <v>20543</v>
      </c>
      <c r="G204" s="189" t="s">
        <v>295</v>
      </c>
      <c r="H204" s="189" t="s">
        <v>321</v>
      </c>
      <c r="I204" s="189" t="s">
        <v>1073</v>
      </c>
      <c r="J204" s="189" t="s">
        <v>1343</v>
      </c>
      <c r="K204" s="189" t="s">
        <v>314</v>
      </c>
      <c r="L204" s="189" t="s">
        <v>315</v>
      </c>
      <c r="M204" s="189" t="s">
        <v>1344</v>
      </c>
      <c r="N204" s="189" t="s">
        <v>462</v>
      </c>
      <c r="O204" s="190">
        <v>100</v>
      </c>
      <c r="P204" s="190">
        <v>50300</v>
      </c>
      <c r="Q204" s="190">
        <v>1110</v>
      </c>
      <c r="R204" s="189"/>
    </row>
    <row r="205" spans="1:18" hidden="1" x14ac:dyDescent="0.25">
      <c r="A205" s="187">
        <v>168</v>
      </c>
      <c r="B205" s="188">
        <v>3</v>
      </c>
      <c r="C205" s="189" t="s">
        <v>1345</v>
      </c>
      <c r="D205" s="189"/>
      <c r="E205" s="189" t="s">
        <v>1346</v>
      </c>
      <c r="F205" s="39">
        <v>20896</v>
      </c>
      <c r="G205" s="189" t="s">
        <v>295</v>
      </c>
      <c r="H205" s="189" t="s">
        <v>321</v>
      </c>
      <c r="I205" s="189" t="s">
        <v>1347</v>
      </c>
      <c r="J205" s="189" t="s">
        <v>1348</v>
      </c>
      <c r="K205" s="189" t="s">
        <v>686</v>
      </c>
      <c r="L205" s="189" t="s">
        <v>687</v>
      </c>
      <c r="M205" s="189" t="s">
        <v>1349</v>
      </c>
      <c r="N205" s="189" t="s">
        <v>362</v>
      </c>
      <c r="O205" s="190">
        <v>85</v>
      </c>
      <c r="P205" s="190">
        <v>33600</v>
      </c>
      <c r="Q205" s="190">
        <v>1170</v>
      </c>
      <c r="R205" s="189"/>
    </row>
    <row r="206" spans="1:18" hidden="1" x14ac:dyDescent="0.25">
      <c r="A206" s="187">
        <v>116</v>
      </c>
      <c r="B206" s="188">
        <v>3</v>
      </c>
      <c r="C206" s="189" t="s">
        <v>657</v>
      </c>
      <c r="D206" s="189"/>
      <c r="E206" s="189" t="s">
        <v>1350</v>
      </c>
      <c r="F206" s="39">
        <v>20980</v>
      </c>
      <c r="G206" s="189" t="s">
        <v>305</v>
      </c>
      <c r="H206" s="189" t="s">
        <v>321</v>
      </c>
      <c r="I206" s="189" t="s">
        <v>1351</v>
      </c>
      <c r="J206" s="189" t="s">
        <v>1352</v>
      </c>
      <c r="K206" s="189" t="s">
        <v>603</v>
      </c>
      <c r="L206" s="189" t="s">
        <v>604</v>
      </c>
      <c r="M206" s="189" t="s">
        <v>1353</v>
      </c>
      <c r="N206" s="189" t="s">
        <v>362</v>
      </c>
      <c r="O206" s="190">
        <v>80</v>
      </c>
      <c r="P206" s="190">
        <v>22800</v>
      </c>
      <c r="Q206" s="190">
        <v>840</v>
      </c>
      <c r="R206" s="189"/>
    </row>
    <row r="207" spans="1:18" hidden="1" x14ac:dyDescent="0.25">
      <c r="A207" s="187">
        <v>255</v>
      </c>
      <c r="B207" s="188">
        <v>10</v>
      </c>
      <c r="C207" s="189" t="s">
        <v>1550</v>
      </c>
      <c r="D207" s="189"/>
      <c r="E207" s="189" t="s">
        <v>1551</v>
      </c>
      <c r="F207" s="39">
        <v>24642</v>
      </c>
      <c r="G207" s="189" t="s">
        <v>295</v>
      </c>
      <c r="H207" s="189" t="s">
        <v>296</v>
      </c>
      <c r="I207" s="189" t="s">
        <v>1552</v>
      </c>
      <c r="J207" s="189" t="s">
        <v>1553</v>
      </c>
      <c r="K207" s="189" t="s">
        <v>299</v>
      </c>
      <c r="L207" s="189" t="s">
        <v>300</v>
      </c>
      <c r="M207" s="189" t="s">
        <v>1554</v>
      </c>
      <c r="N207" s="189" t="s">
        <v>354</v>
      </c>
      <c r="O207" s="190">
        <v>110</v>
      </c>
      <c r="P207" s="190">
        <v>23200</v>
      </c>
      <c r="Q207" s="190">
        <v>1770</v>
      </c>
      <c r="R207" s="189"/>
    </row>
    <row r="208" spans="1:18" hidden="1" x14ac:dyDescent="0.25">
      <c r="A208" s="187">
        <v>280</v>
      </c>
      <c r="B208" s="188">
        <v>5</v>
      </c>
      <c r="C208" s="189" t="s">
        <v>1359</v>
      </c>
      <c r="D208" s="189"/>
      <c r="E208" s="189" t="s">
        <v>1360</v>
      </c>
      <c r="F208" s="39">
        <v>22131</v>
      </c>
      <c r="G208" s="189" t="s">
        <v>295</v>
      </c>
      <c r="H208" s="189" t="s">
        <v>321</v>
      </c>
      <c r="I208" s="189" t="s">
        <v>1361</v>
      </c>
      <c r="J208" s="189" t="s">
        <v>1362</v>
      </c>
      <c r="K208" s="189" t="s">
        <v>1363</v>
      </c>
      <c r="L208" s="189" t="s">
        <v>1364</v>
      </c>
      <c r="M208" s="189" t="s">
        <v>1365</v>
      </c>
      <c r="N208" s="189" t="s">
        <v>309</v>
      </c>
      <c r="O208" s="190">
        <v>110</v>
      </c>
      <c r="P208" s="190">
        <v>41200</v>
      </c>
      <c r="Q208" s="190">
        <v>860</v>
      </c>
      <c r="R208" s="189"/>
    </row>
    <row r="209" spans="1:18" hidden="1" x14ac:dyDescent="0.25">
      <c r="A209" s="187">
        <v>263</v>
      </c>
      <c r="B209" s="188">
        <v>8</v>
      </c>
      <c r="C209" s="189" t="s">
        <v>395</v>
      </c>
      <c r="D209" s="189"/>
      <c r="E209" s="189" t="s">
        <v>1366</v>
      </c>
      <c r="F209" s="39">
        <v>22245</v>
      </c>
      <c r="G209" s="189" t="s">
        <v>305</v>
      </c>
      <c r="H209" s="189" t="s">
        <v>321</v>
      </c>
      <c r="I209" s="189" t="s">
        <v>1367</v>
      </c>
      <c r="J209" s="189" t="s">
        <v>1368</v>
      </c>
      <c r="K209" s="189" t="s">
        <v>1369</v>
      </c>
      <c r="L209" s="189" t="s">
        <v>300</v>
      </c>
      <c r="M209" s="189" t="s">
        <v>1370</v>
      </c>
      <c r="N209" s="189" t="s">
        <v>317</v>
      </c>
      <c r="O209" s="190">
        <v>150</v>
      </c>
      <c r="P209" s="190">
        <v>70800</v>
      </c>
      <c r="Q209" s="190">
        <v>1030</v>
      </c>
      <c r="R209" s="189"/>
    </row>
    <row r="210" spans="1:18" hidden="1" x14ac:dyDescent="0.25">
      <c r="A210" s="187">
        <v>12</v>
      </c>
      <c r="B210" s="188">
        <v>6</v>
      </c>
      <c r="C210" s="189" t="s">
        <v>511</v>
      </c>
      <c r="D210" s="189"/>
      <c r="E210" s="189" t="s">
        <v>1371</v>
      </c>
      <c r="F210" s="39">
        <v>20705</v>
      </c>
      <c r="G210" s="189" t="s">
        <v>305</v>
      </c>
      <c r="H210" s="189" t="s">
        <v>296</v>
      </c>
      <c r="I210" s="189" t="s">
        <v>1372</v>
      </c>
      <c r="J210" s="189" t="s">
        <v>1373</v>
      </c>
      <c r="K210" s="189" t="s">
        <v>347</v>
      </c>
      <c r="L210" s="189" t="s">
        <v>329</v>
      </c>
      <c r="M210" s="189" t="s">
        <v>1374</v>
      </c>
      <c r="N210" s="189" t="s">
        <v>302</v>
      </c>
      <c r="O210" s="190">
        <v>110</v>
      </c>
      <c r="P210" s="190">
        <v>55000</v>
      </c>
      <c r="Q210" s="190">
        <v>830</v>
      </c>
      <c r="R210" s="189"/>
    </row>
    <row r="211" spans="1:18" hidden="1" x14ac:dyDescent="0.25">
      <c r="A211" s="187">
        <v>5</v>
      </c>
      <c r="B211" s="188">
        <v>1</v>
      </c>
      <c r="C211" s="189" t="s">
        <v>1</v>
      </c>
      <c r="D211" s="189"/>
      <c r="E211" s="189" t="s">
        <v>325</v>
      </c>
      <c r="F211" s="39">
        <v>21927</v>
      </c>
      <c r="G211" s="189" t="s">
        <v>305</v>
      </c>
      <c r="H211" s="189" t="s">
        <v>296</v>
      </c>
      <c r="I211" s="189" t="s">
        <v>326</v>
      </c>
      <c r="J211" s="189" t="s">
        <v>327</v>
      </c>
      <c r="K211" s="189" t="s">
        <v>328</v>
      </c>
      <c r="L211" s="189" t="s">
        <v>329</v>
      </c>
      <c r="M211" s="189" t="s">
        <v>330</v>
      </c>
      <c r="N211" s="189" t="s">
        <v>317</v>
      </c>
      <c r="O211" s="190">
        <v>134</v>
      </c>
      <c r="P211" s="190">
        <v>67300</v>
      </c>
      <c r="Q211" s="190">
        <v>1970</v>
      </c>
      <c r="R211" s="189"/>
    </row>
    <row r="212" spans="1:18" hidden="1" x14ac:dyDescent="0.25">
      <c r="A212" s="187">
        <v>123</v>
      </c>
      <c r="B212" s="188">
        <v>3</v>
      </c>
      <c r="C212" s="189" t="s">
        <v>293</v>
      </c>
      <c r="D212" s="189"/>
      <c r="E212" s="189" t="s">
        <v>402</v>
      </c>
      <c r="F212" s="39">
        <v>34009</v>
      </c>
      <c r="G212" s="189" t="s">
        <v>305</v>
      </c>
      <c r="H212" s="189" t="s">
        <v>321</v>
      </c>
      <c r="I212" s="189" t="s">
        <v>403</v>
      </c>
      <c r="J212" s="189" t="s">
        <v>404</v>
      </c>
      <c r="K212" s="189" t="s">
        <v>328</v>
      </c>
      <c r="L212" s="189" t="s">
        <v>329</v>
      </c>
      <c r="M212" s="189" t="s">
        <v>405</v>
      </c>
      <c r="N212" s="189" t="s">
        <v>317</v>
      </c>
      <c r="O212" s="190">
        <v>150</v>
      </c>
      <c r="P212" s="190">
        <v>46000</v>
      </c>
      <c r="Q212" s="190">
        <v>840</v>
      </c>
      <c r="R212" s="189"/>
    </row>
    <row r="213" spans="1:18" hidden="1" x14ac:dyDescent="0.25">
      <c r="A213" s="187">
        <v>71</v>
      </c>
      <c r="B213" s="188">
        <v>9</v>
      </c>
      <c r="C213" s="189" t="s">
        <v>1383</v>
      </c>
      <c r="D213" s="189" t="s">
        <v>332</v>
      </c>
      <c r="E213" s="189" t="s">
        <v>1384</v>
      </c>
      <c r="F213" s="39">
        <v>23160</v>
      </c>
      <c r="G213" s="189" t="s">
        <v>305</v>
      </c>
      <c r="H213" s="189" t="s">
        <v>321</v>
      </c>
      <c r="I213" s="189" t="s">
        <v>1385</v>
      </c>
      <c r="J213" s="189" t="s">
        <v>1386</v>
      </c>
      <c r="K213" s="189" t="s">
        <v>1163</v>
      </c>
      <c r="L213" s="189" t="s">
        <v>1164</v>
      </c>
      <c r="M213" s="189" t="s">
        <v>1387</v>
      </c>
      <c r="N213" s="189" t="s">
        <v>354</v>
      </c>
      <c r="O213" s="190">
        <v>175</v>
      </c>
      <c r="P213" s="190">
        <v>55100</v>
      </c>
      <c r="Q213" s="190">
        <v>630</v>
      </c>
      <c r="R213" s="189"/>
    </row>
    <row r="214" spans="1:18" hidden="1" x14ac:dyDescent="0.25">
      <c r="A214" s="187">
        <v>164</v>
      </c>
      <c r="B214" s="188">
        <v>1</v>
      </c>
      <c r="C214" s="189" t="s">
        <v>1388</v>
      </c>
      <c r="D214" s="189"/>
      <c r="E214" s="189" t="s">
        <v>1389</v>
      </c>
      <c r="F214" s="39">
        <v>25087</v>
      </c>
      <c r="G214" s="189" t="s">
        <v>295</v>
      </c>
      <c r="H214" s="189" t="s">
        <v>321</v>
      </c>
      <c r="I214" s="189" t="s">
        <v>1390</v>
      </c>
      <c r="J214" s="189" t="s">
        <v>1391</v>
      </c>
      <c r="K214" s="189" t="s">
        <v>543</v>
      </c>
      <c r="L214" s="189" t="s">
        <v>544</v>
      </c>
      <c r="M214" s="189" t="s">
        <v>1392</v>
      </c>
      <c r="N214" s="189" t="s">
        <v>354</v>
      </c>
      <c r="O214" s="190">
        <v>115</v>
      </c>
      <c r="P214" s="190">
        <v>40900</v>
      </c>
      <c r="Q214" s="190">
        <v>1620</v>
      </c>
      <c r="R214" s="189"/>
    </row>
    <row r="215" spans="1:18" hidden="1" x14ac:dyDescent="0.25">
      <c r="A215" s="187">
        <v>66</v>
      </c>
      <c r="C215" s="189" t="s">
        <v>1393</v>
      </c>
      <c r="D215" s="189" t="s">
        <v>319</v>
      </c>
      <c r="E215" s="189" t="s">
        <v>1394</v>
      </c>
      <c r="F215" s="39">
        <v>25479</v>
      </c>
      <c r="G215" s="189" t="s">
        <v>295</v>
      </c>
      <c r="H215" s="189" t="s">
        <v>296</v>
      </c>
      <c r="I215" s="189" t="s">
        <v>1395</v>
      </c>
      <c r="J215" s="189" t="s">
        <v>1396</v>
      </c>
      <c r="K215" s="189" t="s">
        <v>686</v>
      </c>
      <c r="L215" s="189" t="s">
        <v>687</v>
      </c>
      <c r="M215" s="189" t="s">
        <v>1397</v>
      </c>
      <c r="N215" s="189" t="s">
        <v>362</v>
      </c>
      <c r="O215" s="190">
        <v>200</v>
      </c>
      <c r="P215" s="190">
        <v>16700</v>
      </c>
      <c r="Q215" s="190">
        <v>1800</v>
      </c>
      <c r="R215" s="189"/>
    </row>
    <row r="216" spans="1:18" hidden="1" x14ac:dyDescent="0.25">
      <c r="A216" s="187">
        <v>126</v>
      </c>
      <c r="B216" s="188">
        <v>7</v>
      </c>
      <c r="C216" s="189" t="s">
        <v>1398</v>
      </c>
      <c r="D216" s="189" t="s">
        <v>319</v>
      </c>
      <c r="E216" s="189" t="s">
        <v>1399</v>
      </c>
      <c r="F216" s="39">
        <v>25830</v>
      </c>
      <c r="G216" s="189" t="s">
        <v>295</v>
      </c>
      <c r="H216" s="189" t="s">
        <v>321</v>
      </c>
      <c r="I216" s="189" t="s">
        <v>1400</v>
      </c>
      <c r="J216" s="189" t="s">
        <v>1401</v>
      </c>
      <c r="K216" s="189" t="s">
        <v>429</v>
      </c>
      <c r="L216" s="189" t="s">
        <v>430</v>
      </c>
      <c r="M216" s="189" t="s">
        <v>1402</v>
      </c>
      <c r="N216" s="189" t="s">
        <v>317</v>
      </c>
      <c r="O216" s="190">
        <v>200</v>
      </c>
      <c r="P216" s="190">
        <v>81800</v>
      </c>
      <c r="Q216" s="190">
        <v>590</v>
      </c>
      <c r="R216" s="189"/>
    </row>
    <row r="217" spans="1:18" hidden="1" x14ac:dyDescent="0.25">
      <c r="A217" s="187">
        <v>163</v>
      </c>
      <c r="B217" s="188">
        <v>7</v>
      </c>
      <c r="C217" s="189" t="s">
        <v>376</v>
      </c>
      <c r="D217" s="189"/>
      <c r="E217" s="189" t="s">
        <v>795</v>
      </c>
      <c r="F217" s="39">
        <v>26021</v>
      </c>
      <c r="G217" s="189" t="s">
        <v>295</v>
      </c>
      <c r="H217" s="189" t="s">
        <v>321</v>
      </c>
      <c r="I217" s="189" t="s">
        <v>1403</v>
      </c>
      <c r="J217" s="189" t="s">
        <v>1404</v>
      </c>
      <c r="K217" s="189" t="s">
        <v>639</v>
      </c>
      <c r="L217" s="189" t="s">
        <v>640</v>
      </c>
      <c r="M217" s="189" t="s">
        <v>1405</v>
      </c>
      <c r="N217" s="189" t="s">
        <v>362</v>
      </c>
      <c r="O217" s="190">
        <v>85</v>
      </c>
      <c r="P217" s="190">
        <v>30600</v>
      </c>
      <c r="Q217" s="190">
        <v>890</v>
      </c>
      <c r="R217" s="189"/>
    </row>
    <row r="218" spans="1:18" hidden="1" x14ac:dyDescent="0.25">
      <c r="A218" s="187">
        <v>207</v>
      </c>
      <c r="B218" s="188">
        <v>3</v>
      </c>
      <c r="C218" s="189" t="s">
        <v>457</v>
      </c>
      <c r="D218" s="189"/>
      <c r="E218" s="189" t="s">
        <v>1406</v>
      </c>
      <c r="F218" s="39">
        <v>23999</v>
      </c>
      <c r="G218" s="189" t="s">
        <v>305</v>
      </c>
      <c r="H218" s="189" t="s">
        <v>296</v>
      </c>
      <c r="I218" s="189" t="s">
        <v>1407</v>
      </c>
      <c r="J218" s="189" t="s">
        <v>1408</v>
      </c>
      <c r="K218" s="189" t="s">
        <v>1409</v>
      </c>
      <c r="L218" s="189" t="s">
        <v>831</v>
      </c>
      <c r="M218" s="189" t="s">
        <v>1410</v>
      </c>
      <c r="N218" s="189" t="s">
        <v>317</v>
      </c>
      <c r="O218" s="190">
        <v>150</v>
      </c>
      <c r="P218" s="190">
        <v>60200</v>
      </c>
      <c r="Q218" s="190">
        <v>1790</v>
      </c>
      <c r="R218" s="189"/>
    </row>
    <row r="219" spans="1:18" hidden="1" x14ac:dyDescent="0.25">
      <c r="A219" s="187">
        <v>57</v>
      </c>
      <c r="B219" s="188">
        <v>10</v>
      </c>
      <c r="C219" s="189" t="s">
        <v>826</v>
      </c>
      <c r="D219" s="189" t="s">
        <v>319</v>
      </c>
      <c r="E219" s="189" t="s">
        <v>1411</v>
      </c>
      <c r="F219" s="39">
        <v>19040</v>
      </c>
      <c r="G219" s="189" t="s">
        <v>305</v>
      </c>
      <c r="H219" s="189" t="s">
        <v>296</v>
      </c>
      <c r="I219" s="189" t="s">
        <v>1412</v>
      </c>
      <c r="J219" s="189" t="s">
        <v>1413</v>
      </c>
      <c r="K219" s="189" t="s">
        <v>1414</v>
      </c>
      <c r="L219" s="189" t="s">
        <v>1415</v>
      </c>
      <c r="M219" s="189" t="s">
        <v>1416</v>
      </c>
      <c r="N219" s="189" t="s">
        <v>302</v>
      </c>
      <c r="O219" s="190">
        <v>150</v>
      </c>
      <c r="P219" s="190">
        <v>46100</v>
      </c>
      <c r="Q219" s="190">
        <v>1000</v>
      </c>
      <c r="R219" s="189"/>
    </row>
    <row r="220" spans="1:18" hidden="1" x14ac:dyDescent="0.25">
      <c r="A220" s="187">
        <v>250</v>
      </c>
      <c r="B220" s="188">
        <v>10</v>
      </c>
      <c r="C220" s="189" t="s">
        <v>576</v>
      </c>
      <c r="D220" s="189" t="s">
        <v>319</v>
      </c>
      <c r="E220" s="189" t="s">
        <v>1417</v>
      </c>
      <c r="F220" s="39">
        <v>21710</v>
      </c>
      <c r="G220" s="189" t="s">
        <v>305</v>
      </c>
      <c r="H220" s="189" t="s">
        <v>321</v>
      </c>
      <c r="I220" s="189" t="s">
        <v>1418</v>
      </c>
      <c r="J220" s="189" t="s">
        <v>1419</v>
      </c>
      <c r="K220" s="189" t="s">
        <v>498</v>
      </c>
      <c r="L220" s="189" t="s">
        <v>499</v>
      </c>
      <c r="M220" s="189" t="s">
        <v>1420</v>
      </c>
      <c r="N220" s="189" t="s">
        <v>362</v>
      </c>
      <c r="O220" s="190">
        <v>85</v>
      </c>
      <c r="P220" s="190">
        <v>30500</v>
      </c>
      <c r="Q220" s="190">
        <v>1350</v>
      </c>
      <c r="R220" s="189"/>
    </row>
    <row r="221" spans="1:18" hidden="1" x14ac:dyDescent="0.25">
      <c r="A221" s="187">
        <v>33</v>
      </c>
      <c r="B221" s="188">
        <v>3</v>
      </c>
      <c r="C221" s="189" t="s">
        <v>511</v>
      </c>
      <c r="D221" s="189" t="s">
        <v>1421</v>
      </c>
      <c r="E221" s="189" t="s">
        <v>1422</v>
      </c>
      <c r="F221" s="39">
        <v>21218</v>
      </c>
      <c r="G221" s="189" t="s">
        <v>305</v>
      </c>
      <c r="H221" s="189" t="s">
        <v>321</v>
      </c>
      <c r="I221" s="189" t="s">
        <v>1423</v>
      </c>
      <c r="J221" s="189" t="s">
        <v>1424</v>
      </c>
      <c r="K221" s="189" t="s">
        <v>1425</v>
      </c>
      <c r="L221" s="189" t="s">
        <v>1426</v>
      </c>
      <c r="M221" s="189" t="s">
        <v>1427</v>
      </c>
      <c r="N221" s="189" t="s">
        <v>302</v>
      </c>
      <c r="O221" s="190">
        <v>100</v>
      </c>
      <c r="P221" s="190">
        <v>63000</v>
      </c>
      <c r="Q221" s="190">
        <v>1650</v>
      </c>
      <c r="R221" s="189"/>
    </row>
    <row r="222" spans="1:18" hidden="1" x14ac:dyDescent="0.25">
      <c r="A222" s="187">
        <v>283</v>
      </c>
      <c r="B222" s="188">
        <v>9</v>
      </c>
      <c r="C222" s="189" t="s">
        <v>310</v>
      </c>
      <c r="D222" s="189" t="s">
        <v>319</v>
      </c>
      <c r="E222" s="189" t="s">
        <v>1428</v>
      </c>
      <c r="F222" s="39">
        <v>20284</v>
      </c>
      <c r="G222" s="189" t="s">
        <v>305</v>
      </c>
      <c r="H222" s="189" t="s">
        <v>321</v>
      </c>
      <c r="I222" s="189" t="s">
        <v>1429</v>
      </c>
      <c r="J222" s="189" t="s">
        <v>1430</v>
      </c>
      <c r="K222" s="189" t="s">
        <v>314</v>
      </c>
      <c r="L222" s="189" t="s">
        <v>315</v>
      </c>
      <c r="M222" s="189" t="s">
        <v>1431</v>
      </c>
      <c r="N222" s="189" t="s">
        <v>462</v>
      </c>
      <c r="O222" s="190">
        <v>140</v>
      </c>
      <c r="P222" s="190">
        <v>50000</v>
      </c>
      <c r="Q222" s="190">
        <v>600</v>
      </c>
      <c r="R222" s="189"/>
    </row>
    <row r="223" spans="1:18" hidden="1" x14ac:dyDescent="0.25">
      <c r="A223" s="187">
        <v>29</v>
      </c>
      <c r="B223" s="188">
        <v>1</v>
      </c>
      <c r="C223" s="189" t="s">
        <v>992</v>
      </c>
      <c r="D223" s="189" t="s">
        <v>319</v>
      </c>
      <c r="E223" s="189" t="s">
        <v>1432</v>
      </c>
      <c r="F223" s="39">
        <v>23541</v>
      </c>
      <c r="G223" s="189" t="s">
        <v>305</v>
      </c>
      <c r="H223" s="189" t="s">
        <v>321</v>
      </c>
      <c r="I223" s="189" t="s">
        <v>1433</v>
      </c>
      <c r="J223" s="189" t="s">
        <v>1434</v>
      </c>
      <c r="K223" s="189" t="s">
        <v>299</v>
      </c>
      <c r="L223" s="189" t="s">
        <v>300</v>
      </c>
      <c r="M223" s="189" t="s">
        <v>1435</v>
      </c>
      <c r="N223" s="189" t="s">
        <v>309</v>
      </c>
      <c r="O223" s="190">
        <v>175</v>
      </c>
      <c r="P223" s="190">
        <v>48300</v>
      </c>
      <c r="Q223" s="190">
        <v>1800</v>
      </c>
      <c r="R223" s="189"/>
    </row>
    <row r="224" spans="1:18" hidden="1" x14ac:dyDescent="0.25">
      <c r="A224" s="187">
        <v>175</v>
      </c>
      <c r="B224" s="188">
        <v>4</v>
      </c>
      <c r="C224" s="189" t="s">
        <v>395</v>
      </c>
      <c r="D224" s="189"/>
      <c r="E224" s="189" t="s">
        <v>1436</v>
      </c>
      <c r="F224" s="39">
        <v>26535</v>
      </c>
      <c r="G224" s="189" t="s">
        <v>295</v>
      </c>
      <c r="H224" s="189" t="s">
        <v>296</v>
      </c>
      <c r="I224" s="189" t="s">
        <v>1437</v>
      </c>
      <c r="J224" s="189" t="s">
        <v>1438</v>
      </c>
      <c r="K224" s="189" t="s">
        <v>399</v>
      </c>
      <c r="L224" s="189" t="s">
        <v>400</v>
      </c>
      <c r="M224" s="189" t="s">
        <v>520</v>
      </c>
      <c r="N224" s="189" t="s">
        <v>362</v>
      </c>
      <c r="O224" s="190">
        <v>80</v>
      </c>
      <c r="P224" s="190">
        <v>36700</v>
      </c>
      <c r="Q224" s="190">
        <v>530</v>
      </c>
      <c r="R224" s="189"/>
    </row>
    <row r="225" spans="1:18" hidden="1" x14ac:dyDescent="0.25">
      <c r="A225" s="187">
        <v>62</v>
      </c>
      <c r="C225" s="189" t="s">
        <v>657</v>
      </c>
      <c r="D225" s="189"/>
      <c r="E225" s="189" t="s">
        <v>1305</v>
      </c>
      <c r="F225" s="39">
        <v>31207</v>
      </c>
      <c r="G225" s="189" t="s">
        <v>295</v>
      </c>
      <c r="H225" s="189" t="s">
        <v>321</v>
      </c>
      <c r="I225" s="189" t="s">
        <v>1306</v>
      </c>
      <c r="J225" s="189" t="s">
        <v>1307</v>
      </c>
      <c r="K225" s="189" t="s">
        <v>328</v>
      </c>
      <c r="L225" s="189" t="s">
        <v>329</v>
      </c>
      <c r="M225" s="189" t="s">
        <v>1308</v>
      </c>
      <c r="N225" s="189" t="s">
        <v>302</v>
      </c>
      <c r="O225" s="190">
        <v>110</v>
      </c>
      <c r="P225" s="190">
        <v>66800</v>
      </c>
      <c r="Q225" s="190">
        <v>1750</v>
      </c>
      <c r="R225" s="189"/>
    </row>
    <row r="226" spans="1:18" hidden="1" x14ac:dyDescent="0.25">
      <c r="A226" s="187">
        <v>228</v>
      </c>
      <c r="B226" s="188">
        <v>5</v>
      </c>
      <c r="C226" s="189" t="s">
        <v>1105</v>
      </c>
      <c r="D226" s="189"/>
      <c r="E226" s="189" t="s">
        <v>1106</v>
      </c>
      <c r="F226" s="39">
        <v>25981</v>
      </c>
      <c r="G226" s="189" t="s">
        <v>305</v>
      </c>
      <c r="H226" s="189" t="s">
        <v>321</v>
      </c>
      <c r="I226" s="189" t="s">
        <v>1107</v>
      </c>
      <c r="J226" s="189" t="s">
        <v>1108</v>
      </c>
      <c r="K226" s="189" t="s">
        <v>328</v>
      </c>
      <c r="L226" s="189" t="s">
        <v>329</v>
      </c>
      <c r="M226" s="189" t="s">
        <v>1109</v>
      </c>
      <c r="N226" s="189" t="s">
        <v>370</v>
      </c>
      <c r="O226" s="190">
        <v>120</v>
      </c>
      <c r="P226" s="190">
        <v>33100</v>
      </c>
      <c r="Q226" s="190">
        <v>1190</v>
      </c>
      <c r="R226" s="189"/>
    </row>
    <row r="227" spans="1:18" hidden="1" x14ac:dyDescent="0.25">
      <c r="A227" s="187">
        <v>130</v>
      </c>
      <c r="B227" s="188">
        <v>10</v>
      </c>
      <c r="C227" s="189" t="s">
        <v>1447</v>
      </c>
      <c r="D227" s="189" t="s">
        <v>319</v>
      </c>
      <c r="E227" s="189" t="s">
        <v>1448</v>
      </c>
      <c r="F227" s="39">
        <v>20257</v>
      </c>
      <c r="G227" s="189" t="s">
        <v>305</v>
      </c>
      <c r="H227" s="189" t="s">
        <v>296</v>
      </c>
      <c r="I227" s="189" t="s">
        <v>1449</v>
      </c>
      <c r="J227" s="189" t="s">
        <v>1450</v>
      </c>
      <c r="K227" s="189" t="s">
        <v>498</v>
      </c>
      <c r="L227" s="189" t="s">
        <v>499</v>
      </c>
      <c r="M227" s="189" t="s">
        <v>1451</v>
      </c>
      <c r="N227" s="189" t="s">
        <v>370</v>
      </c>
      <c r="O227" s="190">
        <v>100</v>
      </c>
      <c r="P227" s="190">
        <v>57100</v>
      </c>
      <c r="Q227" s="190">
        <v>1950</v>
      </c>
      <c r="R227" s="189"/>
    </row>
    <row r="228" spans="1:18" hidden="1" x14ac:dyDescent="0.25">
      <c r="A228" s="187">
        <v>17</v>
      </c>
      <c r="C228" s="189" t="s">
        <v>395</v>
      </c>
      <c r="D228" s="189" t="s">
        <v>512</v>
      </c>
      <c r="E228" s="189" t="s">
        <v>1189</v>
      </c>
      <c r="F228" s="39">
        <v>25815</v>
      </c>
      <c r="G228" s="189" t="s">
        <v>295</v>
      </c>
      <c r="H228" s="189" t="s">
        <v>296</v>
      </c>
      <c r="I228" s="189" t="s">
        <v>1439</v>
      </c>
      <c r="J228" s="189" t="s">
        <v>1440</v>
      </c>
      <c r="K228" s="189" t="s">
        <v>328</v>
      </c>
      <c r="L228" s="189" t="s">
        <v>329</v>
      </c>
      <c r="M228" s="189" t="s">
        <v>1441</v>
      </c>
      <c r="N228" s="189" t="s">
        <v>354</v>
      </c>
      <c r="O228" s="190">
        <v>85</v>
      </c>
      <c r="P228" s="190">
        <v>57300</v>
      </c>
      <c r="Q228" s="190">
        <v>1080</v>
      </c>
      <c r="R228" s="189"/>
    </row>
    <row r="229" spans="1:18" hidden="1" x14ac:dyDescent="0.25">
      <c r="A229" s="187">
        <v>152</v>
      </c>
      <c r="B229" s="188">
        <v>8</v>
      </c>
      <c r="C229" s="189" t="s">
        <v>1130</v>
      </c>
      <c r="D229" s="189" t="s">
        <v>512</v>
      </c>
      <c r="E229" s="189" t="s">
        <v>1131</v>
      </c>
      <c r="F229" s="39">
        <v>26712</v>
      </c>
      <c r="G229" s="189" t="s">
        <v>305</v>
      </c>
      <c r="H229" s="189" t="s">
        <v>296</v>
      </c>
      <c r="I229" s="189" t="s">
        <v>1132</v>
      </c>
      <c r="J229" s="189" t="s">
        <v>1133</v>
      </c>
      <c r="K229" s="189" t="s">
        <v>328</v>
      </c>
      <c r="L229" s="189" t="s">
        <v>329</v>
      </c>
      <c r="M229" s="189" t="s">
        <v>1134</v>
      </c>
      <c r="N229" s="189" t="s">
        <v>309</v>
      </c>
      <c r="O229" s="190">
        <v>85</v>
      </c>
      <c r="P229" s="190">
        <v>33600</v>
      </c>
      <c r="Q229" s="190">
        <v>1380</v>
      </c>
      <c r="R229" s="189"/>
    </row>
    <row r="230" spans="1:18" x14ac:dyDescent="0.25">
      <c r="A230" s="187">
        <v>122</v>
      </c>
      <c r="B230" s="188">
        <v>2</v>
      </c>
      <c r="C230" s="189" t="s">
        <v>511</v>
      </c>
      <c r="D230" s="189"/>
      <c r="E230" s="189" t="s">
        <v>1461</v>
      </c>
      <c r="F230" s="39">
        <v>26535</v>
      </c>
      <c r="G230" s="189" t="s">
        <v>295</v>
      </c>
      <c r="H230" s="189" t="s">
        <v>321</v>
      </c>
      <c r="I230" s="189" t="s">
        <v>1462</v>
      </c>
      <c r="J230" s="189" t="s">
        <v>1463</v>
      </c>
      <c r="K230" s="189" t="s">
        <v>1464</v>
      </c>
      <c r="L230" s="189" t="s">
        <v>1465</v>
      </c>
      <c r="M230" s="189" t="s">
        <v>1466</v>
      </c>
      <c r="N230" s="189" t="s">
        <v>317</v>
      </c>
      <c r="O230" s="190">
        <v>150</v>
      </c>
      <c r="P230" s="190">
        <v>91300</v>
      </c>
      <c r="Q230" s="190">
        <v>1840</v>
      </c>
      <c r="R230" s="189"/>
    </row>
    <row r="231" spans="1:18" hidden="1" x14ac:dyDescent="0.25">
      <c r="A231" s="187">
        <v>103</v>
      </c>
      <c r="B231" s="188">
        <v>8</v>
      </c>
      <c r="C231" s="189" t="s">
        <v>740</v>
      </c>
      <c r="D231" s="189" t="s">
        <v>319</v>
      </c>
      <c r="E231" s="189" t="s">
        <v>1467</v>
      </c>
      <c r="F231" s="39">
        <v>26535</v>
      </c>
      <c r="G231" s="189" t="s">
        <v>305</v>
      </c>
      <c r="H231" s="189" t="s">
        <v>296</v>
      </c>
      <c r="I231" s="189" t="s">
        <v>1468</v>
      </c>
      <c r="J231" s="189" t="s">
        <v>1469</v>
      </c>
      <c r="K231" s="189" t="s">
        <v>341</v>
      </c>
      <c r="L231" s="189" t="s">
        <v>300</v>
      </c>
      <c r="M231" s="189" t="s">
        <v>1470</v>
      </c>
      <c r="N231" s="189" t="s">
        <v>309</v>
      </c>
      <c r="O231" s="190">
        <v>175</v>
      </c>
      <c r="P231" s="190">
        <v>37100</v>
      </c>
      <c r="Q231" s="190">
        <v>1190</v>
      </c>
      <c r="R231" s="189"/>
    </row>
    <row r="232" spans="1:18" hidden="1" x14ac:dyDescent="0.25">
      <c r="A232" s="187">
        <v>197</v>
      </c>
      <c r="B232" s="188">
        <v>7</v>
      </c>
      <c r="C232" s="189" t="s">
        <v>1471</v>
      </c>
      <c r="D232" s="189"/>
      <c r="E232" s="189" t="s">
        <v>1472</v>
      </c>
      <c r="F232" s="39">
        <v>26535</v>
      </c>
      <c r="G232" s="189" t="s">
        <v>305</v>
      </c>
      <c r="H232" s="189" t="s">
        <v>296</v>
      </c>
      <c r="I232" s="189" t="s">
        <v>1473</v>
      </c>
      <c r="J232" s="189" t="s">
        <v>1474</v>
      </c>
      <c r="K232" s="189" t="s">
        <v>1044</v>
      </c>
      <c r="L232" s="189" t="s">
        <v>1045</v>
      </c>
      <c r="M232" s="189" t="s">
        <v>1475</v>
      </c>
      <c r="N232" s="189" t="s">
        <v>462</v>
      </c>
      <c r="O232" s="190">
        <v>150</v>
      </c>
      <c r="P232" s="190">
        <v>55600</v>
      </c>
      <c r="Q232" s="190">
        <v>1630</v>
      </c>
      <c r="R232" s="189"/>
    </row>
    <row r="233" spans="1:18" hidden="1" x14ac:dyDescent="0.25">
      <c r="A233" s="187">
        <v>177</v>
      </c>
      <c r="B233" s="188">
        <v>6</v>
      </c>
      <c r="C233" s="189" t="s">
        <v>1286</v>
      </c>
      <c r="D233" s="189"/>
      <c r="E233" s="189" t="s">
        <v>513</v>
      </c>
      <c r="F233" s="39">
        <v>28412</v>
      </c>
      <c r="G233" s="189" t="s">
        <v>295</v>
      </c>
      <c r="H233" s="189" t="s">
        <v>296</v>
      </c>
      <c r="I233" s="189" t="s">
        <v>1476</v>
      </c>
      <c r="J233" s="189" t="s">
        <v>1477</v>
      </c>
      <c r="K233" s="189" t="s">
        <v>1478</v>
      </c>
      <c r="L233" s="189" t="s">
        <v>1479</v>
      </c>
      <c r="M233" s="189" t="s">
        <v>1480</v>
      </c>
      <c r="N233" s="189" t="s">
        <v>432</v>
      </c>
      <c r="O233" s="190">
        <v>200</v>
      </c>
      <c r="P233" s="190">
        <v>76900</v>
      </c>
      <c r="Q233" s="190">
        <v>1070</v>
      </c>
      <c r="R233" s="189"/>
    </row>
    <row r="234" spans="1:18" hidden="1" x14ac:dyDescent="0.25">
      <c r="A234" s="187">
        <v>185</v>
      </c>
      <c r="B234" s="188">
        <v>7</v>
      </c>
      <c r="C234" s="189" t="s">
        <v>1481</v>
      </c>
      <c r="D234" s="189" t="s">
        <v>349</v>
      </c>
      <c r="E234" s="189" t="s">
        <v>1482</v>
      </c>
      <c r="F234" s="39">
        <v>19960</v>
      </c>
      <c r="G234" s="189" t="s">
        <v>295</v>
      </c>
      <c r="H234" s="189" t="s">
        <v>296</v>
      </c>
      <c r="I234" s="189" t="s">
        <v>1483</v>
      </c>
      <c r="J234" s="189" t="s">
        <v>1484</v>
      </c>
      <c r="K234" s="189" t="s">
        <v>654</v>
      </c>
      <c r="L234" s="189" t="s">
        <v>655</v>
      </c>
      <c r="M234" s="189" t="s">
        <v>1485</v>
      </c>
      <c r="N234" s="189" t="s">
        <v>462</v>
      </c>
      <c r="O234" s="190">
        <v>115</v>
      </c>
      <c r="P234" s="190">
        <v>72100</v>
      </c>
      <c r="Q234" s="190">
        <v>520</v>
      </c>
      <c r="R234" s="189"/>
    </row>
    <row r="235" spans="1:18" hidden="1" x14ac:dyDescent="0.25">
      <c r="A235" s="187">
        <v>158</v>
      </c>
      <c r="B235" s="188">
        <v>8</v>
      </c>
      <c r="C235" s="189" t="s">
        <v>1486</v>
      </c>
      <c r="D235" s="189"/>
      <c r="E235" s="189" t="s">
        <v>1487</v>
      </c>
      <c r="F235" s="39">
        <v>21755</v>
      </c>
      <c r="G235" s="189" t="s">
        <v>305</v>
      </c>
      <c r="H235" s="189" t="s">
        <v>321</v>
      </c>
      <c r="I235" s="189" t="s">
        <v>1488</v>
      </c>
      <c r="J235" s="189" t="s">
        <v>1489</v>
      </c>
      <c r="K235" s="189" t="s">
        <v>1170</v>
      </c>
      <c r="L235" s="189" t="s">
        <v>1171</v>
      </c>
      <c r="M235" s="189" t="s">
        <v>1490</v>
      </c>
      <c r="N235" s="189" t="s">
        <v>302</v>
      </c>
      <c r="O235" s="190">
        <v>110</v>
      </c>
      <c r="P235" s="190">
        <v>37000</v>
      </c>
      <c r="Q235" s="190">
        <v>1790</v>
      </c>
      <c r="R235" s="189"/>
    </row>
    <row r="236" spans="1:18" hidden="1" x14ac:dyDescent="0.25">
      <c r="A236" s="187">
        <v>169</v>
      </c>
      <c r="B236" s="188">
        <v>8</v>
      </c>
      <c r="C236" s="189" t="s">
        <v>569</v>
      </c>
      <c r="D236" s="189"/>
      <c r="E236" s="189" t="s">
        <v>1375</v>
      </c>
      <c r="F236" s="39">
        <v>22719</v>
      </c>
      <c r="G236" s="189" t="s">
        <v>305</v>
      </c>
      <c r="H236" s="189" t="s">
        <v>321</v>
      </c>
      <c r="I236" s="189" t="s">
        <v>1376</v>
      </c>
      <c r="J236" s="189" t="s">
        <v>1377</v>
      </c>
      <c r="K236" s="189" t="s">
        <v>328</v>
      </c>
      <c r="L236" s="189" t="s">
        <v>329</v>
      </c>
      <c r="M236" s="189" t="s">
        <v>1378</v>
      </c>
      <c r="N236" s="189" t="s">
        <v>317</v>
      </c>
      <c r="O236" s="190">
        <v>125</v>
      </c>
      <c r="P236" s="190">
        <v>73600</v>
      </c>
      <c r="Q236" s="190">
        <v>1560</v>
      </c>
      <c r="R236" s="189"/>
    </row>
    <row r="237" spans="1:18" hidden="1" x14ac:dyDescent="0.25">
      <c r="A237" s="187">
        <v>91</v>
      </c>
      <c r="B237" s="188">
        <v>1</v>
      </c>
      <c r="C237" s="189" t="s">
        <v>1495</v>
      </c>
      <c r="D237" s="189"/>
      <c r="E237" s="189" t="s">
        <v>1496</v>
      </c>
      <c r="F237" s="39">
        <v>22843</v>
      </c>
      <c r="G237" s="189" t="s">
        <v>295</v>
      </c>
      <c r="H237" s="189" t="s">
        <v>296</v>
      </c>
      <c r="I237" s="189" t="s">
        <v>1497</v>
      </c>
      <c r="J237" s="189" t="s">
        <v>1498</v>
      </c>
      <c r="K237" s="189" t="s">
        <v>1499</v>
      </c>
      <c r="L237" s="189" t="s">
        <v>1500</v>
      </c>
      <c r="M237" s="189" t="s">
        <v>1501</v>
      </c>
      <c r="N237" s="189" t="s">
        <v>309</v>
      </c>
      <c r="O237" s="190">
        <v>150</v>
      </c>
      <c r="P237" s="190">
        <v>50400</v>
      </c>
      <c r="Q237" s="190">
        <v>870</v>
      </c>
      <c r="R237" s="189"/>
    </row>
    <row r="238" spans="1:18" hidden="1" x14ac:dyDescent="0.25">
      <c r="A238" s="187">
        <v>254</v>
      </c>
      <c r="B238" s="188">
        <v>4</v>
      </c>
      <c r="C238" s="189" t="s">
        <v>395</v>
      </c>
      <c r="D238" s="189" t="s">
        <v>319</v>
      </c>
      <c r="E238" s="189" t="s">
        <v>1502</v>
      </c>
      <c r="F238" s="39">
        <v>18370</v>
      </c>
      <c r="G238" s="189" t="s">
        <v>295</v>
      </c>
      <c r="H238" s="189" t="s">
        <v>321</v>
      </c>
      <c r="I238" s="189" t="s">
        <v>1503</v>
      </c>
      <c r="J238" s="189" t="s">
        <v>1504</v>
      </c>
      <c r="K238" s="189" t="s">
        <v>1505</v>
      </c>
      <c r="L238" s="189" t="s">
        <v>587</v>
      </c>
      <c r="M238" s="189" t="s">
        <v>1506</v>
      </c>
      <c r="N238" s="189" t="s">
        <v>370</v>
      </c>
      <c r="O238" s="190">
        <v>130</v>
      </c>
      <c r="P238" s="190">
        <v>76500</v>
      </c>
      <c r="Q238" s="190">
        <v>1060</v>
      </c>
      <c r="R238" s="189"/>
    </row>
    <row r="239" spans="1:18" hidden="1" x14ac:dyDescent="0.25">
      <c r="A239" s="187">
        <v>100</v>
      </c>
      <c r="B239" s="188">
        <v>9</v>
      </c>
      <c r="C239" s="189" t="s">
        <v>390</v>
      </c>
      <c r="D239" s="189"/>
      <c r="E239" s="189" t="s">
        <v>1507</v>
      </c>
      <c r="F239" s="39">
        <v>29653</v>
      </c>
      <c r="G239" s="189" t="s">
        <v>295</v>
      </c>
      <c r="H239" s="189" t="s">
        <v>296</v>
      </c>
      <c r="I239" s="189" t="s">
        <v>1508</v>
      </c>
      <c r="J239" s="189" t="s">
        <v>1509</v>
      </c>
      <c r="K239" s="189" t="s">
        <v>1510</v>
      </c>
      <c r="L239" s="189" t="s">
        <v>1511</v>
      </c>
      <c r="M239" s="189" t="s">
        <v>1512</v>
      </c>
      <c r="N239" s="189" t="s">
        <v>362</v>
      </c>
      <c r="O239" s="190">
        <v>100</v>
      </c>
      <c r="P239" s="190">
        <v>33100</v>
      </c>
      <c r="Q239" s="190">
        <v>750</v>
      </c>
      <c r="R239" s="189"/>
    </row>
    <row r="240" spans="1:18" hidden="1" x14ac:dyDescent="0.25">
      <c r="A240" s="187">
        <v>215</v>
      </c>
      <c r="B240" s="188">
        <v>10</v>
      </c>
      <c r="C240" s="189" t="s">
        <v>1442</v>
      </c>
      <c r="D240" s="189"/>
      <c r="E240" s="189" t="s">
        <v>1443</v>
      </c>
      <c r="F240" s="39">
        <v>24657</v>
      </c>
      <c r="G240" s="189" t="s">
        <v>305</v>
      </c>
      <c r="H240" s="189" t="s">
        <v>321</v>
      </c>
      <c r="I240" s="189" t="s">
        <v>1444</v>
      </c>
      <c r="J240" s="189" t="s">
        <v>1445</v>
      </c>
      <c r="K240" s="189" t="s">
        <v>328</v>
      </c>
      <c r="L240" s="189" t="s">
        <v>329</v>
      </c>
      <c r="M240" s="189" t="s">
        <v>1446</v>
      </c>
      <c r="N240" s="189" t="s">
        <v>370</v>
      </c>
      <c r="O240" s="190">
        <v>95</v>
      </c>
      <c r="P240" s="190">
        <v>46500</v>
      </c>
      <c r="Q240" s="190">
        <v>570</v>
      </c>
      <c r="R240" s="189"/>
    </row>
    <row r="241" spans="1:18" hidden="1" x14ac:dyDescent="0.25">
      <c r="A241" s="187">
        <v>186</v>
      </c>
      <c r="B241" s="188">
        <v>7</v>
      </c>
      <c r="C241" s="189" t="s">
        <v>1517</v>
      </c>
      <c r="D241" s="189" t="s">
        <v>469</v>
      </c>
      <c r="E241" s="189" t="s">
        <v>727</v>
      </c>
      <c r="F241" s="39">
        <v>20404</v>
      </c>
      <c r="G241" s="189" t="s">
        <v>305</v>
      </c>
      <c r="H241" s="189" t="s">
        <v>321</v>
      </c>
      <c r="I241" s="189" t="s">
        <v>1518</v>
      </c>
      <c r="J241" s="189" t="s">
        <v>1519</v>
      </c>
      <c r="K241" s="189" t="s">
        <v>1520</v>
      </c>
      <c r="L241" s="189" t="s">
        <v>1521</v>
      </c>
      <c r="M241" s="189" t="s">
        <v>1522</v>
      </c>
      <c r="N241" s="189" t="s">
        <v>302</v>
      </c>
      <c r="O241" s="190">
        <v>100</v>
      </c>
      <c r="P241" s="190">
        <v>65100</v>
      </c>
      <c r="Q241" s="190">
        <v>950</v>
      </c>
      <c r="R241" s="189"/>
    </row>
    <row r="242" spans="1:18" hidden="1" x14ac:dyDescent="0.25">
      <c r="A242" s="187">
        <v>58</v>
      </c>
      <c r="B242" s="188">
        <v>5</v>
      </c>
      <c r="C242" s="189" t="s">
        <v>569</v>
      </c>
      <c r="D242" s="189"/>
      <c r="E242" s="189" t="s">
        <v>1523</v>
      </c>
      <c r="F242" s="39">
        <v>25206</v>
      </c>
      <c r="G242" s="189" t="s">
        <v>295</v>
      </c>
      <c r="H242" s="189" t="s">
        <v>296</v>
      </c>
      <c r="I242" s="189" t="s">
        <v>1524</v>
      </c>
      <c r="J242" s="189" t="s">
        <v>1525</v>
      </c>
      <c r="K242" s="189" t="s">
        <v>543</v>
      </c>
      <c r="L242" s="189" t="s">
        <v>544</v>
      </c>
      <c r="M242" s="189" t="s">
        <v>1526</v>
      </c>
      <c r="N242" s="189" t="s">
        <v>370</v>
      </c>
      <c r="O242" s="190">
        <v>225</v>
      </c>
      <c r="P242" s="190">
        <v>41400</v>
      </c>
      <c r="Q242" s="190">
        <v>1320</v>
      </c>
      <c r="R242" s="189"/>
    </row>
    <row r="243" spans="1:18" hidden="1" x14ac:dyDescent="0.25">
      <c r="A243" s="187">
        <v>232</v>
      </c>
      <c r="B243" s="188">
        <v>4</v>
      </c>
      <c r="C243" s="189" t="s">
        <v>1527</v>
      </c>
      <c r="D243" s="189"/>
      <c r="E243" s="189" t="s">
        <v>1528</v>
      </c>
      <c r="F243" s="39">
        <v>22642</v>
      </c>
      <c r="G243" s="189" t="s">
        <v>305</v>
      </c>
      <c r="H243" s="189" t="s">
        <v>321</v>
      </c>
      <c r="I243" s="189" t="s">
        <v>1529</v>
      </c>
      <c r="J243" s="189" t="s">
        <v>1530</v>
      </c>
      <c r="K243" s="189" t="s">
        <v>1320</v>
      </c>
      <c r="L243" s="189" t="s">
        <v>1321</v>
      </c>
      <c r="M243" s="189" t="s">
        <v>1531</v>
      </c>
      <c r="N243" s="189" t="s">
        <v>370</v>
      </c>
      <c r="O243" s="190">
        <v>115</v>
      </c>
      <c r="P243" s="190">
        <v>51600</v>
      </c>
      <c r="Q243" s="190">
        <v>1180</v>
      </c>
      <c r="R243" s="189"/>
    </row>
    <row r="244" spans="1:18" x14ac:dyDescent="0.25">
      <c r="A244" s="187">
        <v>145</v>
      </c>
      <c r="B244" s="188">
        <v>8</v>
      </c>
      <c r="C244" s="189" t="s">
        <v>376</v>
      </c>
      <c r="D244" s="189"/>
      <c r="E244" s="189" t="s">
        <v>1532</v>
      </c>
      <c r="F244" s="39">
        <v>21379</v>
      </c>
      <c r="G244" s="189" t="s">
        <v>305</v>
      </c>
      <c r="H244" s="189" t="s">
        <v>321</v>
      </c>
      <c r="I244" s="189" t="s">
        <v>1533</v>
      </c>
      <c r="J244" s="189" t="s">
        <v>1534</v>
      </c>
      <c r="K244" s="189" t="s">
        <v>1535</v>
      </c>
      <c r="L244" s="189" t="s">
        <v>1536</v>
      </c>
      <c r="M244" s="189" t="s">
        <v>1537</v>
      </c>
      <c r="N244" s="189" t="s">
        <v>317</v>
      </c>
      <c r="O244" s="190">
        <v>150</v>
      </c>
      <c r="P244" s="190">
        <v>88500</v>
      </c>
      <c r="Q244" s="190">
        <v>1530</v>
      </c>
      <c r="R244" s="189"/>
    </row>
    <row r="245" spans="1:18" hidden="1" x14ac:dyDescent="0.25">
      <c r="A245" s="187">
        <v>230</v>
      </c>
      <c r="B245" s="188">
        <v>10</v>
      </c>
      <c r="C245" s="189" t="s">
        <v>1538</v>
      </c>
      <c r="D245" s="189" t="s">
        <v>1539</v>
      </c>
      <c r="E245" s="189" t="s">
        <v>1540</v>
      </c>
      <c r="F245" s="39">
        <v>28520</v>
      </c>
      <c r="G245" s="189" t="s">
        <v>295</v>
      </c>
      <c r="H245" s="189" t="s">
        <v>296</v>
      </c>
      <c r="I245" s="189" t="s">
        <v>1541</v>
      </c>
      <c r="J245" s="189" t="s">
        <v>1542</v>
      </c>
      <c r="K245" s="189" t="s">
        <v>628</v>
      </c>
      <c r="L245" s="189" t="s">
        <v>629</v>
      </c>
      <c r="M245" s="189" t="s">
        <v>1543</v>
      </c>
      <c r="N245" s="189" t="s">
        <v>370</v>
      </c>
      <c r="O245" s="190">
        <v>100</v>
      </c>
      <c r="P245" s="190">
        <v>77200</v>
      </c>
      <c r="Q245" s="190">
        <v>1350</v>
      </c>
      <c r="R245" s="189"/>
    </row>
    <row r="246" spans="1:18" hidden="1" x14ac:dyDescent="0.25">
      <c r="A246" s="187">
        <v>143</v>
      </c>
      <c r="B246" s="188">
        <v>3</v>
      </c>
      <c r="C246" s="189" t="s">
        <v>337</v>
      </c>
      <c r="D246" s="189" t="s">
        <v>319</v>
      </c>
      <c r="E246" s="189" t="s">
        <v>1544</v>
      </c>
      <c r="F246" s="39">
        <v>26207</v>
      </c>
      <c r="G246" s="189" t="s">
        <v>295</v>
      </c>
      <c r="H246" s="189" t="s">
        <v>321</v>
      </c>
      <c r="I246" s="189" t="s">
        <v>1545</v>
      </c>
      <c r="J246" s="189" t="s">
        <v>1546</v>
      </c>
      <c r="K246" s="189" t="s">
        <v>1547</v>
      </c>
      <c r="L246" s="189" t="s">
        <v>1548</v>
      </c>
      <c r="M246" s="189" t="s">
        <v>1549</v>
      </c>
      <c r="N246" s="189" t="s">
        <v>462</v>
      </c>
      <c r="O246" s="190">
        <v>160</v>
      </c>
      <c r="P246" s="190">
        <v>67300</v>
      </c>
      <c r="Q246" s="190">
        <v>1850</v>
      </c>
      <c r="R246" s="189"/>
    </row>
    <row r="247" spans="1:18" hidden="1" x14ac:dyDescent="0.25">
      <c r="A247" s="187">
        <v>225</v>
      </c>
      <c r="B247" s="188">
        <v>10</v>
      </c>
      <c r="C247" s="189" t="s">
        <v>376</v>
      </c>
      <c r="D247" s="189"/>
      <c r="E247" s="189" t="s">
        <v>1491</v>
      </c>
      <c r="F247" s="39">
        <v>24180</v>
      </c>
      <c r="G247" s="189" t="s">
        <v>305</v>
      </c>
      <c r="H247" s="189" t="s">
        <v>321</v>
      </c>
      <c r="I247" s="189" t="s">
        <v>1492</v>
      </c>
      <c r="J247" s="189" t="s">
        <v>1493</v>
      </c>
      <c r="K247" s="189" t="s">
        <v>328</v>
      </c>
      <c r="L247" s="189" t="s">
        <v>329</v>
      </c>
      <c r="M247" s="189" t="s">
        <v>1494</v>
      </c>
      <c r="N247" s="189" t="s">
        <v>317</v>
      </c>
      <c r="O247" s="190">
        <v>150</v>
      </c>
      <c r="P247" s="190">
        <v>49900</v>
      </c>
      <c r="Q247" s="190">
        <v>680</v>
      </c>
      <c r="R247" s="189"/>
    </row>
    <row r="248" spans="1:18" hidden="1" x14ac:dyDescent="0.25">
      <c r="A248" s="187">
        <v>269</v>
      </c>
      <c r="B248" s="188">
        <v>10</v>
      </c>
      <c r="C248" s="189" t="s">
        <v>1452</v>
      </c>
      <c r="D248" s="189"/>
      <c r="E248" s="189" t="s">
        <v>412</v>
      </c>
      <c r="F248" s="39">
        <v>26535</v>
      </c>
      <c r="G248" s="189" t="s">
        <v>295</v>
      </c>
      <c r="H248" s="189" t="s">
        <v>321</v>
      </c>
      <c r="I248" s="189" t="s">
        <v>1453</v>
      </c>
      <c r="J248" s="189" t="s">
        <v>1454</v>
      </c>
      <c r="K248" s="189" t="s">
        <v>328</v>
      </c>
      <c r="L248" s="189" t="s">
        <v>329</v>
      </c>
      <c r="M248" s="189" t="s">
        <v>1455</v>
      </c>
      <c r="N248" s="189" t="s">
        <v>432</v>
      </c>
      <c r="O248" s="190">
        <v>200</v>
      </c>
      <c r="P248" s="190">
        <v>64900</v>
      </c>
      <c r="Q248" s="190">
        <v>1860</v>
      </c>
      <c r="R248" s="189"/>
    </row>
    <row r="249" spans="1:18" hidden="1" x14ac:dyDescent="0.25">
      <c r="A249" s="187">
        <v>30</v>
      </c>
      <c r="B249" s="188">
        <v>9</v>
      </c>
      <c r="C249" s="189" t="s">
        <v>376</v>
      </c>
      <c r="D249" s="189"/>
      <c r="E249" s="189" t="s">
        <v>1555</v>
      </c>
      <c r="F249" s="39">
        <v>24035</v>
      </c>
      <c r="G249" s="189" t="s">
        <v>295</v>
      </c>
      <c r="H249" s="189" t="s">
        <v>321</v>
      </c>
      <c r="I249" s="189" t="s">
        <v>1556</v>
      </c>
      <c r="J249" s="189" t="s">
        <v>1557</v>
      </c>
      <c r="K249" s="189" t="s">
        <v>328</v>
      </c>
      <c r="L249" s="189" t="s">
        <v>329</v>
      </c>
      <c r="M249" s="189" t="s">
        <v>1558</v>
      </c>
      <c r="N249" s="189" t="s">
        <v>317</v>
      </c>
      <c r="O249" s="190">
        <v>150</v>
      </c>
      <c r="P249" s="190">
        <v>70000</v>
      </c>
      <c r="Q249" s="190">
        <v>1660</v>
      </c>
      <c r="R249" s="189"/>
    </row>
    <row r="250" spans="1:18" hidden="1" x14ac:dyDescent="0.25">
      <c r="A250" s="187">
        <v>195</v>
      </c>
      <c r="C250" s="189" t="s">
        <v>1564</v>
      </c>
      <c r="D250" s="189"/>
      <c r="E250" s="189" t="s">
        <v>1565</v>
      </c>
      <c r="F250" s="39">
        <v>24649</v>
      </c>
      <c r="G250" s="189" t="s">
        <v>295</v>
      </c>
      <c r="H250" s="189" t="s">
        <v>321</v>
      </c>
      <c r="I250" s="189" t="s">
        <v>1566</v>
      </c>
      <c r="J250" s="189" t="s">
        <v>1567</v>
      </c>
      <c r="K250" s="189" t="s">
        <v>1568</v>
      </c>
      <c r="L250" s="189" t="s">
        <v>996</v>
      </c>
      <c r="M250" s="189" t="s">
        <v>1569</v>
      </c>
      <c r="N250" s="189" t="s">
        <v>370</v>
      </c>
      <c r="O250" s="190">
        <v>110</v>
      </c>
      <c r="P250" s="190">
        <v>37000</v>
      </c>
      <c r="Q250" s="190">
        <v>1010</v>
      </c>
      <c r="R250" s="189"/>
    </row>
    <row r="251" spans="1:18" hidden="1" x14ac:dyDescent="0.25">
      <c r="A251" s="187">
        <v>240</v>
      </c>
      <c r="B251" s="188">
        <v>1</v>
      </c>
      <c r="C251" s="189" t="s">
        <v>1570</v>
      </c>
      <c r="D251" s="189"/>
      <c r="E251" s="189" t="s">
        <v>1571</v>
      </c>
      <c r="F251" s="39">
        <v>22885</v>
      </c>
      <c r="G251" s="189" t="s">
        <v>295</v>
      </c>
      <c r="H251" s="189" t="s">
        <v>321</v>
      </c>
      <c r="I251" s="189" t="s">
        <v>1572</v>
      </c>
      <c r="J251" s="189" t="s">
        <v>1573</v>
      </c>
      <c r="K251" s="189" t="s">
        <v>744</v>
      </c>
      <c r="L251" s="189" t="s">
        <v>745</v>
      </c>
      <c r="M251" s="189" t="s">
        <v>1574</v>
      </c>
      <c r="N251" s="189" t="s">
        <v>462</v>
      </c>
      <c r="O251" s="190">
        <v>110</v>
      </c>
      <c r="P251" s="190">
        <v>43900</v>
      </c>
      <c r="Q251" s="190">
        <v>1290</v>
      </c>
      <c r="R251" s="189"/>
    </row>
    <row r="252" spans="1:18" hidden="1" x14ac:dyDescent="0.25">
      <c r="A252" s="187">
        <v>61</v>
      </c>
      <c r="B252" s="188">
        <v>9</v>
      </c>
      <c r="C252" s="189" t="s">
        <v>833</v>
      </c>
      <c r="D252" s="189"/>
      <c r="E252" s="189" t="s">
        <v>1575</v>
      </c>
      <c r="F252" s="39">
        <v>27111</v>
      </c>
      <c r="G252" s="189" t="s">
        <v>305</v>
      </c>
      <c r="H252" s="189" t="s">
        <v>321</v>
      </c>
      <c r="I252" s="189" t="s">
        <v>1576</v>
      </c>
      <c r="J252" s="189" t="s">
        <v>1577</v>
      </c>
      <c r="K252" s="189" t="s">
        <v>1578</v>
      </c>
      <c r="L252" s="189" t="s">
        <v>1579</v>
      </c>
      <c r="M252" s="189" t="s">
        <v>1580</v>
      </c>
      <c r="N252" s="189" t="s">
        <v>317</v>
      </c>
      <c r="O252" s="190">
        <v>175</v>
      </c>
      <c r="P252" s="190">
        <v>80000</v>
      </c>
      <c r="Q252" s="190">
        <v>1700</v>
      </c>
      <c r="R252" s="189"/>
    </row>
    <row r="253" spans="1:18" hidden="1" x14ac:dyDescent="0.25">
      <c r="A253" s="187">
        <v>87</v>
      </c>
      <c r="C253" s="189" t="s">
        <v>371</v>
      </c>
      <c r="D253" s="189"/>
      <c r="E253" s="189" t="s">
        <v>1581</v>
      </c>
      <c r="F253" s="39">
        <v>29378</v>
      </c>
      <c r="G253" s="189" t="s">
        <v>295</v>
      </c>
      <c r="H253" s="189" t="s">
        <v>321</v>
      </c>
      <c r="I253" s="189" t="s">
        <v>1582</v>
      </c>
      <c r="J253" s="189" t="s">
        <v>1583</v>
      </c>
      <c r="K253" s="189" t="s">
        <v>1584</v>
      </c>
      <c r="L253" s="189" t="s">
        <v>1585</v>
      </c>
      <c r="M253" s="189" t="s">
        <v>1586</v>
      </c>
      <c r="N253" s="189" t="s">
        <v>354</v>
      </c>
      <c r="O253" s="190">
        <v>115</v>
      </c>
      <c r="P253" s="190">
        <v>29800</v>
      </c>
      <c r="Q253" s="190">
        <v>1500</v>
      </c>
      <c r="R253" s="189"/>
    </row>
    <row r="254" spans="1:18" hidden="1" x14ac:dyDescent="0.25">
      <c r="A254" s="187">
        <v>156</v>
      </c>
      <c r="B254" s="188">
        <v>3</v>
      </c>
      <c r="C254" s="189" t="s">
        <v>826</v>
      </c>
      <c r="D254" s="189"/>
      <c r="E254" s="189" t="s">
        <v>1587</v>
      </c>
      <c r="F254" s="39">
        <v>28565</v>
      </c>
      <c r="G254" s="189" t="s">
        <v>295</v>
      </c>
      <c r="H254" s="189" t="s">
        <v>321</v>
      </c>
      <c r="I254" s="189" t="s">
        <v>1588</v>
      </c>
      <c r="J254" s="189" t="s">
        <v>1589</v>
      </c>
      <c r="K254" s="189" t="s">
        <v>341</v>
      </c>
      <c r="L254" s="189" t="s">
        <v>300</v>
      </c>
      <c r="M254" s="189" t="s">
        <v>1590</v>
      </c>
      <c r="N254" s="189" t="s">
        <v>309</v>
      </c>
      <c r="O254" s="190">
        <v>115</v>
      </c>
      <c r="P254" s="190">
        <v>42900</v>
      </c>
      <c r="Q254" s="190">
        <v>1150</v>
      </c>
      <c r="R254" s="189"/>
    </row>
    <row r="255" spans="1:18" hidden="1" x14ac:dyDescent="0.25">
      <c r="A255" s="187">
        <v>64</v>
      </c>
      <c r="C255" s="189" t="s">
        <v>1591</v>
      </c>
      <c r="D255" s="189" t="s">
        <v>512</v>
      </c>
      <c r="E255" s="189" t="s">
        <v>1592</v>
      </c>
      <c r="F255" s="39">
        <v>23418</v>
      </c>
      <c r="G255" s="189" t="s">
        <v>305</v>
      </c>
      <c r="H255" s="189" t="s">
        <v>296</v>
      </c>
      <c r="I255" s="189" t="s">
        <v>1593</v>
      </c>
      <c r="J255" s="189" t="s">
        <v>1594</v>
      </c>
      <c r="K255" s="189" t="s">
        <v>1595</v>
      </c>
      <c r="L255" s="189" t="s">
        <v>1596</v>
      </c>
      <c r="M255" s="189" t="s">
        <v>1597</v>
      </c>
      <c r="N255" s="189" t="s">
        <v>370</v>
      </c>
      <c r="O255" s="190">
        <v>225</v>
      </c>
      <c r="P255" s="190">
        <v>67000</v>
      </c>
      <c r="Q255" s="190">
        <v>1320</v>
      </c>
      <c r="R255" s="189"/>
    </row>
    <row r="256" spans="1:18" hidden="1" x14ac:dyDescent="0.25">
      <c r="A256" s="187">
        <v>178</v>
      </c>
      <c r="B256" s="188">
        <v>3</v>
      </c>
      <c r="C256" s="189" t="s">
        <v>1559</v>
      </c>
      <c r="D256" s="189"/>
      <c r="E256" s="189" t="s">
        <v>1560</v>
      </c>
      <c r="F256" s="39">
        <v>20975</v>
      </c>
      <c r="G256" s="189" t="s">
        <v>295</v>
      </c>
      <c r="H256" s="189" t="s">
        <v>296</v>
      </c>
      <c r="I256" s="189" t="s">
        <v>1561</v>
      </c>
      <c r="J256" s="189" t="s">
        <v>1562</v>
      </c>
      <c r="K256" s="189" t="s">
        <v>328</v>
      </c>
      <c r="L256" s="189" t="s">
        <v>329</v>
      </c>
      <c r="M256" s="189" t="s">
        <v>1563</v>
      </c>
      <c r="N256" s="189" t="s">
        <v>309</v>
      </c>
      <c r="O256" s="190">
        <v>135</v>
      </c>
      <c r="P256" s="190">
        <v>26400</v>
      </c>
      <c r="Q256" s="190">
        <v>1580</v>
      </c>
      <c r="R256" s="189"/>
    </row>
    <row r="257" spans="1:18" x14ac:dyDescent="0.25">
      <c r="A257" s="187">
        <v>22</v>
      </c>
      <c r="B257" s="188">
        <v>6</v>
      </c>
      <c r="C257" s="189" t="s">
        <v>1603</v>
      </c>
      <c r="D257" s="189"/>
      <c r="E257" s="189" t="s">
        <v>1604</v>
      </c>
      <c r="F257" s="39">
        <v>23820</v>
      </c>
      <c r="G257" s="189" t="s">
        <v>305</v>
      </c>
      <c r="H257" s="189" t="s">
        <v>321</v>
      </c>
      <c r="I257" s="189" t="s">
        <v>1605</v>
      </c>
      <c r="J257" s="189" t="s">
        <v>1606</v>
      </c>
      <c r="K257" s="189" t="s">
        <v>870</v>
      </c>
      <c r="L257" s="189" t="s">
        <v>400</v>
      </c>
      <c r="M257" s="189" t="s">
        <v>1607</v>
      </c>
      <c r="N257" s="189" t="s">
        <v>432</v>
      </c>
      <c r="O257" s="190">
        <v>250</v>
      </c>
      <c r="P257" s="190">
        <v>117900</v>
      </c>
      <c r="Q257" s="190">
        <v>1150</v>
      </c>
      <c r="R257" s="189"/>
    </row>
    <row r="258" spans="1:18" x14ac:dyDescent="0.25">
      <c r="A258" s="187">
        <v>247</v>
      </c>
      <c r="C258" s="189" t="s">
        <v>1095</v>
      </c>
      <c r="D258" s="189" t="s">
        <v>319</v>
      </c>
      <c r="E258" s="189" t="s">
        <v>1310</v>
      </c>
      <c r="F258" s="39">
        <v>23286</v>
      </c>
      <c r="G258" s="189" t="s">
        <v>295</v>
      </c>
      <c r="H258" s="189" t="s">
        <v>296</v>
      </c>
      <c r="I258" s="189" t="s">
        <v>1608</v>
      </c>
      <c r="J258" s="189" t="s">
        <v>1609</v>
      </c>
      <c r="K258" s="189" t="s">
        <v>1610</v>
      </c>
      <c r="L258" s="189" t="s">
        <v>1611</v>
      </c>
      <c r="M258" s="189" t="s">
        <v>1612</v>
      </c>
      <c r="N258" s="189" t="s">
        <v>432</v>
      </c>
      <c r="O258" s="190">
        <v>200</v>
      </c>
      <c r="P258" s="190">
        <v>115800</v>
      </c>
      <c r="Q258" s="190">
        <v>860</v>
      </c>
      <c r="R258" s="189"/>
    </row>
    <row r="259" spans="1:18" hidden="1" x14ac:dyDescent="0.25">
      <c r="A259" s="187">
        <v>222</v>
      </c>
      <c r="B259" s="188">
        <v>5</v>
      </c>
      <c r="C259" s="189" t="s">
        <v>740</v>
      </c>
      <c r="D259" s="189"/>
      <c r="E259" s="189" t="s">
        <v>1613</v>
      </c>
      <c r="F259" s="39">
        <v>29374</v>
      </c>
      <c r="G259" s="189" t="s">
        <v>305</v>
      </c>
      <c r="H259" s="189" t="s">
        <v>296</v>
      </c>
      <c r="I259" s="189" t="s">
        <v>1614</v>
      </c>
      <c r="J259" s="189" t="s">
        <v>1615</v>
      </c>
      <c r="K259" s="189" t="s">
        <v>1170</v>
      </c>
      <c r="L259" s="189" t="s">
        <v>1171</v>
      </c>
      <c r="M259" s="189" t="s">
        <v>1616</v>
      </c>
      <c r="N259" s="189" t="s">
        <v>317</v>
      </c>
      <c r="O259" s="190">
        <v>200</v>
      </c>
      <c r="P259" s="190">
        <v>73900</v>
      </c>
      <c r="Q259" s="190">
        <v>1990</v>
      </c>
      <c r="R259" s="189"/>
    </row>
    <row r="260" spans="1:18" hidden="1" x14ac:dyDescent="0.25">
      <c r="A260" s="187">
        <v>249</v>
      </c>
      <c r="B260" s="188">
        <v>7</v>
      </c>
      <c r="C260" s="189" t="s">
        <v>569</v>
      </c>
      <c r="D260" s="189"/>
      <c r="E260" s="189" t="s">
        <v>1617</v>
      </c>
      <c r="F260" s="39">
        <v>23329</v>
      </c>
      <c r="G260" s="189" t="s">
        <v>305</v>
      </c>
      <c r="H260" s="189" t="s">
        <v>321</v>
      </c>
      <c r="I260" s="189" t="s">
        <v>1618</v>
      </c>
      <c r="J260" s="189" t="s">
        <v>1619</v>
      </c>
      <c r="K260" s="189" t="s">
        <v>1620</v>
      </c>
      <c r="L260" s="189" t="s">
        <v>1621</v>
      </c>
      <c r="M260" s="189" t="s">
        <v>1622</v>
      </c>
      <c r="N260" s="189" t="s">
        <v>317</v>
      </c>
      <c r="O260" s="190">
        <v>125</v>
      </c>
      <c r="P260" s="190">
        <v>55500</v>
      </c>
      <c r="Q260" s="190">
        <v>1160</v>
      </c>
      <c r="R260" s="189"/>
    </row>
    <row r="261" spans="1:18" hidden="1" x14ac:dyDescent="0.25">
      <c r="A261" s="187">
        <v>273</v>
      </c>
      <c r="B261" s="188">
        <v>8</v>
      </c>
      <c r="C261" s="189" t="s">
        <v>1623</v>
      </c>
      <c r="D261" s="189"/>
      <c r="E261" s="189" t="s">
        <v>1624</v>
      </c>
      <c r="F261" s="39">
        <v>21634</v>
      </c>
      <c r="G261" s="189" t="s">
        <v>295</v>
      </c>
      <c r="H261" s="189" t="s">
        <v>321</v>
      </c>
      <c r="I261" s="189" t="s">
        <v>1625</v>
      </c>
      <c r="J261" s="189" t="s">
        <v>1626</v>
      </c>
      <c r="K261" s="189" t="s">
        <v>1170</v>
      </c>
      <c r="L261" s="189" t="s">
        <v>1171</v>
      </c>
      <c r="M261" s="189" t="s">
        <v>1627</v>
      </c>
      <c r="N261" s="189" t="s">
        <v>317</v>
      </c>
      <c r="O261" s="190">
        <v>150</v>
      </c>
      <c r="P261" s="190">
        <v>53500</v>
      </c>
      <c r="Q261" s="190">
        <v>1810</v>
      </c>
      <c r="R261" s="189"/>
    </row>
    <row r="262" spans="1:18" hidden="1" x14ac:dyDescent="0.25">
      <c r="A262" s="187">
        <v>235</v>
      </c>
      <c r="B262" s="188">
        <v>9</v>
      </c>
      <c r="C262" s="189" t="s">
        <v>371</v>
      </c>
      <c r="D262" s="189"/>
      <c r="E262" s="189" t="s">
        <v>1628</v>
      </c>
      <c r="F262" s="39">
        <v>20461</v>
      </c>
      <c r="G262" s="189" t="s">
        <v>305</v>
      </c>
      <c r="H262" s="189" t="s">
        <v>296</v>
      </c>
      <c r="I262" s="189" t="s">
        <v>1629</v>
      </c>
      <c r="J262" s="189" t="s">
        <v>1630</v>
      </c>
      <c r="K262" s="189" t="s">
        <v>654</v>
      </c>
      <c r="L262" s="189" t="s">
        <v>655</v>
      </c>
      <c r="M262" s="189" t="s">
        <v>1631</v>
      </c>
      <c r="N262" s="189" t="s">
        <v>354</v>
      </c>
      <c r="O262" s="190">
        <v>110</v>
      </c>
      <c r="P262" s="190">
        <v>31200</v>
      </c>
      <c r="Q262" s="190">
        <v>1700</v>
      </c>
      <c r="R262" s="189"/>
    </row>
    <row r="263" spans="1:18" x14ac:dyDescent="0.25">
      <c r="A263" s="187">
        <v>252</v>
      </c>
      <c r="B263" s="188">
        <v>3</v>
      </c>
      <c r="C263" s="189" t="s">
        <v>475</v>
      </c>
      <c r="D263" s="189"/>
      <c r="E263" s="189" t="s">
        <v>1632</v>
      </c>
      <c r="F263" s="39">
        <v>24953</v>
      </c>
      <c r="G263" s="189" t="s">
        <v>295</v>
      </c>
      <c r="H263" s="189" t="s">
        <v>321</v>
      </c>
      <c r="I263" s="189" t="s">
        <v>1633</v>
      </c>
      <c r="J263" s="189" t="s">
        <v>1634</v>
      </c>
      <c r="K263" s="189" t="s">
        <v>1505</v>
      </c>
      <c r="L263" s="189" t="s">
        <v>587</v>
      </c>
      <c r="M263" s="189" t="s">
        <v>1635</v>
      </c>
      <c r="N263" s="189" t="s">
        <v>432</v>
      </c>
      <c r="O263" s="190">
        <v>225</v>
      </c>
      <c r="P263" s="190">
        <v>114800</v>
      </c>
      <c r="Q263" s="190">
        <v>1020</v>
      </c>
      <c r="R263" s="189"/>
    </row>
    <row r="264" spans="1:18" hidden="1" x14ac:dyDescent="0.25">
      <c r="A264" s="187">
        <v>167</v>
      </c>
      <c r="B264" s="188">
        <v>10</v>
      </c>
      <c r="C264" s="189" t="s">
        <v>475</v>
      </c>
      <c r="D264" s="189"/>
      <c r="E264" s="189" t="s">
        <v>1636</v>
      </c>
      <c r="F264" s="39">
        <v>28984</v>
      </c>
      <c r="G264" s="189" t="s">
        <v>295</v>
      </c>
      <c r="H264" s="189" t="s">
        <v>321</v>
      </c>
      <c r="I264" s="189" t="s">
        <v>1637</v>
      </c>
      <c r="J264" s="189" t="s">
        <v>1638</v>
      </c>
      <c r="K264" s="189" t="s">
        <v>486</v>
      </c>
      <c r="L264" s="189" t="s">
        <v>487</v>
      </c>
      <c r="M264" s="189" t="s">
        <v>1639</v>
      </c>
      <c r="N264" s="189" t="s">
        <v>354</v>
      </c>
      <c r="O264" s="190">
        <v>150</v>
      </c>
      <c r="P264" s="190">
        <v>45100</v>
      </c>
      <c r="Q264" s="190">
        <v>1250</v>
      </c>
      <c r="R264" s="189"/>
    </row>
    <row r="265" spans="1:18" hidden="1" x14ac:dyDescent="0.25">
      <c r="A265" s="187">
        <v>155</v>
      </c>
      <c r="B265" s="188">
        <v>10</v>
      </c>
      <c r="C265" s="189" t="s">
        <v>337</v>
      </c>
      <c r="D265" s="189" t="s">
        <v>319</v>
      </c>
      <c r="E265" s="189" t="s">
        <v>1640</v>
      </c>
      <c r="F265" s="39">
        <v>28860</v>
      </c>
      <c r="G265" s="189" t="s">
        <v>305</v>
      </c>
      <c r="H265" s="189" t="s">
        <v>296</v>
      </c>
      <c r="I265" s="189" t="s">
        <v>1641</v>
      </c>
      <c r="J265" s="189" t="s">
        <v>1642</v>
      </c>
      <c r="K265" s="189" t="s">
        <v>628</v>
      </c>
      <c r="L265" s="189" t="s">
        <v>629</v>
      </c>
      <c r="M265" s="189" t="s">
        <v>1643</v>
      </c>
      <c r="N265" s="189" t="s">
        <v>370</v>
      </c>
      <c r="O265" s="190">
        <v>120</v>
      </c>
      <c r="P265" s="190">
        <v>36700</v>
      </c>
      <c r="Q265" s="190">
        <v>1700</v>
      </c>
      <c r="R265" s="189"/>
    </row>
    <row r="266" spans="1:18" hidden="1" x14ac:dyDescent="0.25">
      <c r="A266" s="187">
        <v>189</v>
      </c>
      <c r="C266" s="189" t="s">
        <v>390</v>
      </c>
      <c r="D266" s="189"/>
      <c r="E266" s="189" t="s">
        <v>1644</v>
      </c>
      <c r="F266" s="39">
        <v>23473</v>
      </c>
      <c r="G266" s="189" t="s">
        <v>295</v>
      </c>
      <c r="H266" s="189" t="s">
        <v>296</v>
      </c>
      <c r="I266" s="189" t="s">
        <v>1645</v>
      </c>
      <c r="J266" s="189" t="s">
        <v>1646</v>
      </c>
      <c r="K266" s="189" t="s">
        <v>1647</v>
      </c>
      <c r="L266" s="189" t="s">
        <v>1648</v>
      </c>
      <c r="M266" s="189" t="s">
        <v>1649</v>
      </c>
      <c r="N266" s="189" t="s">
        <v>370</v>
      </c>
      <c r="O266" s="190">
        <v>125</v>
      </c>
      <c r="P266" s="190">
        <v>46100</v>
      </c>
      <c r="Q266" s="190">
        <v>750</v>
      </c>
      <c r="R266" s="189"/>
    </row>
    <row r="267" spans="1:18" hidden="1" x14ac:dyDescent="0.25">
      <c r="A267" s="187">
        <v>196</v>
      </c>
      <c r="B267" s="188">
        <v>5</v>
      </c>
      <c r="C267" s="189" t="s">
        <v>1598</v>
      </c>
      <c r="D267" s="189" t="s">
        <v>319</v>
      </c>
      <c r="E267" s="189" t="s">
        <v>1599</v>
      </c>
      <c r="F267" s="39">
        <v>21444</v>
      </c>
      <c r="G267" s="189" t="s">
        <v>295</v>
      </c>
      <c r="H267" s="189" t="s">
        <v>321</v>
      </c>
      <c r="I267" s="189" t="s">
        <v>1600</v>
      </c>
      <c r="J267" s="189" t="s">
        <v>1601</v>
      </c>
      <c r="K267" s="189" t="s">
        <v>328</v>
      </c>
      <c r="L267" s="189" t="s">
        <v>329</v>
      </c>
      <c r="M267" s="189" t="s">
        <v>1602</v>
      </c>
      <c r="N267" s="189" t="s">
        <v>317</v>
      </c>
      <c r="O267" s="190">
        <v>150</v>
      </c>
      <c r="P267" s="190">
        <v>62100</v>
      </c>
      <c r="Q267" s="190">
        <v>1550</v>
      </c>
      <c r="R267" s="189"/>
    </row>
    <row r="268" spans="1:18" x14ac:dyDescent="0.25">
      <c r="A268" s="187">
        <v>192</v>
      </c>
      <c r="C268" s="189" t="s">
        <v>803</v>
      </c>
      <c r="D268" s="189"/>
      <c r="E268" s="189" t="s">
        <v>490</v>
      </c>
      <c r="F268" s="39">
        <v>23610</v>
      </c>
      <c r="G268" s="189" t="s">
        <v>295</v>
      </c>
      <c r="H268" s="189" t="s">
        <v>296</v>
      </c>
      <c r="I268" s="189" t="s">
        <v>1654</v>
      </c>
      <c r="J268" s="189" t="s">
        <v>1655</v>
      </c>
      <c r="K268" s="189" t="s">
        <v>1656</v>
      </c>
      <c r="L268" s="189" t="s">
        <v>1657</v>
      </c>
      <c r="M268" s="189" t="s">
        <v>1658</v>
      </c>
      <c r="N268" s="189" t="s">
        <v>432</v>
      </c>
      <c r="O268" s="190">
        <v>190</v>
      </c>
      <c r="P268" s="190">
        <v>97900</v>
      </c>
      <c r="Q268" s="190">
        <v>650</v>
      </c>
      <c r="R268" s="189"/>
    </row>
    <row r="269" spans="1:18" hidden="1" x14ac:dyDescent="0.25">
      <c r="A269" s="187">
        <v>125</v>
      </c>
      <c r="C269" s="189" t="s">
        <v>468</v>
      </c>
      <c r="D269" s="189"/>
      <c r="E269" s="189" t="s">
        <v>1659</v>
      </c>
      <c r="F269" s="39">
        <v>19827</v>
      </c>
      <c r="G269" s="189" t="s">
        <v>295</v>
      </c>
      <c r="H269" s="189" t="s">
        <v>296</v>
      </c>
      <c r="I269" s="189" t="s">
        <v>1660</v>
      </c>
      <c r="J269" s="189" t="s">
        <v>1661</v>
      </c>
      <c r="K269" s="189" t="s">
        <v>380</v>
      </c>
      <c r="L269" s="189" t="s">
        <v>381</v>
      </c>
      <c r="M269" s="189" t="s">
        <v>1662</v>
      </c>
      <c r="N269" s="189" t="s">
        <v>370</v>
      </c>
      <c r="O269" s="190">
        <v>115</v>
      </c>
      <c r="P269" s="190">
        <v>66000</v>
      </c>
      <c r="Q269" s="190">
        <v>520</v>
      </c>
      <c r="R269" s="189"/>
    </row>
    <row r="270" spans="1:18" x14ac:dyDescent="0.25">
      <c r="A270" s="187">
        <v>54</v>
      </c>
      <c r="B270" s="188">
        <v>6</v>
      </c>
      <c r="C270" s="189" t="s">
        <v>383</v>
      </c>
      <c r="D270" s="189"/>
      <c r="E270" s="189" t="s">
        <v>1663</v>
      </c>
      <c r="F270" s="39">
        <v>23071</v>
      </c>
      <c r="G270" s="189" t="s">
        <v>305</v>
      </c>
      <c r="H270" s="189" t="s">
        <v>321</v>
      </c>
      <c r="I270" s="189" t="s">
        <v>1664</v>
      </c>
      <c r="J270" s="189" t="s">
        <v>1665</v>
      </c>
      <c r="K270" s="189" t="s">
        <v>654</v>
      </c>
      <c r="L270" s="189" t="s">
        <v>655</v>
      </c>
      <c r="M270" s="189" t="s">
        <v>1666</v>
      </c>
      <c r="N270" s="189" t="s">
        <v>462</v>
      </c>
      <c r="O270" s="190">
        <v>250</v>
      </c>
      <c r="P270" s="190">
        <v>84200</v>
      </c>
      <c r="Q270" s="190">
        <v>590</v>
      </c>
      <c r="R270" s="189"/>
    </row>
    <row r="271" spans="1:18" hidden="1" x14ac:dyDescent="0.25">
      <c r="A271" s="187">
        <v>1</v>
      </c>
      <c r="B271" s="188">
        <v>2</v>
      </c>
      <c r="C271" s="189" t="s">
        <v>383</v>
      </c>
      <c r="D271" s="189" t="s">
        <v>319</v>
      </c>
      <c r="E271" s="189" t="s">
        <v>1667</v>
      </c>
      <c r="F271" s="39">
        <v>19023</v>
      </c>
      <c r="G271" s="189" t="s">
        <v>305</v>
      </c>
      <c r="H271" s="189" t="s">
        <v>321</v>
      </c>
      <c r="I271" s="189" t="s">
        <v>1668</v>
      </c>
      <c r="J271" s="189" t="s">
        <v>1669</v>
      </c>
      <c r="K271" s="189" t="s">
        <v>299</v>
      </c>
      <c r="L271" s="189" t="s">
        <v>300</v>
      </c>
      <c r="M271" s="189" t="s">
        <v>1670</v>
      </c>
      <c r="N271" s="189" t="s">
        <v>309</v>
      </c>
      <c r="O271" s="190">
        <v>125</v>
      </c>
      <c r="P271" s="190">
        <v>78200</v>
      </c>
      <c r="Q271" s="190">
        <v>1410</v>
      </c>
      <c r="R271" s="189"/>
    </row>
    <row r="272" spans="1:18" x14ac:dyDescent="0.25">
      <c r="A272" s="187">
        <v>161</v>
      </c>
      <c r="B272" s="188">
        <v>4</v>
      </c>
      <c r="C272" s="189" t="s">
        <v>1671</v>
      </c>
      <c r="D272" s="189"/>
      <c r="E272" s="189" t="s">
        <v>1672</v>
      </c>
      <c r="F272" s="39">
        <v>19764</v>
      </c>
      <c r="G272" s="189" t="s">
        <v>295</v>
      </c>
      <c r="H272" s="189" t="s">
        <v>321</v>
      </c>
      <c r="I272" s="189" t="s">
        <v>1673</v>
      </c>
      <c r="J272" s="189" t="s">
        <v>1674</v>
      </c>
      <c r="K272" s="189" t="s">
        <v>415</v>
      </c>
      <c r="L272" s="189" t="s">
        <v>416</v>
      </c>
      <c r="M272" s="189" t="s">
        <v>1675</v>
      </c>
      <c r="N272" s="189" t="s">
        <v>462</v>
      </c>
      <c r="O272" s="190">
        <v>125</v>
      </c>
      <c r="P272" s="190">
        <v>103300</v>
      </c>
      <c r="Q272" s="190">
        <v>1560</v>
      </c>
      <c r="R272" s="189"/>
    </row>
    <row r="273" spans="1:18" hidden="1" x14ac:dyDescent="0.25">
      <c r="A273" s="187">
        <v>2</v>
      </c>
      <c r="B273" s="188">
        <v>6</v>
      </c>
      <c r="C273" s="189" t="s">
        <v>1676</v>
      </c>
      <c r="D273" s="189"/>
      <c r="E273" s="189" t="s">
        <v>402</v>
      </c>
      <c r="F273" s="39">
        <v>21218</v>
      </c>
      <c r="G273" s="189" t="s">
        <v>305</v>
      </c>
      <c r="H273" s="189" t="s">
        <v>321</v>
      </c>
      <c r="I273" s="189" t="s">
        <v>1677</v>
      </c>
      <c r="J273" s="189" t="s">
        <v>1678</v>
      </c>
      <c r="K273" s="189" t="s">
        <v>498</v>
      </c>
      <c r="L273" s="189" t="s">
        <v>499</v>
      </c>
      <c r="M273" s="189" t="s">
        <v>1679</v>
      </c>
      <c r="N273" s="189" t="s">
        <v>462</v>
      </c>
      <c r="O273" s="190">
        <v>100</v>
      </c>
      <c r="P273" s="190">
        <v>54000</v>
      </c>
      <c r="Q273" s="190">
        <v>1750</v>
      </c>
      <c r="R273" s="189"/>
    </row>
    <row r="274" spans="1:18" hidden="1" x14ac:dyDescent="0.25">
      <c r="A274" s="187">
        <v>59</v>
      </c>
      <c r="B274" s="188">
        <v>3</v>
      </c>
      <c r="C274" s="189" t="s">
        <v>1680</v>
      </c>
      <c r="D274" s="189"/>
      <c r="E274" s="189" t="s">
        <v>1681</v>
      </c>
      <c r="F274" s="39">
        <v>26489</v>
      </c>
      <c r="G274" s="189" t="s">
        <v>295</v>
      </c>
      <c r="H274" s="189" t="s">
        <v>321</v>
      </c>
      <c r="I274" s="189" t="s">
        <v>1682</v>
      </c>
      <c r="J274" s="189" t="s">
        <v>1683</v>
      </c>
      <c r="K274" s="189" t="s">
        <v>498</v>
      </c>
      <c r="L274" s="189" t="s">
        <v>499</v>
      </c>
      <c r="M274" s="189" t="s">
        <v>1684</v>
      </c>
      <c r="N274" s="189" t="s">
        <v>462</v>
      </c>
      <c r="O274" s="190">
        <v>150</v>
      </c>
      <c r="P274" s="190">
        <v>71100</v>
      </c>
      <c r="Q274" s="190">
        <v>1470</v>
      </c>
      <c r="R274" s="189"/>
    </row>
    <row r="275" spans="1:18" hidden="1" x14ac:dyDescent="0.25">
      <c r="A275" s="187">
        <v>264</v>
      </c>
      <c r="B275" s="188">
        <v>9</v>
      </c>
      <c r="C275" s="189" t="s">
        <v>1685</v>
      </c>
      <c r="D275" s="189"/>
      <c r="E275" s="189" t="s">
        <v>1686</v>
      </c>
      <c r="F275" s="39">
        <v>23063</v>
      </c>
      <c r="G275" s="189" t="s">
        <v>305</v>
      </c>
      <c r="H275" s="189" t="s">
        <v>321</v>
      </c>
      <c r="I275" s="189" t="s">
        <v>1687</v>
      </c>
      <c r="J275" s="189" t="s">
        <v>1688</v>
      </c>
      <c r="K275" s="189" t="s">
        <v>473</v>
      </c>
      <c r="L275" s="189" t="s">
        <v>388</v>
      </c>
      <c r="M275" s="189" t="s">
        <v>1689</v>
      </c>
      <c r="N275" s="189" t="s">
        <v>309</v>
      </c>
      <c r="O275" s="190">
        <v>115</v>
      </c>
      <c r="P275" s="190">
        <v>32600</v>
      </c>
      <c r="Q275" s="190">
        <v>1910</v>
      </c>
      <c r="R275" s="189"/>
    </row>
    <row r="276" spans="1:18" hidden="1" x14ac:dyDescent="0.25">
      <c r="A276" s="187">
        <v>224</v>
      </c>
      <c r="C276" s="189" t="s">
        <v>1690</v>
      </c>
      <c r="D276" s="189"/>
      <c r="E276" s="189" t="s">
        <v>1691</v>
      </c>
      <c r="F276" s="39">
        <v>30165</v>
      </c>
      <c r="G276" s="189" t="s">
        <v>295</v>
      </c>
      <c r="H276" s="189" t="s">
        <v>296</v>
      </c>
      <c r="I276" s="189" t="s">
        <v>1692</v>
      </c>
      <c r="J276" s="189" t="s">
        <v>1693</v>
      </c>
      <c r="K276" s="189" t="s">
        <v>1694</v>
      </c>
      <c r="L276" s="189" t="s">
        <v>1695</v>
      </c>
      <c r="M276" s="189" t="s">
        <v>1696</v>
      </c>
      <c r="N276" s="189" t="s">
        <v>462</v>
      </c>
      <c r="O276" s="190">
        <v>160</v>
      </c>
      <c r="P276" s="190">
        <v>49000</v>
      </c>
      <c r="Q276" s="190">
        <v>1380</v>
      </c>
      <c r="R276" s="189"/>
    </row>
    <row r="277" spans="1:18" hidden="1" x14ac:dyDescent="0.25">
      <c r="A277" s="187">
        <v>216</v>
      </c>
      <c r="C277" s="189" t="s">
        <v>293</v>
      </c>
      <c r="D277" s="189" t="s">
        <v>512</v>
      </c>
      <c r="E277" s="189" t="s">
        <v>817</v>
      </c>
      <c r="F277" s="39">
        <v>29623</v>
      </c>
      <c r="G277" s="189" t="s">
        <v>295</v>
      </c>
      <c r="H277" s="189" t="s">
        <v>321</v>
      </c>
      <c r="I277" s="189" t="s">
        <v>1697</v>
      </c>
      <c r="J277" s="189" t="s">
        <v>1698</v>
      </c>
      <c r="K277" s="189" t="s">
        <v>1699</v>
      </c>
      <c r="L277" s="189" t="s">
        <v>1364</v>
      </c>
      <c r="M277" s="189" t="s">
        <v>1700</v>
      </c>
      <c r="N277" s="189" t="s">
        <v>462</v>
      </c>
      <c r="O277" s="190">
        <v>130</v>
      </c>
      <c r="P277" s="190">
        <v>54700</v>
      </c>
      <c r="Q277" s="190">
        <v>780</v>
      </c>
      <c r="R277" s="189"/>
    </row>
    <row r="278" spans="1:18" hidden="1" x14ac:dyDescent="0.25">
      <c r="A278" s="187">
        <v>267</v>
      </c>
      <c r="B278" s="188">
        <v>1</v>
      </c>
      <c r="C278" s="189" t="s">
        <v>1246</v>
      </c>
      <c r="D278" s="189" t="s">
        <v>319</v>
      </c>
      <c r="E278" s="189" t="s">
        <v>1701</v>
      </c>
      <c r="F278" s="39">
        <v>24204</v>
      </c>
      <c r="G278" s="189" t="s">
        <v>305</v>
      </c>
      <c r="H278" s="189" t="s">
        <v>321</v>
      </c>
      <c r="I278" s="189" t="s">
        <v>1702</v>
      </c>
      <c r="J278" s="189" t="s">
        <v>1703</v>
      </c>
      <c r="K278" s="189" t="s">
        <v>1186</v>
      </c>
      <c r="L278" s="189" t="s">
        <v>1187</v>
      </c>
      <c r="M278" s="189" t="s">
        <v>1704</v>
      </c>
      <c r="N278" s="189" t="s">
        <v>309</v>
      </c>
      <c r="O278" s="190">
        <v>100</v>
      </c>
      <c r="P278" s="190">
        <v>24500</v>
      </c>
      <c r="Q278" s="190">
        <v>1630</v>
      </c>
      <c r="R278" s="189"/>
    </row>
    <row r="279" spans="1:18" x14ac:dyDescent="0.25">
      <c r="A279" s="187">
        <v>113</v>
      </c>
      <c r="B279" s="188">
        <v>7</v>
      </c>
      <c r="C279" s="189" t="s">
        <v>1388</v>
      </c>
      <c r="D279" s="189" t="s">
        <v>512</v>
      </c>
      <c r="E279" s="189" t="s">
        <v>1705</v>
      </c>
      <c r="F279" s="39">
        <v>23996</v>
      </c>
      <c r="G279" s="189" t="s">
        <v>305</v>
      </c>
      <c r="H279" s="189" t="s">
        <v>321</v>
      </c>
      <c r="I279" s="189" t="s">
        <v>1706</v>
      </c>
      <c r="J279" s="189" t="s">
        <v>1707</v>
      </c>
      <c r="K279" s="189" t="s">
        <v>692</v>
      </c>
      <c r="L279" s="189" t="s">
        <v>693</v>
      </c>
      <c r="M279" s="189" t="s">
        <v>1708</v>
      </c>
      <c r="N279" s="189" t="s">
        <v>317</v>
      </c>
      <c r="O279" s="190">
        <v>125</v>
      </c>
      <c r="P279" s="190">
        <v>84100</v>
      </c>
      <c r="Q279" s="190">
        <v>620</v>
      </c>
      <c r="R279" s="189"/>
    </row>
    <row r="280" spans="1:18" x14ac:dyDescent="0.25">
      <c r="A280" s="187">
        <v>251</v>
      </c>
      <c r="B280" s="188">
        <v>2</v>
      </c>
      <c r="C280" s="189" t="s">
        <v>395</v>
      </c>
      <c r="D280" s="189" t="s">
        <v>512</v>
      </c>
      <c r="E280" s="189" t="s">
        <v>1709</v>
      </c>
      <c r="F280" s="39">
        <v>30400</v>
      </c>
      <c r="G280" s="189" t="s">
        <v>295</v>
      </c>
      <c r="H280" s="189" t="s">
        <v>296</v>
      </c>
      <c r="I280" s="189" t="s">
        <v>1710</v>
      </c>
      <c r="J280" s="189" t="s">
        <v>1711</v>
      </c>
      <c r="K280" s="189" t="s">
        <v>1712</v>
      </c>
      <c r="L280" s="189" t="s">
        <v>604</v>
      </c>
      <c r="M280" s="189" t="s">
        <v>1713</v>
      </c>
      <c r="N280" s="189" t="s">
        <v>462</v>
      </c>
      <c r="O280" s="190">
        <v>110</v>
      </c>
      <c r="P280" s="190">
        <v>84700</v>
      </c>
      <c r="Q280" s="190">
        <v>1510</v>
      </c>
      <c r="R280" s="189"/>
    </row>
    <row r="281" spans="1:18" hidden="1" x14ac:dyDescent="0.25">
      <c r="A281" s="187">
        <v>217</v>
      </c>
      <c r="C281" s="189" t="s">
        <v>1714</v>
      </c>
      <c r="D281" s="189" t="s">
        <v>319</v>
      </c>
      <c r="E281" s="189" t="s">
        <v>1715</v>
      </c>
      <c r="F281" s="39">
        <v>19089</v>
      </c>
      <c r="G281" s="189" t="s">
        <v>295</v>
      </c>
      <c r="H281" s="189" t="s">
        <v>321</v>
      </c>
      <c r="I281" s="189" t="s">
        <v>1716</v>
      </c>
      <c r="J281" s="189" t="s">
        <v>1717</v>
      </c>
      <c r="K281" s="189" t="s">
        <v>1170</v>
      </c>
      <c r="L281" s="189" t="s">
        <v>1171</v>
      </c>
      <c r="M281" s="189" t="s">
        <v>1718</v>
      </c>
      <c r="N281" s="189" t="s">
        <v>362</v>
      </c>
      <c r="O281" s="190">
        <v>90</v>
      </c>
      <c r="P281" s="190">
        <v>20000</v>
      </c>
      <c r="Q281" s="190">
        <v>1720</v>
      </c>
      <c r="R281" s="189"/>
    </row>
    <row r="282" spans="1:18" hidden="1" x14ac:dyDescent="0.25">
      <c r="A282" s="187">
        <v>194</v>
      </c>
      <c r="B282" s="188">
        <v>3</v>
      </c>
      <c r="C282" s="189" t="s">
        <v>1719</v>
      </c>
      <c r="D282" s="189"/>
      <c r="E282" s="189" t="s">
        <v>1720</v>
      </c>
      <c r="F282" s="39">
        <v>26796</v>
      </c>
      <c r="G282" s="189" t="s">
        <v>305</v>
      </c>
      <c r="H282" s="189" t="s">
        <v>321</v>
      </c>
      <c r="I282" s="189" t="s">
        <v>1721</v>
      </c>
      <c r="J282" s="189" t="s">
        <v>1722</v>
      </c>
      <c r="K282" s="189" t="s">
        <v>1723</v>
      </c>
      <c r="L282" s="189" t="s">
        <v>1724</v>
      </c>
      <c r="M282" s="189" t="s">
        <v>1725</v>
      </c>
      <c r="N282" s="189" t="s">
        <v>462</v>
      </c>
      <c r="O282" s="190">
        <v>150</v>
      </c>
      <c r="P282" s="190">
        <v>75000</v>
      </c>
      <c r="Q282" s="190">
        <v>1190</v>
      </c>
      <c r="R282" s="189"/>
    </row>
    <row r="283" spans="1:18" hidden="1" x14ac:dyDescent="0.25">
      <c r="A283" s="187">
        <v>68</v>
      </c>
      <c r="C283" s="189" t="s">
        <v>872</v>
      </c>
      <c r="D283" s="189"/>
      <c r="E283" s="189" t="s">
        <v>1532</v>
      </c>
      <c r="F283" s="39">
        <v>23219</v>
      </c>
      <c r="G283" s="189" t="s">
        <v>305</v>
      </c>
      <c r="H283" s="189" t="s">
        <v>321</v>
      </c>
      <c r="I283" s="189" t="s">
        <v>1726</v>
      </c>
      <c r="J283" s="189" t="s">
        <v>1727</v>
      </c>
      <c r="K283" s="189" t="s">
        <v>367</v>
      </c>
      <c r="L283" s="189" t="s">
        <v>368</v>
      </c>
      <c r="M283" s="189" t="s">
        <v>1728</v>
      </c>
      <c r="N283" s="189" t="s">
        <v>362</v>
      </c>
      <c r="O283" s="190">
        <v>85</v>
      </c>
      <c r="P283" s="190">
        <v>39700</v>
      </c>
      <c r="Q283" s="190">
        <v>1200</v>
      </c>
      <c r="R283" s="189"/>
    </row>
    <row r="284" spans="1:18" hidden="1" x14ac:dyDescent="0.25">
      <c r="A284" s="187">
        <v>32</v>
      </c>
      <c r="B284" s="188">
        <v>5</v>
      </c>
      <c r="C284" s="189" t="s">
        <v>1598</v>
      </c>
      <c r="D284" s="189"/>
      <c r="E284" s="189" t="s">
        <v>1729</v>
      </c>
      <c r="F284" s="39">
        <v>27000</v>
      </c>
      <c r="G284" s="189" t="s">
        <v>305</v>
      </c>
      <c r="H284" s="189" t="s">
        <v>321</v>
      </c>
      <c r="I284" s="189" t="s">
        <v>1730</v>
      </c>
      <c r="J284" s="189" t="s">
        <v>1731</v>
      </c>
      <c r="K284" s="189" t="s">
        <v>299</v>
      </c>
      <c r="L284" s="189" t="s">
        <v>300</v>
      </c>
      <c r="M284" s="189" t="s">
        <v>1732</v>
      </c>
      <c r="N284" s="189" t="s">
        <v>370</v>
      </c>
      <c r="O284" s="190">
        <v>250</v>
      </c>
      <c r="P284" s="190">
        <v>49900</v>
      </c>
      <c r="Q284" s="190">
        <v>1810</v>
      </c>
      <c r="R284" s="189"/>
    </row>
    <row r="285" spans="1:18" hidden="1" x14ac:dyDescent="0.25">
      <c r="A285" s="187">
        <v>129</v>
      </c>
      <c r="B285" s="188">
        <v>10</v>
      </c>
      <c r="C285" s="189" t="s">
        <v>1733</v>
      </c>
      <c r="D285" s="189" t="s">
        <v>319</v>
      </c>
      <c r="E285" s="189" t="s">
        <v>1734</v>
      </c>
      <c r="F285" s="39">
        <v>24090</v>
      </c>
      <c r="G285" s="189" t="s">
        <v>295</v>
      </c>
      <c r="H285" s="189" t="s">
        <v>321</v>
      </c>
      <c r="I285" s="189" t="s">
        <v>1735</v>
      </c>
      <c r="J285" s="189" t="s">
        <v>1736</v>
      </c>
      <c r="K285" s="189" t="s">
        <v>1737</v>
      </c>
      <c r="L285" s="189" t="s">
        <v>1738</v>
      </c>
      <c r="M285" s="189" t="s">
        <v>1739</v>
      </c>
      <c r="N285" s="189" t="s">
        <v>354</v>
      </c>
      <c r="O285" s="190">
        <v>80</v>
      </c>
      <c r="P285" s="190">
        <v>54300</v>
      </c>
      <c r="Q285" s="190">
        <v>1960</v>
      </c>
      <c r="R285" s="189"/>
    </row>
    <row r="286" spans="1:18" hidden="1" x14ac:dyDescent="0.25">
      <c r="A286" s="187">
        <v>135</v>
      </c>
      <c r="B286" s="188">
        <v>10</v>
      </c>
      <c r="C286" s="189" t="s">
        <v>1740</v>
      </c>
      <c r="D286" s="189" t="s">
        <v>512</v>
      </c>
      <c r="E286" s="189" t="s">
        <v>1741</v>
      </c>
      <c r="F286" s="39">
        <v>27530</v>
      </c>
      <c r="G286" s="189" t="s">
        <v>295</v>
      </c>
      <c r="H286" s="189" t="s">
        <v>321</v>
      </c>
      <c r="I286" s="189" t="s">
        <v>1742</v>
      </c>
      <c r="J286" s="189" t="s">
        <v>1743</v>
      </c>
      <c r="K286" s="189" t="s">
        <v>543</v>
      </c>
      <c r="L286" s="189" t="s">
        <v>544</v>
      </c>
      <c r="M286" s="189" t="s">
        <v>1744</v>
      </c>
      <c r="N286" s="189" t="s">
        <v>317</v>
      </c>
      <c r="O286" s="190">
        <v>150</v>
      </c>
      <c r="P286" s="190">
        <v>46600</v>
      </c>
      <c r="Q286" s="190">
        <v>1780</v>
      </c>
      <c r="R286" s="189"/>
    </row>
    <row r="287" spans="1:18" hidden="1" x14ac:dyDescent="0.25">
      <c r="A287" s="187">
        <v>200</v>
      </c>
      <c r="B287" s="188">
        <v>7</v>
      </c>
      <c r="C287" s="189" t="s">
        <v>1286</v>
      </c>
      <c r="D287" s="189" t="s">
        <v>349</v>
      </c>
      <c r="E287" s="189" t="s">
        <v>1745</v>
      </c>
      <c r="F287" s="39">
        <v>32241</v>
      </c>
      <c r="G287" s="189" t="s">
        <v>305</v>
      </c>
      <c r="H287" s="189" t="s">
        <v>321</v>
      </c>
      <c r="I287" s="189" t="s">
        <v>1746</v>
      </c>
      <c r="J287" s="189" t="s">
        <v>1747</v>
      </c>
      <c r="K287" s="189" t="s">
        <v>328</v>
      </c>
      <c r="L287" s="189" t="s">
        <v>329</v>
      </c>
      <c r="M287" s="189" t="s">
        <v>1748</v>
      </c>
      <c r="N287" s="189" t="s">
        <v>370</v>
      </c>
      <c r="O287" s="190">
        <v>115</v>
      </c>
      <c r="P287" s="190">
        <v>47300</v>
      </c>
      <c r="Q287" s="190">
        <v>510</v>
      </c>
      <c r="R287" s="189"/>
    </row>
    <row r="288" spans="1:18" hidden="1" x14ac:dyDescent="0.25">
      <c r="A288" s="187">
        <v>118</v>
      </c>
      <c r="B288" s="188">
        <v>9</v>
      </c>
      <c r="C288" s="189" t="s">
        <v>511</v>
      </c>
      <c r="D288" s="189"/>
      <c r="E288" s="189" t="s">
        <v>1749</v>
      </c>
      <c r="F288" s="39">
        <v>29602</v>
      </c>
      <c r="G288" s="189" t="s">
        <v>295</v>
      </c>
      <c r="H288" s="189" t="s">
        <v>296</v>
      </c>
      <c r="I288" s="189" t="s">
        <v>1750</v>
      </c>
      <c r="J288" s="189" t="s">
        <v>1751</v>
      </c>
      <c r="K288" s="189" t="s">
        <v>498</v>
      </c>
      <c r="L288" s="189" t="s">
        <v>499</v>
      </c>
      <c r="M288" s="189" t="s">
        <v>1752</v>
      </c>
      <c r="N288" s="189" t="s">
        <v>354</v>
      </c>
      <c r="O288" s="190">
        <v>134</v>
      </c>
      <c r="P288" s="190">
        <v>26100</v>
      </c>
      <c r="Q288" s="190">
        <v>1520</v>
      </c>
      <c r="R288" s="189"/>
    </row>
    <row r="289" spans="1:18" hidden="1" x14ac:dyDescent="0.25">
      <c r="A289" s="187">
        <v>149</v>
      </c>
      <c r="B289" s="188">
        <v>10</v>
      </c>
      <c r="C289" s="189" t="s">
        <v>1753</v>
      </c>
      <c r="D289" s="189"/>
      <c r="E289" s="189" t="s">
        <v>1754</v>
      </c>
      <c r="F289" s="39">
        <v>28008</v>
      </c>
      <c r="G289" s="189" t="s">
        <v>295</v>
      </c>
      <c r="H289" s="189" t="s">
        <v>321</v>
      </c>
      <c r="I289" s="189" t="s">
        <v>1755</v>
      </c>
      <c r="J289" s="189" t="s">
        <v>1756</v>
      </c>
      <c r="K289" s="189" t="s">
        <v>1757</v>
      </c>
      <c r="L289" s="189" t="s">
        <v>1621</v>
      </c>
      <c r="M289" s="189" t="s">
        <v>1758</v>
      </c>
      <c r="N289" s="189" t="s">
        <v>309</v>
      </c>
      <c r="O289" s="190">
        <v>145</v>
      </c>
      <c r="P289" s="190">
        <v>44600</v>
      </c>
      <c r="Q289" s="190">
        <v>1020</v>
      </c>
      <c r="R289" s="189"/>
    </row>
    <row r="290" spans="1:18" hidden="1" x14ac:dyDescent="0.25">
      <c r="A290" s="187">
        <v>146</v>
      </c>
      <c r="C290" s="189" t="s">
        <v>337</v>
      </c>
      <c r="D290" s="189" t="s">
        <v>319</v>
      </c>
      <c r="E290" s="189" t="s">
        <v>1759</v>
      </c>
      <c r="F290" s="39">
        <v>23402</v>
      </c>
      <c r="G290" s="189" t="s">
        <v>295</v>
      </c>
      <c r="H290" s="189" t="s">
        <v>321</v>
      </c>
      <c r="I290" s="189" t="s">
        <v>441</v>
      </c>
      <c r="J290" s="189" t="s">
        <v>1760</v>
      </c>
      <c r="K290" s="189" t="s">
        <v>443</v>
      </c>
      <c r="L290" s="189" t="s">
        <v>444</v>
      </c>
      <c r="M290" s="189" t="s">
        <v>1761</v>
      </c>
      <c r="N290" s="189" t="s">
        <v>462</v>
      </c>
      <c r="O290" s="190">
        <v>140</v>
      </c>
      <c r="P290" s="190">
        <v>59400</v>
      </c>
      <c r="Q290" s="190">
        <v>1060</v>
      </c>
      <c r="R290" s="189"/>
    </row>
    <row r="291" spans="1:18" hidden="1" x14ac:dyDescent="0.25">
      <c r="A291" s="187">
        <v>76</v>
      </c>
      <c r="B291" s="188">
        <v>7</v>
      </c>
      <c r="C291" s="189" t="s">
        <v>657</v>
      </c>
      <c r="D291" s="189" t="s">
        <v>512</v>
      </c>
      <c r="E291" s="189" t="s">
        <v>1705</v>
      </c>
      <c r="F291" s="39">
        <v>18586</v>
      </c>
      <c r="G291" s="189" t="s">
        <v>295</v>
      </c>
      <c r="H291" s="189" t="s">
        <v>296</v>
      </c>
      <c r="I291" s="189" t="s">
        <v>1762</v>
      </c>
      <c r="J291" s="189" t="s">
        <v>1763</v>
      </c>
      <c r="K291" s="189" t="s">
        <v>1764</v>
      </c>
      <c r="L291" s="189" t="s">
        <v>388</v>
      </c>
      <c r="M291" s="189" t="s">
        <v>1765</v>
      </c>
      <c r="N291" s="189" t="s">
        <v>370</v>
      </c>
      <c r="O291" s="190">
        <v>180</v>
      </c>
      <c r="P291" s="190">
        <v>77400</v>
      </c>
      <c r="Q291" s="190">
        <v>1060</v>
      </c>
      <c r="R291" s="189"/>
    </row>
    <row r="292" spans="1:18" hidden="1" x14ac:dyDescent="0.25">
      <c r="A292" s="187">
        <v>182</v>
      </c>
      <c r="B292" s="188">
        <v>8</v>
      </c>
      <c r="C292" s="189" t="s">
        <v>826</v>
      </c>
      <c r="D292" s="189"/>
      <c r="E292" s="189" t="s">
        <v>1766</v>
      </c>
      <c r="F292" s="39">
        <v>20141</v>
      </c>
      <c r="G292" s="189" t="s">
        <v>295</v>
      </c>
      <c r="H292" s="189" t="s">
        <v>321</v>
      </c>
      <c r="I292" s="189" t="s">
        <v>1767</v>
      </c>
      <c r="J292" s="189" t="s">
        <v>1768</v>
      </c>
      <c r="K292" s="189" t="s">
        <v>1584</v>
      </c>
      <c r="L292" s="189" t="s">
        <v>1585</v>
      </c>
      <c r="M292" s="189" t="s">
        <v>1769</v>
      </c>
      <c r="N292" s="189" t="s">
        <v>462</v>
      </c>
      <c r="O292" s="190">
        <v>135</v>
      </c>
      <c r="P292" s="190">
        <v>73500</v>
      </c>
      <c r="Q292" s="190">
        <v>1410</v>
      </c>
      <c r="R292" s="189"/>
    </row>
    <row r="293" spans="1:18" hidden="1" x14ac:dyDescent="0.25">
      <c r="A293" s="187">
        <v>257</v>
      </c>
      <c r="B293" s="188">
        <v>5</v>
      </c>
      <c r="C293" s="189" t="s">
        <v>1770</v>
      </c>
      <c r="D293" s="189" t="s">
        <v>319</v>
      </c>
      <c r="E293" s="189" t="s">
        <v>1771</v>
      </c>
      <c r="F293" s="39">
        <v>20141</v>
      </c>
      <c r="G293" s="189" t="s">
        <v>305</v>
      </c>
      <c r="H293" s="189" t="s">
        <v>321</v>
      </c>
      <c r="I293" s="189" t="s">
        <v>1772</v>
      </c>
      <c r="J293" s="189" t="s">
        <v>1773</v>
      </c>
      <c r="K293" s="189" t="s">
        <v>1764</v>
      </c>
      <c r="L293" s="189" t="s">
        <v>388</v>
      </c>
      <c r="M293" s="189" t="s">
        <v>1774</v>
      </c>
      <c r="N293" s="189" t="s">
        <v>302</v>
      </c>
      <c r="O293" s="190">
        <v>130</v>
      </c>
      <c r="P293" s="190">
        <v>39500</v>
      </c>
      <c r="Q293" s="190">
        <v>990</v>
      </c>
      <c r="R293" s="189"/>
    </row>
    <row r="294" spans="1:18" hidden="1" x14ac:dyDescent="0.25">
      <c r="A294" s="187">
        <v>219</v>
      </c>
      <c r="C294" s="189" t="s">
        <v>1775</v>
      </c>
      <c r="D294" s="189" t="s">
        <v>319</v>
      </c>
      <c r="E294" s="189" t="s">
        <v>1776</v>
      </c>
      <c r="F294" s="39">
        <v>20141</v>
      </c>
      <c r="G294" s="189" t="s">
        <v>295</v>
      </c>
      <c r="H294" s="189" t="s">
        <v>296</v>
      </c>
      <c r="I294" s="189" t="s">
        <v>1777</v>
      </c>
      <c r="J294" s="189" t="s">
        <v>1778</v>
      </c>
      <c r="K294" s="189" t="s">
        <v>1207</v>
      </c>
      <c r="L294" s="189" t="s">
        <v>1208</v>
      </c>
      <c r="M294" s="189" t="s">
        <v>1779</v>
      </c>
      <c r="N294" s="189" t="s">
        <v>362</v>
      </c>
      <c r="O294" s="190">
        <v>75</v>
      </c>
      <c r="P294" s="190">
        <v>30600</v>
      </c>
      <c r="Q294" s="190">
        <v>1990</v>
      </c>
      <c r="R294" s="189"/>
    </row>
  </sheetData>
  <sortState ref="A12:Q287">
    <sortCondition ref="K53"/>
  </sortState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2"/>
  <sheetViews>
    <sheetView zoomScale="130" zoomScaleNormal="130" workbookViewId="0">
      <selection activeCell="B6" sqref="B6"/>
    </sheetView>
  </sheetViews>
  <sheetFormatPr defaultRowHeight="13.2" x14ac:dyDescent="0.25"/>
  <cols>
    <col min="1" max="1" width="14" bestFit="1" customWidth="1"/>
    <col min="2" max="2" width="16.6640625" bestFit="1" customWidth="1"/>
  </cols>
  <sheetData>
    <row r="1" spans="1:2" ht="90.6" customHeight="1" x14ac:dyDescent="0.25"/>
    <row r="3" spans="1:2" x14ac:dyDescent="0.25">
      <c r="A3" s="194" t="s">
        <v>1781</v>
      </c>
      <c r="B3" t="s">
        <v>1783</v>
      </c>
    </row>
    <row r="4" spans="1:2" x14ac:dyDescent="0.25">
      <c r="A4" s="8" t="s">
        <v>354</v>
      </c>
      <c r="B4" s="189">
        <v>7</v>
      </c>
    </row>
    <row r="5" spans="1:2" x14ac:dyDescent="0.25">
      <c r="A5" s="8" t="s">
        <v>302</v>
      </c>
      <c r="B5" s="189">
        <v>9</v>
      </c>
    </row>
    <row r="6" spans="1:2" x14ac:dyDescent="0.25">
      <c r="A6" s="8" t="s">
        <v>432</v>
      </c>
      <c r="B6" s="189">
        <v>9</v>
      </c>
    </row>
    <row r="7" spans="1:2" x14ac:dyDescent="0.25">
      <c r="A7" s="8" t="s">
        <v>370</v>
      </c>
      <c r="B7" s="189">
        <v>10</v>
      </c>
    </row>
    <row r="8" spans="1:2" x14ac:dyDescent="0.25">
      <c r="A8" s="8" t="s">
        <v>309</v>
      </c>
      <c r="B8" s="189">
        <v>13</v>
      </c>
    </row>
    <row r="9" spans="1:2" x14ac:dyDescent="0.25">
      <c r="A9" s="8" t="s">
        <v>362</v>
      </c>
      <c r="B9" s="189">
        <v>10</v>
      </c>
    </row>
    <row r="10" spans="1:2" x14ac:dyDescent="0.25">
      <c r="A10" s="8" t="s">
        <v>317</v>
      </c>
      <c r="B10" s="189">
        <v>12</v>
      </c>
    </row>
    <row r="11" spans="1:2" x14ac:dyDescent="0.25">
      <c r="A11" s="8" t="s">
        <v>462</v>
      </c>
      <c r="B11" s="189">
        <v>9</v>
      </c>
    </row>
    <row r="12" spans="1:2" x14ac:dyDescent="0.25">
      <c r="A12" s="8" t="s">
        <v>1782</v>
      </c>
      <c r="B12" s="189">
        <v>79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84"/>
  <sheetViews>
    <sheetView workbookViewId="0">
      <selection activeCell="F10" sqref="F10"/>
    </sheetView>
  </sheetViews>
  <sheetFormatPr defaultRowHeight="13.2" x14ac:dyDescent="0.25"/>
  <cols>
    <col min="1" max="1" width="13.33203125" style="187" customWidth="1"/>
    <col min="2" max="2" width="5.88671875" style="188" customWidth="1"/>
    <col min="3" max="3" width="9.44140625" customWidth="1"/>
    <col min="4" max="4" width="7.6640625" customWidth="1"/>
    <col min="5" max="5" width="15" customWidth="1"/>
    <col min="6" max="6" width="11.109375" style="39" customWidth="1"/>
    <col min="7" max="7" width="8.44140625" customWidth="1"/>
    <col min="8" max="8" width="7.6640625" customWidth="1"/>
    <col min="9" max="9" width="24.6640625" customWidth="1"/>
    <col min="10" max="10" width="8.88671875" customWidth="1"/>
    <col min="11" max="11" width="19.44140625" customWidth="1"/>
    <col min="12" max="12" width="6.44140625" customWidth="1"/>
    <col min="13" max="13" width="8" customWidth="1"/>
    <col min="14" max="14" width="14.33203125" customWidth="1"/>
    <col min="15" max="15" width="12.109375" style="190" customWidth="1"/>
    <col min="16" max="16" width="13.88671875" style="190" customWidth="1"/>
    <col min="17" max="17" width="12.109375" style="190" customWidth="1"/>
    <col min="18" max="18" width="9.6640625" customWidth="1"/>
    <col min="19" max="19" width="8.33203125" customWidth="1"/>
  </cols>
  <sheetData>
    <row r="1" spans="1:18" x14ac:dyDescent="0.25">
      <c r="A1" s="183" t="s">
        <v>279</v>
      </c>
      <c r="B1" s="184" t="s">
        <v>280</v>
      </c>
      <c r="C1" s="2" t="s">
        <v>281</v>
      </c>
      <c r="D1" s="2" t="s">
        <v>282</v>
      </c>
      <c r="E1" s="2" t="s">
        <v>139</v>
      </c>
      <c r="F1" s="185" t="s">
        <v>283</v>
      </c>
      <c r="G1" s="2" t="s">
        <v>186</v>
      </c>
      <c r="H1" s="2" t="s">
        <v>284</v>
      </c>
      <c r="I1" s="2" t="s">
        <v>159</v>
      </c>
      <c r="J1" s="2" t="s">
        <v>285</v>
      </c>
      <c r="K1" s="2" t="s">
        <v>286</v>
      </c>
      <c r="L1" s="2" t="s">
        <v>287</v>
      </c>
      <c r="M1" s="2" t="s">
        <v>288</v>
      </c>
      <c r="N1" s="2" t="s">
        <v>289</v>
      </c>
      <c r="O1" s="186" t="s">
        <v>290</v>
      </c>
      <c r="P1" s="186" t="s">
        <v>291</v>
      </c>
      <c r="Q1" s="186" t="s">
        <v>292</v>
      </c>
    </row>
    <row r="2" spans="1:18" x14ac:dyDescent="0.25">
      <c r="A2" s="187">
        <v>65</v>
      </c>
      <c r="B2" s="188">
        <v>3</v>
      </c>
      <c r="C2" s="189" t="s">
        <v>293</v>
      </c>
      <c r="D2" s="189"/>
      <c r="E2" s="189" t="s">
        <v>294</v>
      </c>
      <c r="F2" s="39">
        <v>20229</v>
      </c>
      <c r="G2" s="189" t="s">
        <v>295</v>
      </c>
      <c r="H2" s="189" t="s">
        <v>296</v>
      </c>
      <c r="I2" s="189" t="s">
        <v>297</v>
      </c>
      <c r="J2" s="189" t="s">
        <v>298</v>
      </c>
      <c r="K2" s="189" t="s">
        <v>299</v>
      </c>
      <c r="L2" s="189" t="s">
        <v>300</v>
      </c>
      <c r="M2" s="189" t="s">
        <v>301</v>
      </c>
      <c r="N2" s="189" t="s">
        <v>302</v>
      </c>
      <c r="O2" s="190">
        <v>115</v>
      </c>
      <c r="P2" s="190">
        <v>47300</v>
      </c>
      <c r="Q2" s="190">
        <v>1640</v>
      </c>
      <c r="R2" s="189"/>
    </row>
    <row r="3" spans="1:18" x14ac:dyDescent="0.25">
      <c r="A3" s="187">
        <v>102</v>
      </c>
      <c r="B3" s="188">
        <v>7</v>
      </c>
      <c r="C3" s="189" t="s">
        <v>303</v>
      </c>
      <c r="D3" s="189"/>
      <c r="E3" s="189" t="s">
        <v>304</v>
      </c>
      <c r="F3" s="39">
        <v>28838</v>
      </c>
      <c r="G3" s="189" t="s">
        <v>305</v>
      </c>
      <c r="H3" s="189" t="s">
        <v>296</v>
      </c>
      <c r="I3" s="189" t="s">
        <v>306</v>
      </c>
      <c r="J3" s="189" t="s">
        <v>307</v>
      </c>
      <c r="K3" s="189" t="s">
        <v>299</v>
      </c>
      <c r="L3" s="189" t="s">
        <v>300</v>
      </c>
      <c r="M3" s="189" t="s">
        <v>308</v>
      </c>
      <c r="N3" s="189" t="s">
        <v>309</v>
      </c>
      <c r="O3" s="190">
        <v>150</v>
      </c>
      <c r="P3" s="190">
        <v>46600</v>
      </c>
      <c r="Q3" s="190">
        <v>1480</v>
      </c>
      <c r="R3" s="189"/>
    </row>
    <row r="4" spans="1:18" x14ac:dyDescent="0.25">
      <c r="A4" s="187">
        <v>3</v>
      </c>
      <c r="B4" s="188">
        <v>5</v>
      </c>
      <c r="C4" s="189" t="s">
        <v>310</v>
      </c>
      <c r="D4" s="189"/>
      <c r="E4" s="189" t="s">
        <v>311</v>
      </c>
      <c r="F4" s="39">
        <v>28846</v>
      </c>
      <c r="G4" s="189" t="s">
        <v>305</v>
      </c>
      <c r="H4" s="189" t="s">
        <v>296</v>
      </c>
      <c r="I4" s="189" t="s">
        <v>312</v>
      </c>
      <c r="J4" s="189" t="s">
        <v>313</v>
      </c>
      <c r="K4" s="189" t="s">
        <v>314</v>
      </c>
      <c r="L4" s="189" t="s">
        <v>315</v>
      </c>
      <c r="M4" s="189" t="s">
        <v>316</v>
      </c>
      <c r="N4" s="189" t="s">
        <v>317</v>
      </c>
      <c r="O4" s="190">
        <v>125</v>
      </c>
      <c r="P4" s="190">
        <v>64000</v>
      </c>
      <c r="Q4" s="190">
        <v>680</v>
      </c>
      <c r="R4" s="189"/>
    </row>
    <row r="5" spans="1:18" x14ac:dyDescent="0.25">
      <c r="A5" s="187">
        <v>4</v>
      </c>
      <c r="B5" s="188">
        <v>7</v>
      </c>
      <c r="C5" s="189" t="s">
        <v>318</v>
      </c>
      <c r="D5" s="189" t="s">
        <v>319</v>
      </c>
      <c r="E5" s="189" t="s">
        <v>320</v>
      </c>
      <c r="F5" s="39">
        <v>22348</v>
      </c>
      <c r="G5" s="189" t="s">
        <v>305</v>
      </c>
      <c r="H5" s="189" t="s">
        <v>321</v>
      </c>
      <c r="I5" s="189" t="s">
        <v>322</v>
      </c>
      <c r="J5" s="189" t="s">
        <v>323</v>
      </c>
      <c r="K5" s="189" t="s">
        <v>299</v>
      </c>
      <c r="L5" s="189" t="s">
        <v>300</v>
      </c>
      <c r="M5" s="189" t="s">
        <v>324</v>
      </c>
      <c r="N5" s="189" t="s">
        <v>309</v>
      </c>
      <c r="O5" s="190">
        <v>175</v>
      </c>
      <c r="P5" s="190">
        <v>31000</v>
      </c>
      <c r="Q5" s="190">
        <v>1160</v>
      </c>
      <c r="R5" s="189"/>
    </row>
    <row r="6" spans="1:18" x14ac:dyDescent="0.25">
      <c r="A6" s="187">
        <v>14</v>
      </c>
      <c r="B6" s="188">
        <v>3</v>
      </c>
      <c r="C6" s="189" t="s">
        <v>1054</v>
      </c>
      <c r="D6" s="189"/>
      <c r="E6" s="189" t="s">
        <v>1055</v>
      </c>
      <c r="F6" s="39">
        <v>20537</v>
      </c>
      <c r="G6" s="189" t="s">
        <v>295</v>
      </c>
      <c r="H6" s="189" t="s">
        <v>321</v>
      </c>
      <c r="I6" s="189" t="s">
        <v>1056</v>
      </c>
      <c r="J6" s="189" t="s">
        <v>1057</v>
      </c>
      <c r="K6" s="189" t="s">
        <v>299</v>
      </c>
      <c r="L6" s="189" t="s">
        <v>300</v>
      </c>
      <c r="M6" s="189" t="s">
        <v>1058</v>
      </c>
      <c r="N6" s="189" t="s">
        <v>462</v>
      </c>
      <c r="O6" s="190">
        <v>130</v>
      </c>
      <c r="P6" s="190">
        <v>88600</v>
      </c>
      <c r="Q6" s="190">
        <v>1740</v>
      </c>
      <c r="R6" s="189"/>
    </row>
    <row r="7" spans="1:18" x14ac:dyDescent="0.25">
      <c r="A7" s="187">
        <v>6</v>
      </c>
      <c r="B7" s="188">
        <v>8</v>
      </c>
      <c r="C7" s="189" t="s">
        <v>331</v>
      </c>
      <c r="D7" s="189" t="s">
        <v>332</v>
      </c>
      <c r="E7" s="189" t="s">
        <v>333</v>
      </c>
      <c r="F7" s="39">
        <v>23136</v>
      </c>
      <c r="G7" s="189" t="s">
        <v>305</v>
      </c>
      <c r="H7" s="189" t="s">
        <v>321</v>
      </c>
      <c r="I7" s="189" t="s">
        <v>334</v>
      </c>
      <c r="J7" s="189" t="s">
        <v>335</v>
      </c>
      <c r="K7" s="189" t="s">
        <v>314</v>
      </c>
      <c r="L7" s="189" t="s">
        <v>315</v>
      </c>
      <c r="M7" s="189" t="s">
        <v>336</v>
      </c>
      <c r="N7" s="189" t="s">
        <v>309</v>
      </c>
      <c r="O7" s="190">
        <v>150</v>
      </c>
      <c r="P7" s="190">
        <v>27300</v>
      </c>
      <c r="Q7" s="190">
        <v>1930</v>
      </c>
      <c r="R7" s="189"/>
    </row>
    <row r="8" spans="1:18" x14ac:dyDescent="0.25">
      <c r="A8" s="187">
        <v>10</v>
      </c>
      <c r="B8" s="188">
        <v>4</v>
      </c>
      <c r="C8" s="189" t="s">
        <v>337</v>
      </c>
      <c r="D8" s="189"/>
      <c r="E8" s="189" t="s">
        <v>338</v>
      </c>
      <c r="F8" s="39">
        <v>26199</v>
      </c>
      <c r="G8" s="189" t="s">
        <v>295</v>
      </c>
      <c r="H8" s="189" t="s">
        <v>321</v>
      </c>
      <c r="I8" s="189" t="s">
        <v>339</v>
      </c>
      <c r="J8" s="189" t="s">
        <v>340</v>
      </c>
      <c r="K8" s="189" t="s">
        <v>341</v>
      </c>
      <c r="L8" s="189" t="s">
        <v>300</v>
      </c>
      <c r="M8" s="189" t="s">
        <v>342</v>
      </c>
      <c r="N8" s="189" t="s">
        <v>309</v>
      </c>
      <c r="O8" s="190">
        <v>150</v>
      </c>
      <c r="P8" s="190">
        <v>21000</v>
      </c>
      <c r="Q8" s="190">
        <v>1460</v>
      </c>
      <c r="R8" s="189"/>
    </row>
    <row r="9" spans="1:18" x14ac:dyDescent="0.25">
      <c r="A9" s="187">
        <v>271</v>
      </c>
      <c r="B9" s="188">
        <v>3</v>
      </c>
      <c r="C9" s="189" t="s">
        <v>343</v>
      </c>
      <c r="D9" s="189"/>
      <c r="E9" s="189" t="s">
        <v>344</v>
      </c>
      <c r="F9" s="39">
        <v>22651</v>
      </c>
      <c r="G9" s="189" t="s">
        <v>305</v>
      </c>
      <c r="H9" s="189" t="s">
        <v>296</v>
      </c>
      <c r="I9" s="189" t="s">
        <v>345</v>
      </c>
      <c r="J9" s="189" t="s">
        <v>346</v>
      </c>
      <c r="K9" s="189" t="s">
        <v>347</v>
      </c>
      <c r="L9" s="189" t="s">
        <v>329</v>
      </c>
      <c r="M9" s="189" t="s">
        <v>348</v>
      </c>
      <c r="N9" s="189" t="s">
        <v>309</v>
      </c>
      <c r="O9" s="190">
        <v>160</v>
      </c>
      <c r="P9" s="190">
        <v>50200</v>
      </c>
      <c r="Q9" s="190">
        <v>1190</v>
      </c>
      <c r="R9" s="189"/>
    </row>
    <row r="10" spans="1:18" x14ac:dyDescent="0.25">
      <c r="A10" s="187">
        <v>198</v>
      </c>
      <c r="B10" s="188">
        <v>3</v>
      </c>
      <c r="C10" s="189" t="s">
        <v>337</v>
      </c>
      <c r="D10" s="189" t="s">
        <v>349</v>
      </c>
      <c r="E10" s="189" t="s">
        <v>350</v>
      </c>
      <c r="F10" s="39">
        <v>29574</v>
      </c>
      <c r="G10" s="189" t="s">
        <v>295</v>
      </c>
      <c r="H10" s="189" t="s">
        <v>321</v>
      </c>
      <c r="I10" s="189" t="s">
        <v>351</v>
      </c>
      <c r="J10" s="189" t="s">
        <v>352</v>
      </c>
      <c r="K10" s="189" t="s">
        <v>314</v>
      </c>
      <c r="L10" s="189" t="s">
        <v>315</v>
      </c>
      <c r="M10" s="189" t="s">
        <v>353</v>
      </c>
      <c r="N10" s="189" t="s">
        <v>354</v>
      </c>
      <c r="O10" s="190">
        <v>100</v>
      </c>
      <c r="P10" s="190">
        <v>58500</v>
      </c>
      <c r="Q10" s="190">
        <v>1520</v>
      </c>
      <c r="R10" s="189"/>
    </row>
    <row r="11" spans="1:18" x14ac:dyDescent="0.25">
      <c r="A11" s="187">
        <v>97</v>
      </c>
      <c r="B11" s="188">
        <v>10</v>
      </c>
      <c r="C11" s="189" t="s">
        <v>355</v>
      </c>
      <c r="D11" s="189"/>
      <c r="E11" s="189" t="s">
        <v>356</v>
      </c>
      <c r="F11" s="39">
        <v>28590</v>
      </c>
      <c r="G11" s="189" t="s">
        <v>295</v>
      </c>
      <c r="H11" s="189" t="s">
        <v>321</v>
      </c>
      <c r="I11" s="189" t="s">
        <v>357</v>
      </c>
      <c r="J11" s="189" t="s">
        <v>358</v>
      </c>
      <c r="K11" s="189" t="s">
        <v>359</v>
      </c>
      <c r="L11" s="189" t="s">
        <v>360</v>
      </c>
      <c r="M11" s="189" t="s">
        <v>361</v>
      </c>
      <c r="N11" s="189" t="s">
        <v>362</v>
      </c>
      <c r="O11" s="190">
        <v>75</v>
      </c>
      <c r="P11" s="190">
        <v>38600</v>
      </c>
      <c r="Q11" s="190">
        <v>1330</v>
      </c>
      <c r="R11" s="189"/>
    </row>
    <row r="12" spans="1:18" x14ac:dyDescent="0.25">
      <c r="A12" s="187">
        <v>243</v>
      </c>
      <c r="C12" s="189" t="s">
        <v>363</v>
      </c>
      <c r="D12" s="189"/>
      <c r="E12" s="189" t="s">
        <v>364</v>
      </c>
      <c r="F12" s="39">
        <v>33193</v>
      </c>
      <c r="G12" s="189" t="s">
        <v>305</v>
      </c>
      <c r="H12" s="189" t="s">
        <v>296</v>
      </c>
      <c r="I12" s="189" t="s">
        <v>365</v>
      </c>
      <c r="J12" s="189" t="s">
        <v>366</v>
      </c>
      <c r="K12" s="189" t="s">
        <v>367</v>
      </c>
      <c r="L12" s="189" t="s">
        <v>368</v>
      </c>
      <c r="M12" s="189" t="s">
        <v>369</v>
      </c>
      <c r="N12" s="189" t="s">
        <v>370</v>
      </c>
      <c r="O12" s="190">
        <v>150</v>
      </c>
      <c r="P12" s="190">
        <v>37200</v>
      </c>
      <c r="Q12" s="190">
        <v>820</v>
      </c>
      <c r="R12" s="189"/>
    </row>
    <row r="13" spans="1:18" x14ac:dyDescent="0.25">
      <c r="A13" s="187">
        <v>73</v>
      </c>
      <c r="B13" s="188">
        <v>4</v>
      </c>
      <c r="C13" s="189" t="s">
        <v>371</v>
      </c>
      <c r="D13" s="189"/>
      <c r="E13" s="189" t="s">
        <v>372</v>
      </c>
      <c r="F13" s="39">
        <v>18788</v>
      </c>
      <c r="G13" s="189" t="s">
        <v>295</v>
      </c>
      <c r="H13" s="189" t="s">
        <v>296</v>
      </c>
      <c r="I13" s="189" t="s">
        <v>373</v>
      </c>
      <c r="J13" s="189" t="s">
        <v>374</v>
      </c>
      <c r="K13" s="189" t="s">
        <v>314</v>
      </c>
      <c r="L13" s="189" t="s">
        <v>315</v>
      </c>
      <c r="M13" s="189" t="s">
        <v>375</v>
      </c>
      <c r="N13" s="189" t="s">
        <v>302</v>
      </c>
      <c r="O13" s="190">
        <v>125</v>
      </c>
      <c r="P13" s="190">
        <v>36600</v>
      </c>
      <c r="Q13" s="190">
        <v>990</v>
      </c>
      <c r="R13" s="189"/>
    </row>
    <row r="14" spans="1:18" x14ac:dyDescent="0.25">
      <c r="A14" s="187">
        <v>13</v>
      </c>
      <c r="B14" s="188">
        <v>3</v>
      </c>
      <c r="C14" s="189" t="s">
        <v>376</v>
      </c>
      <c r="D14" s="189"/>
      <c r="E14" s="189" t="s">
        <v>377</v>
      </c>
      <c r="F14" s="39">
        <v>23764</v>
      </c>
      <c r="G14" s="189" t="s">
        <v>295</v>
      </c>
      <c r="H14" s="189" t="s">
        <v>321</v>
      </c>
      <c r="I14" s="189" t="s">
        <v>378</v>
      </c>
      <c r="J14" s="189" t="s">
        <v>379</v>
      </c>
      <c r="K14" s="189" t="s">
        <v>380</v>
      </c>
      <c r="L14" s="189" t="s">
        <v>381</v>
      </c>
      <c r="M14" s="189" t="s">
        <v>382</v>
      </c>
      <c r="N14" s="189" t="s">
        <v>317</v>
      </c>
      <c r="O14" s="190">
        <v>150</v>
      </c>
      <c r="P14" s="190">
        <v>71500</v>
      </c>
      <c r="Q14" s="190">
        <v>1950</v>
      </c>
      <c r="R14" s="189"/>
    </row>
    <row r="15" spans="1:18" x14ac:dyDescent="0.25">
      <c r="A15" s="187">
        <v>11</v>
      </c>
      <c r="B15" s="188">
        <v>10</v>
      </c>
      <c r="C15" s="189" t="s">
        <v>383</v>
      </c>
      <c r="D15" s="189"/>
      <c r="E15" s="189" t="s">
        <v>384</v>
      </c>
      <c r="F15" s="39">
        <v>23134</v>
      </c>
      <c r="G15" s="189" t="s">
        <v>305</v>
      </c>
      <c r="H15" s="189" t="s">
        <v>296</v>
      </c>
      <c r="I15" s="189" t="s">
        <v>385</v>
      </c>
      <c r="J15" s="189" t="s">
        <v>386</v>
      </c>
      <c r="K15" s="189" t="s">
        <v>387</v>
      </c>
      <c r="L15" s="189" t="s">
        <v>388</v>
      </c>
      <c r="M15" s="189" t="s">
        <v>389</v>
      </c>
      <c r="N15" s="189" t="s">
        <v>362</v>
      </c>
      <c r="O15" s="190">
        <v>80</v>
      </c>
      <c r="P15" s="190">
        <v>22200</v>
      </c>
      <c r="Q15" s="190">
        <v>1880</v>
      </c>
      <c r="R15" s="189"/>
    </row>
    <row r="16" spans="1:18" x14ac:dyDescent="0.25">
      <c r="A16" s="187">
        <v>15</v>
      </c>
      <c r="B16" s="188">
        <v>2</v>
      </c>
      <c r="C16" s="189" t="s">
        <v>390</v>
      </c>
      <c r="D16" s="189"/>
      <c r="E16" s="189" t="s">
        <v>391</v>
      </c>
      <c r="F16" s="39">
        <v>24789</v>
      </c>
      <c r="G16" s="189" t="s">
        <v>305</v>
      </c>
      <c r="H16" s="189" t="s">
        <v>296</v>
      </c>
      <c r="I16" s="189" t="s">
        <v>392</v>
      </c>
      <c r="J16" s="189" t="s">
        <v>393</v>
      </c>
      <c r="K16" s="189" t="s">
        <v>314</v>
      </c>
      <c r="L16" s="189" t="s">
        <v>315</v>
      </c>
      <c r="M16" s="189" t="s">
        <v>394</v>
      </c>
      <c r="N16" s="189" t="s">
        <v>309</v>
      </c>
      <c r="O16" s="190">
        <v>145</v>
      </c>
      <c r="P16" s="190">
        <v>36400</v>
      </c>
      <c r="Q16" s="190">
        <v>1000</v>
      </c>
      <c r="R16" s="189"/>
    </row>
    <row r="17" spans="1:18" x14ac:dyDescent="0.25">
      <c r="A17" s="187">
        <v>16</v>
      </c>
      <c r="B17" s="188">
        <v>2</v>
      </c>
      <c r="C17" s="189" t="s">
        <v>395</v>
      </c>
      <c r="D17" s="189" t="s">
        <v>319</v>
      </c>
      <c r="E17" s="189" t="s">
        <v>396</v>
      </c>
      <c r="F17" s="39">
        <v>24205</v>
      </c>
      <c r="G17" s="189" t="s">
        <v>295</v>
      </c>
      <c r="H17" s="189" t="s">
        <v>296</v>
      </c>
      <c r="I17" s="189" t="s">
        <v>397</v>
      </c>
      <c r="J17" s="189" t="s">
        <v>398</v>
      </c>
      <c r="K17" s="189" t="s">
        <v>399</v>
      </c>
      <c r="L17" s="189" t="s">
        <v>400</v>
      </c>
      <c r="M17" s="189" t="s">
        <v>401</v>
      </c>
      <c r="N17" s="189" t="s">
        <v>317</v>
      </c>
      <c r="O17" s="190">
        <v>125</v>
      </c>
      <c r="P17" s="190">
        <v>87300</v>
      </c>
      <c r="Q17" s="190">
        <v>1400</v>
      </c>
      <c r="R17" s="189"/>
    </row>
    <row r="18" spans="1:18" x14ac:dyDescent="0.25">
      <c r="A18" s="187">
        <v>238</v>
      </c>
      <c r="B18" s="188">
        <v>7</v>
      </c>
      <c r="C18" s="189" t="s">
        <v>489</v>
      </c>
      <c r="D18" s="189" t="s">
        <v>469</v>
      </c>
      <c r="E18" s="189" t="s">
        <v>490</v>
      </c>
      <c r="F18" s="39">
        <v>20772</v>
      </c>
      <c r="G18" s="189" t="s">
        <v>295</v>
      </c>
      <c r="H18" s="189" t="s">
        <v>321</v>
      </c>
      <c r="I18" s="189" t="s">
        <v>491</v>
      </c>
      <c r="J18" s="189" t="s">
        <v>492</v>
      </c>
      <c r="K18" s="189" t="s">
        <v>299</v>
      </c>
      <c r="L18" s="189" t="s">
        <v>300</v>
      </c>
      <c r="M18" s="189" t="s">
        <v>493</v>
      </c>
      <c r="N18" s="189" t="s">
        <v>432</v>
      </c>
      <c r="O18" s="190">
        <v>175</v>
      </c>
      <c r="P18" s="190">
        <v>50200</v>
      </c>
      <c r="Q18" s="190">
        <v>1680</v>
      </c>
      <c r="R18" s="189"/>
    </row>
    <row r="19" spans="1:18" x14ac:dyDescent="0.25">
      <c r="A19" s="187">
        <v>26</v>
      </c>
      <c r="B19" s="188">
        <v>2</v>
      </c>
      <c r="C19" s="189" t="s">
        <v>457</v>
      </c>
      <c r="D19" s="189"/>
      <c r="E19" s="189" t="s">
        <v>458</v>
      </c>
      <c r="F19" s="39">
        <v>24152</v>
      </c>
      <c r="G19" s="189" t="s">
        <v>305</v>
      </c>
      <c r="H19" s="189" t="s">
        <v>321</v>
      </c>
      <c r="I19" s="189" t="s">
        <v>459</v>
      </c>
      <c r="J19" s="189" t="s">
        <v>460</v>
      </c>
      <c r="K19" s="189" t="s">
        <v>299</v>
      </c>
      <c r="L19" s="189" t="s">
        <v>300</v>
      </c>
      <c r="M19" s="189" t="s">
        <v>461</v>
      </c>
      <c r="N19" s="189" t="s">
        <v>462</v>
      </c>
      <c r="O19" s="190">
        <v>90</v>
      </c>
      <c r="P19" s="190">
        <v>71500</v>
      </c>
      <c r="Q19" s="190">
        <v>530</v>
      </c>
      <c r="R19" s="189"/>
    </row>
    <row r="20" spans="1:18" x14ac:dyDescent="0.25">
      <c r="A20" s="187">
        <v>201</v>
      </c>
      <c r="B20" s="188">
        <v>3</v>
      </c>
      <c r="C20" s="189" t="s">
        <v>411</v>
      </c>
      <c r="D20" s="189"/>
      <c r="E20" s="189" t="s">
        <v>412</v>
      </c>
      <c r="F20" s="39">
        <v>20837</v>
      </c>
      <c r="G20" s="189" t="s">
        <v>305</v>
      </c>
      <c r="H20" s="189" t="s">
        <v>296</v>
      </c>
      <c r="I20" s="189" t="s">
        <v>413</v>
      </c>
      <c r="J20" s="189" t="s">
        <v>414</v>
      </c>
      <c r="K20" s="189" t="s">
        <v>415</v>
      </c>
      <c r="L20" s="189" t="s">
        <v>416</v>
      </c>
      <c r="M20" s="189" t="s">
        <v>417</v>
      </c>
      <c r="N20" s="189" t="s">
        <v>317</v>
      </c>
      <c r="O20" s="190">
        <v>175</v>
      </c>
      <c r="P20" s="190">
        <v>42800</v>
      </c>
      <c r="Q20" s="190">
        <v>1160</v>
      </c>
      <c r="R20" s="189"/>
    </row>
    <row r="21" spans="1:18" x14ac:dyDescent="0.25">
      <c r="A21" s="187">
        <v>147</v>
      </c>
      <c r="C21" s="189" t="s">
        <v>418</v>
      </c>
      <c r="D21" s="189"/>
      <c r="E21" s="189" t="s">
        <v>419</v>
      </c>
      <c r="F21" s="39">
        <v>24373</v>
      </c>
      <c r="G21" s="189" t="s">
        <v>295</v>
      </c>
      <c r="H21" s="189" t="s">
        <v>321</v>
      </c>
      <c r="I21" s="189" t="s">
        <v>420</v>
      </c>
      <c r="J21" s="189" t="s">
        <v>421</v>
      </c>
      <c r="K21" s="189" t="s">
        <v>422</v>
      </c>
      <c r="L21" s="189" t="s">
        <v>423</v>
      </c>
      <c r="M21" s="189" t="s">
        <v>424</v>
      </c>
      <c r="N21" s="189" t="s">
        <v>370</v>
      </c>
      <c r="O21" s="190">
        <v>180</v>
      </c>
      <c r="P21" s="190">
        <v>31100</v>
      </c>
      <c r="Q21" s="190">
        <v>740</v>
      </c>
      <c r="R21" s="189"/>
    </row>
    <row r="22" spans="1:18" x14ac:dyDescent="0.25">
      <c r="A22" s="187">
        <v>92</v>
      </c>
      <c r="B22" s="188">
        <v>6</v>
      </c>
      <c r="C22" s="189" t="s">
        <v>425</v>
      </c>
      <c r="D22" s="189"/>
      <c r="E22" s="189" t="s">
        <v>426</v>
      </c>
      <c r="F22" s="39">
        <v>22422</v>
      </c>
      <c r="G22" s="189" t="s">
        <v>305</v>
      </c>
      <c r="H22" s="189" t="s">
        <v>321</v>
      </c>
      <c r="I22" s="189" t="s">
        <v>427</v>
      </c>
      <c r="J22" s="189" t="s">
        <v>428</v>
      </c>
      <c r="K22" s="189" t="s">
        <v>429</v>
      </c>
      <c r="L22" s="189" t="s">
        <v>430</v>
      </c>
      <c r="M22" s="189" t="s">
        <v>431</v>
      </c>
      <c r="N22" s="189" t="s">
        <v>432</v>
      </c>
      <c r="O22" s="190">
        <v>250</v>
      </c>
      <c r="P22" s="190">
        <v>122800</v>
      </c>
      <c r="Q22" s="190">
        <v>890</v>
      </c>
      <c r="R22" s="189"/>
    </row>
    <row r="23" spans="1:18" x14ac:dyDescent="0.25">
      <c r="A23" s="187">
        <v>114</v>
      </c>
      <c r="B23" s="188">
        <v>6</v>
      </c>
      <c r="C23" s="189" t="s">
        <v>293</v>
      </c>
      <c r="D23" s="189"/>
      <c r="E23" s="189" t="s">
        <v>433</v>
      </c>
      <c r="F23" s="39">
        <v>18804</v>
      </c>
      <c r="G23" s="189" t="s">
        <v>295</v>
      </c>
      <c r="H23" s="189" t="s">
        <v>321</v>
      </c>
      <c r="I23" s="189" t="s">
        <v>434</v>
      </c>
      <c r="J23" s="189" t="s">
        <v>435</v>
      </c>
      <c r="K23" s="189" t="s">
        <v>436</v>
      </c>
      <c r="L23" s="189" t="s">
        <v>437</v>
      </c>
      <c r="M23" s="189" t="s">
        <v>438</v>
      </c>
      <c r="N23" s="189" t="s">
        <v>370</v>
      </c>
      <c r="O23" s="190">
        <v>100</v>
      </c>
      <c r="P23" s="190">
        <v>37300</v>
      </c>
      <c r="Q23" s="190">
        <v>1540</v>
      </c>
      <c r="R23" s="189"/>
    </row>
    <row r="24" spans="1:18" x14ac:dyDescent="0.25">
      <c r="A24" s="187">
        <v>23</v>
      </c>
      <c r="B24" s="188">
        <v>6</v>
      </c>
      <c r="C24" s="189" t="s">
        <v>439</v>
      </c>
      <c r="D24" s="189"/>
      <c r="E24" s="189" t="s">
        <v>440</v>
      </c>
      <c r="F24" s="39">
        <v>25768</v>
      </c>
      <c r="G24" s="189" t="s">
        <v>295</v>
      </c>
      <c r="H24" s="189" t="s">
        <v>296</v>
      </c>
      <c r="I24" s="189" t="s">
        <v>441</v>
      </c>
      <c r="J24" s="189" t="s">
        <v>442</v>
      </c>
      <c r="K24" s="189" t="s">
        <v>443</v>
      </c>
      <c r="L24" s="189" t="s">
        <v>444</v>
      </c>
      <c r="M24" s="189" t="s">
        <v>445</v>
      </c>
      <c r="N24" s="189" t="s">
        <v>302</v>
      </c>
      <c r="O24" s="190">
        <v>85</v>
      </c>
      <c r="P24" s="190">
        <v>34400</v>
      </c>
      <c r="Q24" s="190">
        <v>1020</v>
      </c>
      <c r="R24" s="189"/>
    </row>
    <row r="25" spans="1:18" x14ac:dyDescent="0.25">
      <c r="A25" s="187">
        <v>276</v>
      </c>
      <c r="C25" s="189" t="s">
        <v>395</v>
      </c>
      <c r="D25" s="189" t="s">
        <v>319</v>
      </c>
      <c r="E25" s="189" t="s">
        <v>446</v>
      </c>
      <c r="F25" s="39">
        <v>19196</v>
      </c>
      <c r="G25" s="189" t="s">
        <v>295</v>
      </c>
      <c r="H25" s="189" t="s">
        <v>296</v>
      </c>
      <c r="I25" s="189" t="s">
        <v>447</v>
      </c>
      <c r="J25" s="189" t="s">
        <v>448</v>
      </c>
      <c r="K25" s="189" t="s">
        <v>449</v>
      </c>
      <c r="L25" s="189" t="s">
        <v>450</v>
      </c>
      <c r="M25" s="189" t="s">
        <v>451</v>
      </c>
      <c r="N25" s="189" t="s">
        <v>362</v>
      </c>
      <c r="O25" s="190">
        <v>85</v>
      </c>
      <c r="P25" s="190">
        <v>38800</v>
      </c>
      <c r="Q25" s="190">
        <v>800</v>
      </c>
      <c r="R25" s="189"/>
    </row>
    <row r="26" spans="1:18" x14ac:dyDescent="0.25">
      <c r="A26" s="187">
        <v>245</v>
      </c>
      <c r="B26" s="188">
        <v>5</v>
      </c>
      <c r="C26" s="189" t="s">
        <v>395</v>
      </c>
      <c r="D26" s="189"/>
      <c r="E26" s="189" t="s">
        <v>452</v>
      </c>
      <c r="F26" s="39">
        <v>24099</v>
      </c>
      <c r="G26" s="189" t="s">
        <v>295</v>
      </c>
      <c r="H26" s="189" t="s">
        <v>321</v>
      </c>
      <c r="I26" s="189" t="s">
        <v>453</v>
      </c>
      <c r="J26" s="189" t="s">
        <v>454</v>
      </c>
      <c r="K26" s="189" t="s">
        <v>455</v>
      </c>
      <c r="L26" s="189" t="s">
        <v>381</v>
      </c>
      <c r="M26" s="189" t="s">
        <v>456</v>
      </c>
      <c r="N26" s="189" t="s">
        <v>370</v>
      </c>
      <c r="O26" s="190">
        <v>140</v>
      </c>
      <c r="P26" s="190">
        <v>63700</v>
      </c>
      <c r="Q26" s="190">
        <v>870</v>
      </c>
      <c r="R26" s="189"/>
    </row>
    <row r="27" spans="1:18" x14ac:dyDescent="0.25">
      <c r="A27" s="187">
        <v>86</v>
      </c>
      <c r="B27" s="188">
        <v>5</v>
      </c>
      <c r="C27" s="189" t="s">
        <v>376</v>
      </c>
      <c r="D27" s="189" t="s">
        <v>319</v>
      </c>
      <c r="E27" s="189" t="s">
        <v>546</v>
      </c>
      <c r="F27" s="39">
        <v>20344</v>
      </c>
      <c r="G27" s="189" t="s">
        <v>295</v>
      </c>
      <c r="H27" s="189" t="s">
        <v>321</v>
      </c>
      <c r="I27" s="189" t="s">
        <v>547</v>
      </c>
      <c r="J27" s="189" t="s">
        <v>548</v>
      </c>
      <c r="K27" s="189" t="s">
        <v>299</v>
      </c>
      <c r="L27" s="189" t="s">
        <v>300</v>
      </c>
      <c r="M27" s="189" t="s">
        <v>549</v>
      </c>
      <c r="N27" s="189" t="s">
        <v>370</v>
      </c>
      <c r="O27" s="190">
        <v>100</v>
      </c>
      <c r="P27" s="190">
        <v>66100</v>
      </c>
      <c r="Q27" s="190">
        <v>1410</v>
      </c>
      <c r="R27" s="189"/>
    </row>
    <row r="28" spans="1:18" x14ac:dyDescent="0.25">
      <c r="A28" s="187">
        <v>27</v>
      </c>
      <c r="B28" s="188">
        <v>5</v>
      </c>
      <c r="C28" s="189" t="s">
        <v>463</v>
      </c>
      <c r="D28" s="189"/>
      <c r="E28" s="189" t="s">
        <v>464</v>
      </c>
      <c r="F28" s="39">
        <v>22867</v>
      </c>
      <c r="G28" s="189" t="s">
        <v>295</v>
      </c>
      <c r="H28" s="189" t="s">
        <v>321</v>
      </c>
      <c r="I28" s="189" t="s">
        <v>465</v>
      </c>
      <c r="J28" s="189" t="s">
        <v>466</v>
      </c>
      <c r="K28" s="189" t="s">
        <v>449</v>
      </c>
      <c r="L28" s="189" t="s">
        <v>450</v>
      </c>
      <c r="M28" s="189" t="s">
        <v>467</v>
      </c>
      <c r="N28" s="189" t="s">
        <v>370</v>
      </c>
      <c r="O28" s="190">
        <v>95</v>
      </c>
      <c r="P28" s="190">
        <v>49100</v>
      </c>
      <c r="Q28" s="190">
        <v>1030</v>
      </c>
      <c r="R28" s="189"/>
    </row>
    <row r="29" spans="1:18" x14ac:dyDescent="0.25">
      <c r="A29" s="187">
        <v>212</v>
      </c>
      <c r="B29" s="188">
        <v>4</v>
      </c>
      <c r="C29" s="189" t="s">
        <v>468</v>
      </c>
      <c r="D29" s="189" t="s">
        <v>469</v>
      </c>
      <c r="E29" s="189" t="s">
        <v>470</v>
      </c>
      <c r="F29" s="39">
        <v>22848</v>
      </c>
      <c r="G29" s="189" t="s">
        <v>295</v>
      </c>
      <c r="H29" s="189" t="s">
        <v>296</v>
      </c>
      <c r="I29" s="189" t="s">
        <v>471</v>
      </c>
      <c r="J29" s="189" t="s">
        <v>472</v>
      </c>
      <c r="K29" s="189" t="s">
        <v>473</v>
      </c>
      <c r="L29" s="189" t="s">
        <v>388</v>
      </c>
      <c r="M29" s="189" t="s">
        <v>474</v>
      </c>
      <c r="N29" s="189" t="s">
        <v>302</v>
      </c>
      <c r="O29" s="190">
        <v>150</v>
      </c>
      <c r="P29" s="190">
        <v>43600</v>
      </c>
      <c r="Q29" s="190">
        <v>920</v>
      </c>
      <c r="R29" s="189"/>
    </row>
    <row r="30" spans="1:18" x14ac:dyDescent="0.25">
      <c r="A30" s="187">
        <v>104</v>
      </c>
      <c r="B30" s="188">
        <v>6</v>
      </c>
      <c r="C30" s="189" t="s">
        <v>475</v>
      </c>
      <c r="D30" s="189"/>
      <c r="E30" s="189" t="s">
        <v>476</v>
      </c>
      <c r="F30" s="39">
        <v>27884</v>
      </c>
      <c r="G30" s="189" t="s">
        <v>295</v>
      </c>
      <c r="H30" s="189" t="s">
        <v>321</v>
      </c>
      <c r="I30" s="189" t="s">
        <v>477</v>
      </c>
      <c r="J30" s="189" t="s">
        <v>478</v>
      </c>
      <c r="K30" s="189" t="s">
        <v>479</v>
      </c>
      <c r="L30" s="189" t="s">
        <v>480</v>
      </c>
      <c r="M30" s="189" t="s">
        <v>481</v>
      </c>
      <c r="N30" s="189" t="s">
        <v>432</v>
      </c>
      <c r="O30" s="190">
        <v>225</v>
      </c>
      <c r="P30" s="190">
        <v>105100</v>
      </c>
      <c r="Q30" s="190">
        <v>1950</v>
      </c>
      <c r="R30" s="189"/>
    </row>
    <row r="31" spans="1:18" x14ac:dyDescent="0.25">
      <c r="A31" s="187">
        <v>37</v>
      </c>
      <c r="B31" s="188">
        <v>4</v>
      </c>
      <c r="C31" s="189" t="s">
        <v>482</v>
      </c>
      <c r="D31" s="189" t="s">
        <v>319</v>
      </c>
      <c r="E31" s="189" t="s">
        <v>483</v>
      </c>
      <c r="F31" s="39">
        <v>22473</v>
      </c>
      <c r="G31" s="189" t="s">
        <v>295</v>
      </c>
      <c r="H31" s="189" t="s">
        <v>321</v>
      </c>
      <c r="I31" s="189" t="s">
        <v>484</v>
      </c>
      <c r="J31" s="189" t="s">
        <v>485</v>
      </c>
      <c r="K31" s="189" t="s">
        <v>486</v>
      </c>
      <c r="L31" s="189" t="s">
        <v>487</v>
      </c>
      <c r="M31" s="189" t="s">
        <v>488</v>
      </c>
      <c r="N31" s="189" t="s">
        <v>370</v>
      </c>
      <c r="O31" s="190">
        <v>140</v>
      </c>
      <c r="P31" s="190">
        <v>71500</v>
      </c>
      <c r="Q31" s="190">
        <v>1470</v>
      </c>
      <c r="R31" s="189"/>
    </row>
    <row r="32" spans="1:18" x14ac:dyDescent="0.25">
      <c r="A32" s="187">
        <v>244</v>
      </c>
      <c r="C32" s="189" t="s">
        <v>376</v>
      </c>
      <c r="D32" s="189" t="s">
        <v>319</v>
      </c>
      <c r="E32" s="189" t="s">
        <v>675</v>
      </c>
      <c r="F32" s="39">
        <v>30775</v>
      </c>
      <c r="G32" s="189" t="s">
        <v>295</v>
      </c>
      <c r="H32" s="189" t="s">
        <v>321</v>
      </c>
      <c r="I32" s="189" t="s">
        <v>676</v>
      </c>
      <c r="J32" s="189" t="s">
        <v>677</v>
      </c>
      <c r="K32" s="189" t="s">
        <v>299</v>
      </c>
      <c r="L32" s="189" t="s">
        <v>300</v>
      </c>
      <c r="M32" s="189" t="s">
        <v>678</v>
      </c>
      <c r="N32" s="189" t="s">
        <v>370</v>
      </c>
      <c r="O32" s="190">
        <v>150</v>
      </c>
      <c r="P32" s="190">
        <v>68700</v>
      </c>
      <c r="Q32" s="190">
        <v>1010</v>
      </c>
      <c r="R32" s="189"/>
    </row>
    <row r="33" spans="1:18" x14ac:dyDescent="0.25">
      <c r="A33" s="187">
        <v>25</v>
      </c>
      <c r="B33" s="188">
        <v>10</v>
      </c>
      <c r="C33" s="189" t="s">
        <v>494</v>
      </c>
      <c r="D33" s="189"/>
      <c r="E33" s="189" t="s">
        <v>495</v>
      </c>
      <c r="F33" s="39">
        <v>22035</v>
      </c>
      <c r="G33" s="189" t="s">
        <v>305</v>
      </c>
      <c r="H33" s="189" t="s">
        <v>321</v>
      </c>
      <c r="I33" s="189" t="s">
        <v>496</v>
      </c>
      <c r="J33" s="189" t="s">
        <v>497</v>
      </c>
      <c r="K33" s="189" t="s">
        <v>498</v>
      </c>
      <c r="L33" s="189" t="s">
        <v>499</v>
      </c>
      <c r="M33" s="189" t="s">
        <v>500</v>
      </c>
      <c r="N33" s="189" t="s">
        <v>362</v>
      </c>
      <c r="O33" s="190">
        <v>75</v>
      </c>
      <c r="P33" s="190">
        <v>29100</v>
      </c>
      <c r="Q33" s="190">
        <v>1680</v>
      </c>
      <c r="R33" s="189"/>
    </row>
    <row r="34" spans="1:18" x14ac:dyDescent="0.25">
      <c r="A34" s="187">
        <v>109</v>
      </c>
      <c r="B34" s="188">
        <v>4</v>
      </c>
      <c r="C34" s="189" t="s">
        <v>293</v>
      </c>
      <c r="D34" s="189"/>
      <c r="E34" s="189" t="s">
        <v>501</v>
      </c>
      <c r="F34" s="39">
        <v>21652</v>
      </c>
      <c r="G34" s="189" t="s">
        <v>305</v>
      </c>
      <c r="H34" s="189" t="s">
        <v>296</v>
      </c>
      <c r="I34" s="189" t="s">
        <v>502</v>
      </c>
      <c r="J34" s="189" t="s">
        <v>503</v>
      </c>
      <c r="K34" s="189" t="s">
        <v>387</v>
      </c>
      <c r="L34" s="189" t="s">
        <v>388</v>
      </c>
      <c r="M34" s="189" t="s">
        <v>504</v>
      </c>
      <c r="N34" s="189" t="s">
        <v>354</v>
      </c>
      <c r="O34" s="190">
        <v>140</v>
      </c>
      <c r="P34" s="190">
        <v>45100</v>
      </c>
      <c r="Q34" s="190">
        <v>950</v>
      </c>
      <c r="R34" s="189"/>
    </row>
    <row r="35" spans="1:18" x14ac:dyDescent="0.25">
      <c r="A35" s="187">
        <v>34</v>
      </c>
      <c r="B35" s="188">
        <v>3</v>
      </c>
      <c r="C35" s="189" t="s">
        <v>371</v>
      </c>
      <c r="D35" s="189"/>
      <c r="E35" s="189" t="s">
        <v>505</v>
      </c>
      <c r="F35" s="39">
        <v>22009</v>
      </c>
      <c r="G35" s="189" t="s">
        <v>295</v>
      </c>
      <c r="H35" s="189" t="s">
        <v>296</v>
      </c>
      <c r="I35" s="189" t="s">
        <v>506</v>
      </c>
      <c r="J35" s="189" t="s">
        <v>507</v>
      </c>
      <c r="K35" s="189" t="s">
        <v>508</v>
      </c>
      <c r="L35" s="189" t="s">
        <v>509</v>
      </c>
      <c r="M35" s="189" t="s">
        <v>510</v>
      </c>
      <c r="N35" s="189" t="s">
        <v>317</v>
      </c>
      <c r="O35" s="190">
        <v>125</v>
      </c>
      <c r="P35" s="190">
        <v>54800</v>
      </c>
      <c r="Q35" s="190">
        <v>770</v>
      </c>
      <c r="R35" s="189"/>
    </row>
    <row r="36" spans="1:18" x14ac:dyDescent="0.25">
      <c r="A36" s="187">
        <v>256</v>
      </c>
      <c r="B36" s="188">
        <v>7</v>
      </c>
      <c r="C36" s="189" t="s">
        <v>526</v>
      </c>
      <c r="D36" s="189"/>
      <c r="E36" s="189" t="s">
        <v>1650</v>
      </c>
      <c r="F36" s="39">
        <v>22777</v>
      </c>
      <c r="G36" s="189" t="s">
        <v>305</v>
      </c>
      <c r="H36" s="189" t="s">
        <v>321</v>
      </c>
      <c r="I36" s="189" t="s">
        <v>1651</v>
      </c>
      <c r="J36" s="189" t="s">
        <v>1652</v>
      </c>
      <c r="K36" s="189" t="s">
        <v>299</v>
      </c>
      <c r="L36" s="189" t="s">
        <v>300</v>
      </c>
      <c r="M36" s="189" t="s">
        <v>1653</v>
      </c>
      <c r="N36" s="189" t="s">
        <v>462</v>
      </c>
      <c r="O36" s="190">
        <v>115</v>
      </c>
      <c r="P36" s="190">
        <v>97300</v>
      </c>
      <c r="Q36" s="190">
        <v>950</v>
      </c>
      <c r="R36" s="189"/>
    </row>
    <row r="37" spans="1:18" x14ac:dyDescent="0.25">
      <c r="A37" s="187">
        <v>174</v>
      </c>
      <c r="B37" s="188">
        <v>6</v>
      </c>
      <c r="C37" s="189" t="s">
        <v>475</v>
      </c>
      <c r="D37" s="189"/>
      <c r="E37" s="189" t="s">
        <v>517</v>
      </c>
      <c r="F37" s="39">
        <v>20344</v>
      </c>
      <c r="G37" s="189" t="s">
        <v>295</v>
      </c>
      <c r="H37" s="189" t="s">
        <v>321</v>
      </c>
      <c r="I37" s="189" t="s">
        <v>518</v>
      </c>
      <c r="J37" s="189" t="s">
        <v>519</v>
      </c>
      <c r="K37" s="189" t="s">
        <v>399</v>
      </c>
      <c r="L37" s="189" t="s">
        <v>400</v>
      </c>
      <c r="M37" s="189" t="s">
        <v>520</v>
      </c>
      <c r="N37" s="189" t="s">
        <v>309</v>
      </c>
      <c r="O37" s="190">
        <v>115</v>
      </c>
      <c r="P37" s="190">
        <v>39100</v>
      </c>
      <c r="Q37" s="190">
        <v>1930</v>
      </c>
      <c r="R37" s="189"/>
    </row>
    <row r="38" spans="1:18" x14ac:dyDescent="0.25">
      <c r="A38" s="187">
        <v>141</v>
      </c>
      <c r="B38" s="188">
        <v>3</v>
      </c>
      <c r="C38" s="189" t="s">
        <v>521</v>
      </c>
      <c r="D38" s="189" t="s">
        <v>319</v>
      </c>
      <c r="E38" s="189" t="s">
        <v>522</v>
      </c>
      <c r="F38" s="39">
        <v>20344</v>
      </c>
      <c r="G38" s="189" t="s">
        <v>305</v>
      </c>
      <c r="H38" s="189" t="s">
        <v>296</v>
      </c>
      <c r="I38" s="189" t="s">
        <v>523</v>
      </c>
      <c r="J38" s="189" t="s">
        <v>524</v>
      </c>
      <c r="K38" s="189" t="s">
        <v>387</v>
      </c>
      <c r="L38" s="189" t="s">
        <v>388</v>
      </c>
      <c r="M38" s="189" t="s">
        <v>525</v>
      </c>
      <c r="N38" s="189" t="s">
        <v>317</v>
      </c>
      <c r="O38" s="190">
        <v>125</v>
      </c>
      <c r="P38" s="190">
        <v>65600</v>
      </c>
      <c r="Q38" s="190">
        <v>1990</v>
      </c>
      <c r="R38" s="189"/>
    </row>
    <row r="39" spans="1:18" x14ac:dyDescent="0.25">
      <c r="A39" s="187">
        <v>108</v>
      </c>
      <c r="B39" s="188">
        <v>3</v>
      </c>
      <c r="C39" s="189" t="s">
        <v>526</v>
      </c>
      <c r="D39" s="189"/>
      <c r="E39" s="189" t="s">
        <v>527</v>
      </c>
      <c r="F39" s="39">
        <v>20344</v>
      </c>
      <c r="G39" s="189" t="s">
        <v>295</v>
      </c>
      <c r="H39" s="189" t="s">
        <v>296</v>
      </c>
      <c r="I39" s="189" t="s">
        <v>528</v>
      </c>
      <c r="J39" s="189" t="s">
        <v>529</v>
      </c>
      <c r="K39" s="189" t="s">
        <v>387</v>
      </c>
      <c r="L39" s="189" t="s">
        <v>388</v>
      </c>
      <c r="M39" s="189" t="s">
        <v>530</v>
      </c>
      <c r="N39" s="189" t="s">
        <v>309</v>
      </c>
      <c r="O39" s="190">
        <v>180</v>
      </c>
      <c r="P39" s="190">
        <v>37400</v>
      </c>
      <c r="Q39" s="190">
        <v>890</v>
      </c>
      <c r="R39" s="189"/>
    </row>
    <row r="40" spans="1:18" x14ac:dyDescent="0.25">
      <c r="A40" s="187">
        <v>39</v>
      </c>
      <c r="B40" s="188">
        <v>10</v>
      </c>
      <c r="C40" s="189" t="s">
        <v>475</v>
      </c>
      <c r="D40" s="189" t="s">
        <v>319</v>
      </c>
      <c r="E40" s="189" t="s">
        <v>531</v>
      </c>
      <c r="F40" s="39">
        <v>23152</v>
      </c>
      <c r="G40" s="189" t="s">
        <v>305</v>
      </c>
      <c r="H40" s="189" t="s">
        <v>296</v>
      </c>
      <c r="I40" s="189" t="s">
        <v>532</v>
      </c>
      <c r="J40" s="189" t="s">
        <v>533</v>
      </c>
      <c r="K40" s="189" t="s">
        <v>534</v>
      </c>
      <c r="L40" s="189" t="s">
        <v>329</v>
      </c>
      <c r="M40" s="189" t="s">
        <v>535</v>
      </c>
      <c r="N40" s="189" t="s">
        <v>309</v>
      </c>
      <c r="O40" s="190">
        <v>100</v>
      </c>
      <c r="P40" s="190">
        <v>28900</v>
      </c>
      <c r="Q40" s="190">
        <v>1350</v>
      </c>
      <c r="R40" s="189"/>
    </row>
    <row r="41" spans="1:18" x14ac:dyDescent="0.25">
      <c r="A41" s="187">
        <v>88</v>
      </c>
      <c r="C41" s="189" t="s">
        <v>376</v>
      </c>
      <c r="D41" s="189" t="s">
        <v>512</v>
      </c>
      <c r="E41" s="189" t="s">
        <v>513</v>
      </c>
      <c r="F41" s="39">
        <v>20344</v>
      </c>
      <c r="G41" s="189" t="s">
        <v>305</v>
      </c>
      <c r="H41" s="189" t="s">
        <v>296</v>
      </c>
      <c r="I41" s="189" t="s">
        <v>536</v>
      </c>
      <c r="J41" s="189" t="s">
        <v>537</v>
      </c>
      <c r="K41" s="189" t="s">
        <v>367</v>
      </c>
      <c r="L41" s="189" t="s">
        <v>368</v>
      </c>
      <c r="M41" s="189" t="s">
        <v>538</v>
      </c>
      <c r="N41" s="189" t="s">
        <v>370</v>
      </c>
      <c r="O41" s="190">
        <v>150</v>
      </c>
      <c r="P41" s="190">
        <v>66600</v>
      </c>
      <c r="Q41" s="190">
        <v>1600</v>
      </c>
      <c r="R41" s="189"/>
    </row>
    <row r="42" spans="1:18" x14ac:dyDescent="0.25">
      <c r="A42" s="187">
        <v>63</v>
      </c>
      <c r="B42" s="188">
        <v>10</v>
      </c>
      <c r="C42" s="189" t="s">
        <v>539</v>
      </c>
      <c r="D42" s="189" t="s">
        <v>319</v>
      </c>
      <c r="E42" s="189" t="s">
        <v>540</v>
      </c>
      <c r="F42" s="39">
        <v>20344</v>
      </c>
      <c r="G42" s="189" t="s">
        <v>295</v>
      </c>
      <c r="H42" s="189" t="s">
        <v>296</v>
      </c>
      <c r="I42" s="189" t="s">
        <v>541</v>
      </c>
      <c r="J42" s="189" t="s">
        <v>542</v>
      </c>
      <c r="K42" s="189" t="s">
        <v>543</v>
      </c>
      <c r="L42" s="189" t="s">
        <v>544</v>
      </c>
      <c r="M42" s="189" t="s">
        <v>545</v>
      </c>
      <c r="N42" s="189" t="s">
        <v>317</v>
      </c>
      <c r="O42" s="190">
        <v>200</v>
      </c>
      <c r="P42" s="190">
        <v>92000</v>
      </c>
      <c r="Q42" s="190">
        <v>1150</v>
      </c>
      <c r="R42" s="189"/>
    </row>
    <row r="43" spans="1:18" x14ac:dyDescent="0.25">
      <c r="A43" s="187">
        <v>48</v>
      </c>
      <c r="B43" s="188">
        <v>9</v>
      </c>
      <c r="C43" s="189" t="s">
        <v>376</v>
      </c>
      <c r="D43" s="189"/>
      <c r="E43" s="189" t="s">
        <v>753</v>
      </c>
      <c r="F43" s="39">
        <v>22748</v>
      </c>
      <c r="G43" s="189" t="s">
        <v>295</v>
      </c>
      <c r="H43" s="189" t="s">
        <v>296</v>
      </c>
      <c r="I43" s="189" t="s">
        <v>754</v>
      </c>
      <c r="J43" s="189" t="s">
        <v>755</v>
      </c>
      <c r="K43" s="189" t="s">
        <v>299</v>
      </c>
      <c r="L43" s="189" t="s">
        <v>300</v>
      </c>
      <c r="M43" s="189" t="s">
        <v>756</v>
      </c>
      <c r="N43" s="189" t="s">
        <v>354</v>
      </c>
      <c r="O43" s="190">
        <v>100</v>
      </c>
      <c r="P43" s="190">
        <v>49700</v>
      </c>
      <c r="Q43" s="190">
        <v>1830</v>
      </c>
      <c r="R43" s="189"/>
    </row>
    <row r="44" spans="1:18" x14ac:dyDescent="0.25">
      <c r="A44" s="187">
        <v>46</v>
      </c>
      <c r="B44" s="188">
        <v>3</v>
      </c>
      <c r="C44" s="189" t="s">
        <v>550</v>
      </c>
      <c r="D44" s="189" t="s">
        <v>319</v>
      </c>
      <c r="E44" s="189" t="s">
        <v>551</v>
      </c>
      <c r="F44" s="39">
        <v>20344</v>
      </c>
      <c r="G44" s="189" t="s">
        <v>305</v>
      </c>
      <c r="H44" s="189" t="s">
        <v>296</v>
      </c>
      <c r="I44" s="189" t="s">
        <v>552</v>
      </c>
      <c r="J44" s="189" t="s">
        <v>553</v>
      </c>
      <c r="K44" s="189" t="s">
        <v>299</v>
      </c>
      <c r="L44" s="189" t="s">
        <v>300</v>
      </c>
      <c r="M44" s="189" t="s">
        <v>554</v>
      </c>
      <c r="N44" s="189" t="s">
        <v>432</v>
      </c>
      <c r="O44" s="190">
        <v>175</v>
      </c>
      <c r="P44" s="190">
        <v>73900</v>
      </c>
      <c r="Q44" s="190">
        <v>730</v>
      </c>
      <c r="R44" s="189"/>
    </row>
    <row r="45" spans="1:18" x14ac:dyDescent="0.25">
      <c r="A45" s="187">
        <v>44</v>
      </c>
      <c r="B45" s="188">
        <v>1</v>
      </c>
      <c r="C45" s="189" t="s">
        <v>555</v>
      </c>
      <c r="D45" s="189"/>
      <c r="E45" s="189" t="s">
        <v>556</v>
      </c>
      <c r="F45" s="39">
        <v>23562</v>
      </c>
      <c r="G45" s="189" t="s">
        <v>295</v>
      </c>
      <c r="H45" s="189" t="s">
        <v>321</v>
      </c>
      <c r="I45" s="189" t="s">
        <v>557</v>
      </c>
      <c r="J45" s="189" t="s">
        <v>558</v>
      </c>
      <c r="K45" s="189" t="s">
        <v>559</v>
      </c>
      <c r="L45" s="189" t="s">
        <v>560</v>
      </c>
      <c r="M45" s="189" t="s">
        <v>561</v>
      </c>
      <c r="N45" s="189" t="s">
        <v>317</v>
      </c>
      <c r="O45" s="190">
        <v>150</v>
      </c>
      <c r="P45" s="190">
        <v>71600</v>
      </c>
      <c r="Q45" s="190">
        <v>1290</v>
      </c>
      <c r="R45" s="189"/>
    </row>
    <row r="46" spans="1:18" x14ac:dyDescent="0.25">
      <c r="A46" s="187">
        <v>36</v>
      </c>
      <c r="B46" s="188">
        <v>6</v>
      </c>
      <c r="C46" s="189" t="s">
        <v>562</v>
      </c>
      <c r="D46" s="189"/>
      <c r="E46" s="189" t="s">
        <v>563</v>
      </c>
      <c r="F46" s="39">
        <v>20344</v>
      </c>
      <c r="G46" s="189" t="s">
        <v>305</v>
      </c>
      <c r="H46" s="189" t="s">
        <v>321</v>
      </c>
      <c r="I46" s="189" t="s">
        <v>564</v>
      </c>
      <c r="J46" s="189" t="s">
        <v>565</v>
      </c>
      <c r="K46" s="189" t="s">
        <v>566</v>
      </c>
      <c r="L46" s="189" t="s">
        <v>567</v>
      </c>
      <c r="M46" s="189" t="s">
        <v>568</v>
      </c>
      <c r="N46" s="189" t="s">
        <v>302</v>
      </c>
      <c r="O46" s="190">
        <v>150</v>
      </c>
      <c r="P46" s="190">
        <v>36800</v>
      </c>
      <c r="Q46" s="190">
        <v>850</v>
      </c>
      <c r="R46" s="189"/>
    </row>
    <row r="47" spans="1:18" x14ac:dyDescent="0.25">
      <c r="A47" s="187">
        <v>231</v>
      </c>
      <c r="B47" s="188">
        <v>3</v>
      </c>
      <c r="C47" s="189" t="s">
        <v>569</v>
      </c>
      <c r="D47" s="189" t="s">
        <v>349</v>
      </c>
      <c r="E47" s="189" t="s">
        <v>570</v>
      </c>
      <c r="F47" s="39">
        <v>20345</v>
      </c>
      <c r="G47" s="189" t="s">
        <v>295</v>
      </c>
      <c r="H47" s="189" t="s">
        <v>321</v>
      </c>
      <c r="I47" s="189" t="s">
        <v>571</v>
      </c>
      <c r="J47" s="189" t="s">
        <v>572</v>
      </c>
      <c r="K47" s="189" t="s">
        <v>573</v>
      </c>
      <c r="L47" s="189" t="s">
        <v>574</v>
      </c>
      <c r="M47" s="189" t="s">
        <v>575</v>
      </c>
      <c r="N47" s="189" t="s">
        <v>302</v>
      </c>
      <c r="O47" s="190">
        <v>125</v>
      </c>
      <c r="P47" s="190">
        <v>69800</v>
      </c>
      <c r="Q47" s="190">
        <v>990</v>
      </c>
      <c r="R47" s="189"/>
    </row>
    <row r="48" spans="1:18" x14ac:dyDescent="0.25">
      <c r="A48" s="187">
        <v>93</v>
      </c>
      <c r="B48" s="188">
        <v>10</v>
      </c>
      <c r="C48" s="189" t="s">
        <v>576</v>
      </c>
      <c r="D48" s="189"/>
      <c r="E48" s="189" t="s">
        <v>577</v>
      </c>
      <c r="F48" s="39">
        <v>20344</v>
      </c>
      <c r="G48" s="189" t="s">
        <v>295</v>
      </c>
      <c r="H48" s="189" t="s">
        <v>296</v>
      </c>
      <c r="I48" s="189" t="s">
        <v>578</v>
      </c>
      <c r="J48" s="189" t="s">
        <v>579</v>
      </c>
      <c r="K48" s="189" t="s">
        <v>580</v>
      </c>
      <c r="L48" s="189" t="s">
        <v>581</v>
      </c>
      <c r="M48" s="189" t="s">
        <v>582</v>
      </c>
      <c r="N48" s="189" t="s">
        <v>354</v>
      </c>
      <c r="O48" s="190">
        <v>110</v>
      </c>
      <c r="P48" s="190">
        <v>60700</v>
      </c>
      <c r="Q48" s="190">
        <v>1000</v>
      </c>
      <c r="R48" s="189"/>
    </row>
    <row r="49" spans="1:18" x14ac:dyDescent="0.25">
      <c r="A49" s="187">
        <v>275</v>
      </c>
      <c r="B49" s="188">
        <v>3</v>
      </c>
      <c r="C49" s="189" t="s">
        <v>390</v>
      </c>
      <c r="D49" s="189"/>
      <c r="E49" s="189" t="s">
        <v>583</v>
      </c>
      <c r="F49" s="39">
        <v>20344</v>
      </c>
      <c r="G49" s="189" t="s">
        <v>295</v>
      </c>
      <c r="H49" s="189" t="s">
        <v>296</v>
      </c>
      <c r="I49" s="189" t="s">
        <v>584</v>
      </c>
      <c r="J49" s="189" t="s">
        <v>585</v>
      </c>
      <c r="K49" s="189" t="s">
        <v>586</v>
      </c>
      <c r="L49" s="189" t="s">
        <v>587</v>
      </c>
      <c r="M49" s="189" t="s">
        <v>588</v>
      </c>
      <c r="N49" s="189" t="s">
        <v>354</v>
      </c>
      <c r="O49" s="190">
        <v>115</v>
      </c>
      <c r="P49" s="190">
        <v>56600</v>
      </c>
      <c r="Q49" s="190">
        <v>860</v>
      </c>
      <c r="R49" s="189"/>
    </row>
    <row r="50" spans="1:18" x14ac:dyDescent="0.25">
      <c r="A50" s="187">
        <v>120</v>
      </c>
      <c r="B50" s="188">
        <v>6</v>
      </c>
      <c r="C50" s="189" t="s">
        <v>526</v>
      </c>
      <c r="D50" s="189"/>
      <c r="E50" s="189" t="s">
        <v>589</v>
      </c>
      <c r="F50" s="39">
        <v>20344</v>
      </c>
      <c r="G50" s="189" t="s">
        <v>305</v>
      </c>
      <c r="H50" s="189" t="s">
        <v>296</v>
      </c>
      <c r="I50" s="189" t="s">
        <v>590</v>
      </c>
      <c r="J50" s="189" t="s">
        <v>591</v>
      </c>
      <c r="K50" s="189" t="s">
        <v>592</v>
      </c>
      <c r="L50" s="189" t="s">
        <v>593</v>
      </c>
      <c r="M50" s="189" t="s">
        <v>594</v>
      </c>
      <c r="N50" s="189" t="s">
        <v>370</v>
      </c>
      <c r="O50" s="190">
        <v>120</v>
      </c>
      <c r="P50" s="190">
        <v>69300</v>
      </c>
      <c r="Q50" s="190">
        <v>1630</v>
      </c>
      <c r="R50" s="189"/>
    </row>
    <row r="51" spans="1:18" x14ac:dyDescent="0.25">
      <c r="A51" s="187">
        <v>9</v>
      </c>
      <c r="C51" s="189" t="s">
        <v>595</v>
      </c>
      <c r="D51" s="189"/>
      <c r="E51" s="189" t="s">
        <v>596</v>
      </c>
      <c r="F51" s="39">
        <v>21614</v>
      </c>
      <c r="G51" s="189" t="s">
        <v>295</v>
      </c>
      <c r="H51" s="189" t="s">
        <v>296</v>
      </c>
      <c r="I51" s="189" t="s">
        <v>597</v>
      </c>
      <c r="J51" s="189" t="s">
        <v>598</v>
      </c>
      <c r="K51" s="189" t="s">
        <v>341</v>
      </c>
      <c r="L51" s="189" t="s">
        <v>300</v>
      </c>
      <c r="M51" s="189" t="s">
        <v>599</v>
      </c>
      <c r="N51" s="189" t="s">
        <v>362</v>
      </c>
      <c r="O51" s="190">
        <v>75</v>
      </c>
      <c r="P51" s="190">
        <v>29500</v>
      </c>
      <c r="Q51" s="190">
        <v>1950</v>
      </c>
      <c r="R51" s="189"/>
    </row>
    <row r="52" spans="1:18" x14ac:dyDescent="0.25">
      <c r="A52" s="187">
        <v>242</v>
      </c>
      <c r="C52" s="189" t="s">
        <v>600</v>
      </c>
      <c r="D52" s="189"/>
      <c r="E52" s="189" t="s">
        <v>402</v>
      </c>
      <c r="F52" s="39">
        <v>21614</v>
      </c>
      <c r="G52" s="189" t="s">
        <v>305</v>
      </c>
      <c r="H52" s="189" t="s">
        <v>321</v>
      </c>
      <c r="I52" s="189" t="s">
        <v>601</v>
      </c>
      <c r="J52" s="189" t="s">
        <v>602</v>
      </c>
      <c r="K52" s="189" t="s">
        <v>603</v>
      </c>
      <c r="L52" s="189" t="s">
        <v>604</v>
      </c>
      <c r="M52" s="189" t="s">
        <v>605</v>
      </c>
      <c r="N52" s="189" t="s">
        <v>462</v>
      </c>
      <c r="O52" s="190">
        <v>140</v>
      </c>
      <c r="P52" s="190">
        <v>63500</v>
      </c>
      <c r="Q52" s="190">
        <v>1830</v>
      </c>
      <c r="R52" s="189"/>
    </row>
    <row r="53" spans="1:18" x14ac:dyDescent="0.25">
      <c r="A53" s="187">
        <v>220</v>
      </c>
      <c r="C53" s="189" t="s">
        <v>606</v>
      </c>
      <c r="D53" s="189"/>
      <c r="E53" s="189" t="s">
        <v>607</v>
      </c>
      <c r="F53" s="39">
        <v>21614</v>
      </c>
      <c r="G53" s="189" t="s">
        <v>295</v>
      </c>
      <c r="H53" s="189" t="s">
        <v>296</v>
      </c>
      <c r="I53" s="189" t="s">
        <v>608</v>
      </c>
      <c r="J53" s="189" t="s">
        <v>609</v>
      </c>
      <c r="K53" s="189" t="s">
        <v>610</v>
      </c>
      <c r="L53" s="189" t="s">
        <v>587</v>
      </c>
      <c r="M53" s="189" t="s">
        <v>611</v>
      </c>
      <c r="N53" s="189" t="s">
        <v>370</v>
      </c>
      <c r="O53" s="190">
        <v>115</v>
      </c>
      <c r="P53" s="190">
        <v>51600</v>
      </c>
      <c r="Q53" s="190">
        <v>1240</v>
      </c>
      <c r="R53" s="189"/>
    </row>
    <row r="54" spans="1:18" x14ac:dyDescent="0.25">
      <c r="A54" s="187">
        <v>162</v>
      </c>
      <c r="B54" s="188">
        <v>6</v>
      </c>
      <c r="C54" s="189" t="s">
        <v>612</v>
      </c>
      <c r="D54" s="189"/>
      <c r="E54" s="189" t="s">
        <v>613</v>
      </c>
      <c r="F54" s="39">
        <v>21614</v>
      </c>
      <c r="G54" s="189" t="s">
        <v>305</v>
      </c>
      <c r="H54" s="189" t="s">
        <v>321</v>
      </c>
      <c r="I54" s="189" t="s">
        <v>614</v>
      </c>
      <c r="J54" s="189" t="s">
        <v>615</v>
      </c>
      <c r="K54" s="189" t="s">
        <v>616</v>
      </c>
      <c r="L54" s="189" t="s">
        <v>617</v>
      </c>
      <c r="M54" s="189" t="s">
        <v>618</v>
      </c>
      <c r="N54" s="189" t="s">
        <v>432</v>
      </c>
      <c r="O54" s="190">
        <v>175</v>
      </c>
      <c r="P54" s="190">
        <v>93900</v>
      </c>
      <c r="Q54" s="190">
        <v>1830</v>
      </c>
      <c r="R54" s="189"/>
    </row>
    <row r="55" spans="1:18" x14ac:dyDescent="0.25">
      <c r="A55" s="187">
        <v>203</v>
      </c>
      <c r="B55" s="188">
        <v>5</v>
      </c>
      <c r="C55" s="189" t="s">
        <v>619</v>
      </c>
      <c r="D55" s="189"/>
      <c r="E55" s="189" t="s">
        <v>620</v>
      </c>
      <c r="F55" s="39">
        <v>21614</v>
      </c>
      <c r="G55" s="189" t="s">
        <v>295</v>
      </c>
      <c r="H55" s="189" t="s">
        <v>296</v>
      </c>
      <c r="I55" s="189" t="s">
        <v>621</v>
      </c>
      <c r="J55" s="189" t="s">
        <v>622</v>
      </c>
      <c r="K55" s="189" t="s">
        <v>498</v>
      </c>
      <c r="L55" s="189" t="s">
        <v>499</v>
      </c>
      <c r="M55" s="189" t="s">
        <v>623</v>
      </c>
      <c r="N55" s="189" t="s">
        <v>302</v>
      </c>
      <c r="O55" s="190">
        <v>130</v>
      </c>
      <c r="P55" s="190">
        <v>34800</v>
      </c>
      <c r="Q55" s="190">
        <v>1000</v>
      </c>
      <c r="R55" s="189"/>
    </row>
    <row r="56" spans="1:18" x14ac:dyDescent="0.25">
      <c r="A56" s="187">
        <v>157</v>
      </c>
      <c r="B56" s="188">
        <v>10</v>
      </c>
      <c r="C56" s="189" t="s">
        <v>624</v>
      </c>
      <c r="D56" s="189"/>
      <c r="E56" s="189" t="s">
        <v>625</v>
      </c>
      <c r="F56" s="39">
        <v>21614</v>
      </c>
      <c r="G56" s="189" t="s">
        <v>295</v>
      </c>
      <c r="H56" s="189" t="s">
        <v>321</v>
      </c>
      <c r="I56" s="189" t="s">
        <v>626</v>
      </c>
      <c r="J56" s="189" t="s">
        <v>627</v>
      </c>
      <c r="K56" s="189" t="s">
        <v>628</v>
      </c>
      <c r="L56" s="189" t="s">
        <v>629</v>
      </c>
      <c r="M56" s="189" t="s">
        <v>630</v>
      </c>
      <c r="N56" s="189" t="s">
        <v>362</v>
      </c>
      <c r="O56" s="190">
        <v>95</v>
      </c>
      <c r="P56" s="190">
        <v>28800</v>
      </c>
      <c r="Q56" s="190">
        <v>1610</v>
      </c>
      <c r="R56" s="189"/>
    </row>
    <row r="57" spans="1:18" x14ac:dyDescent="0.25">
      <c r="A57" s="187">
        <v>20</v>
      </c>
      <c r="B57" s="188">
        <v>3</v>
      </c>
      <c r="C57" s="189" t="s">
        <v>371</v>
      </c>
      <c r="D57" s="189"/>
      <c r="E57" s="189" t="s">
        <v>631</v>
      </c>
      <c r="F57" s="39">
        <v>21614</v>
      </c>
      <c r="G57" s="189" t="s">
        <v>295</v>
      </c>
      <c r="H57" s="189" t="s">
        <v>321</v>
      </c>
      <c r="I57" s="189" t="s">
        <v>632</v>
      </c>
      <c r="J57" s="189" t="s">
        <v>633</v>
      </c>
      <c r="K57" s="189" t="s">
        <v>429</v>
      </c>
      <c r="L57" s="189" t="s">
        <v>430</v>
      </c>
      <c r="M57" s="189" t="s">
        <v>634</v>
      </c>
      <c r="N57" s="189" t="s">
        <v>302</v>
      </c>
      <c r="O57" s="190">
        <v>200</v>
      </c>
      <c r="P57" s="190">
        <v>64400</v>
      </c>
      <c r="Q57" s="190">
        <v>1380</v>
      </c>
      <c r="R57" s="189"/>
    </row>
    <row r="58" spans="1:18" x14ac:dyDescent="0.25">
      <c r="A58" s="187">
        <v>148</v>
      </c>
      <c r="B58" s="188">
        <v>4</v>
      </c>
      <c r="C58" s="189" t="s">
        <v>635</v>
      </c>
      <c r="D58" s="189"/>
      <c r="E58" s="189" t="s">
        <v>636</v>
      </c>
      <c r="F58" s="39">
        <v>21060</v>
      </c>
      <c r="G58" s="189" t="s">
        <v>305</v>
      </c>
      <c r="H58" s="189" t="s">
        <v>296</v>
      </c>
      <c r="I58" s="189" t="s">
        <v>637</v>
      </c>
      <c r="J58" s="189" t="s">
        <v>638</v>
      </c>
      <c r="K58" s="189" t="s">
        <v>639</v>
      </c>
      <c r="L58" s="189" t="s">
        <v>640</v>
      </c>
      <c r="M58" s="189" t="s">
        <v>641</v>
      </c>
      <c r="N58" s="189" t="s">
        <v>462</v>
      </c>
      <c r="O58" s="190">
        <v>155</v>
      </c>
      <c r="P58" s="190">
        <v>75200</v>
      </c>
      <c r="Q58" s="190">
        <v>1280</v>
      </c>
      <c r="R58" s="189"/>
    </row>
    <row r="59" spans="1:18" x14ac:dyDescent="0.25">
      <c r="A59" s="187">
        <v>89</v>
      </c>
      <c r="B59" s="188">
        <v>5</v>
      </c>
      <c r="C59" s="189" t="s">
        <v>612</v>
      </c>
      <c r="D59" s="189"/>
      <c r="E59" s="189" t="s">
        <v>642</v>
      </c>
      <c r="F59" s="39">
        <v>28909</v>
      </c>
      <c r="G59" s="189" t="s">
        <v>305</v>
      </c>
      <c r="H59" s="189" t="s">
        <v>321</v>
      </c>
      <c r="I59" s="189" t="s">
        <v>643</v>
      </c>
      <c r="J59" s="189" t="s">
        <v>644</v>
      </c>
      <c r="K59" s="189" t="s">
        <v>422</v>
      </c>
      <c r="L59" s="189" t="s">
        <v>423</v>
      </c>
      <c r="M59" s="189" t="s">
        <v>645</v>
      </c>
      <c r="N59" s="189" t="s">
        <v>317</v>
      </c>
      <c r="O59" s="190">
        <v>150</v>
      </c>
      <c r="P59" s="190">
        <v>57200</v>
      </c>
      <c r="Q59" s="190">
        <v>970</v>
      </c>
      <c r="R59" s="189"/>
    </row>
    <row r="60" spans="1:18" x14ac:dyDescent="0.25">
      <c r="A60" s="187">
        <v>24</v>
      </c>
      <c r="B60" s="188">
        <v>6</v>
      </c>
      <c r="C60" s="189" t="s">
        <v>475</v>
      </c>
      <c r="D60" s="189" t="s">
        <v>319</v>
      </c>
      <c r="E60" s="189" t="s">
        <v>646</v>
      </c>
      <c r="F60" s="39">
        <v>21249</v>
      </c>
      <c r="G60" s="189" t="s">
        <v>295</v>
      </c>
      <c r="H60" s="189" t="s">
        <v>296</v>
      </c>
      <c r="I60" s="189" t="s">
        <v>647</v>
      </c>
      <c r="J60" s="189" t="s">
        <v>648</v>
      </c>
      <c r="K60" s="189" t="s">
        <v>422</v>
      </c>
      <c r="L60" s="189" t="s">
        <v>423</v>
      </c>
      <c r="M60" s="189" t="s">
        <v>649</v>
      </c>
      <c r="N60" s="189" t="s">
        <v>302</v>
      </c>
      <c r="O60" s="190">
        <v>100</v>
      </c>
      <c r="P60" s="190">
        <v>72600</v>
      </c>
      <c r="Q60" s="190">
        <v>840</v>
      </c>
      <c r="R60" s="189"/>
    </row>
    <row r="61" spans="1:18" x14ac:dyDescent="0.25">
      <c r="A61" s="187">
        <v>60</v>
      </c>
      <c r="B61" s="188">
        <v>8</v>
      </c>
      <c r="C61" s="189" t="s">
        <v>650</v>
      </c>
      <c r="D61" s="189"/>
      <c r="E61" s="189" t="s">
        <v>651</v>
      </c>
      <c r="F61" s="39">
        <v>23882</v>
      </c>
      <c r="G61" s="189" t="s">
        <v>305</v>
      </c>
      <c r="H61" s="189" t="s">
        <v>321</v>
      </c>
      <c r="I61" s="189" t="s">
        <v>652</v>
      </c>
      <c r="J61" s="189" t="s">
        <v>653</v>
      </c>
      <c r="K61" s="189" t="s">
        <v>654</v>
      </c>
      <c r="L61" s="189" t="s">
        <v>655</v>
      </c>
      <c r="M61" s="189" t="s">
        <v>656</v>
      </c>
      <c r="N61" s="189" t="s">
        <v>309</v>
      </c>
      <c r="O61" s="190">
        <v>115</v>
      </c>
      <c r="P61" s="190">
        <v>43300</v>
      </c>
      <c r="Q61" s="190">
        <v>1310</v>
      </c>
      <c r="R61" s="189"/>
    </row>
    <row r="62" spans="1:18" x14ac:dyDescent="0.25">
      <c r="A62" s="187">
        <v>50</v>
      </c>
      <c r="B62" s="188">
        <v>7</v>
      </c>
      <c r="C62" s="189" t="s">
        <v>657</v>
      </c>
      <c r="D62" s="189"/>
      <c r="E62" s="189" t="s">
        <v>658</v>
      </c>
      <c r="F62" s="39">
        <v>28974</v>
      </c>
      <c r="G62" s="189" t="s">
        <v>305</v>
      </c>
      <c r="H62" s="189" t="s">
        <v>296</v>
      </c>
      <c r="I62" s="189" t="s">
        <v>659</v>
      </c>
      <c r="J62" s="189" t="s">
        <v>660</v>
      </c>
      <c r="K62" s="189" t="s">
        <v>661</v>
      </c>
      <c r="L62" s="189" t="s">
        <v>662</v>
      </c>
      <c r="M62" s="189" t="s">
        <v>663</v>
      </c>
      <c r="N62" s="189" t="s">
        <v>317</v>
      </c>
      <c r="O62" s="190">
        <v>150</v>
      </c>
      <c r="P62" s="190">
        <v>39000</v>
      </c>
      <c r="Q62" s="190">
        <v>1740</v>
      </c>
      <c r="R62" s="189"/>
    </row>
    <row r="63" spans="1:18" x14ac:dyDescent="0.25">
      <c r="A63" s="187">
        <v>111</v>
      </c>
      <c r="B63" s="188">
        <v>8</v>
      </c>
      <c r="C63" s="189" t="s">
        <v>390</v>
      </c>
      <c r="D63" s="189"/>
      <c r="E63" s="189" t="s">
        <v>664</v>
      </c>
      <c r="F63" s="39">
        <v>21111</v>
      </c>
      <c r="G63" s="189" t="s">
        <v>295</v>
      </c>
      <c r="H63" s="189" t="s">
        <v>296</v>
      </c>
      <c r="I63" s="189" t="s">
        <v>665</v>
      </c>
      <c r="J63" s="189" t="s">
        <v>666</v>
      </c>
      <c r="K63" s="189" t="s">
        <v>667</v>
      </c>
      <c r="L63" s="189" t="s">
        <v>668</v>
      </c>
      <c r="M63" s="189" t="s">
        <v>669</v>
      </c>
      <c r="N63" s="189" t="s">
        <v>317</v>
      </c>
      <c r="O63" s="190">
        <v>150</v>
      </c>
      <c r="P63" s="190">
        <v>70600</v>
      </c>
      <c r="Q63" s="190">
        <v>1840</v>
      </c>
      <c r="R63" s="189"/>
    </row>
    <row r="64" spans="1:18" x14ac:dyDescent="0.25">
      <c r="A64" s="187">
        <v>181</v>
      </c>
      <c r="B64" s="188">
        <v>9</v>
      </c>
      <c r="C64" s="189" t="s">
        <v>670</v>
      </c>
      <c r="D64" s="189"/>
      <c r="E64" s="189" t="s">
        <v>671</v>
      </c>
      <c r="F64" s="39">
        <v>30511</v>
      </c>
      <c r="G64" s="189" t="s">
        <v>295</v>
      </c>
      <c r="H64" s="189" t="s">
        <v>296</v>
      </c>
      <c r="I64" s="189" t="s">
        <v>672</v>
      </c>
      <c r="J64" s="189" t="s">
        <v>673</v>
      </c>
      <c r="K64" s="189" t="s">
        <v>498</v>
      </c>
      <c r="L64" s="189" t="s">
        <v>499</v>
      </c>
      <c r="M64" s="189" t="s">
        <v>674</v>
      </c>
      <c r="N64" s="189" t="s">
        <v>432</v>
      </c>
      <c r="O64" s="190">
        <v>180</v>
      </c>
      <c r="P64" s="190">
        <v>57400</v>
      </c>
      <c r="Q64" s="190">
        <v>1390</v>
      </c>
      <c r="R64" s="189"/>
    </row>
    <row r="65" spans="1:18" x14ac:dyDescent="0.25">
      <c r="A65" s="187">
        <v>28</v>
      </c>
      <c r="B65" s="188">
        <v>1</v>
      </c>
      <c r="C65" s="189" t="s">
        <v>383</v>
      </c>
      <c r="D65" s="189" t="s">
        <v>512</v>
      </c>
      <c r="E65" s="189" t="s">
        <v>762</v>
      </c>
      <c r="F65" s="39">
        <v>21216</v>
      </c>
      <c r="G65" s="189" t="s">
        <v>295</v>
      </c>
      <c r="H65" s="189" t="s">
        <v>296</v>
      </c>
      <c r="I65" s="189" t="s">
        <v>763</v>
      </c>
      <c r="J65" s="189" t="s">
        <v>764</v>
      </c>
      <c r="K65" s="189" t="s">
        <v>299</v>
      </c>
      <c r="L65" s="189" t="s">
        <v>300</v>
      </c>
      <c r="M65" s="189" t="s">
        <v>765</v>
      </c>
      <c r="N65" s="189" t="s">
        <v>317</v>
      </c>
      <c r="O65" s="190">
        <v>125</v>
      </c>
      <c r="P65" s="190">
        <v>70000</v>
      </c>
      <c r="Q65" s="190">
        <v>1940</v>
      </c>
      <c r="R65" s="189"/>
    </row>
    <row r="66" spans="1:18" x14ac:dyDescent="0.25">
      <c r="A66" s="187">
        <v>106</v>
      </c>
      <c r="C66" s="189" t="s">
        <v>679</v>
      </c>
      <c r="D66" s="189"/>
      <c r="E66" s="189" t="s">
        <v>680</v>
      </c>
      <c r="F66" s="39">
        <v>31782</v>
      </c>
      <c r="G66" s="189" t="s">
        <v>305</v>
      </c>
      <c r="H66" s="189" t="s">
        <v>321</v>
      </c>
      <c r="I66" s="189" t="s">
        <v>681</v>
      </c>
      <c r="J66" s="189" t="s">
        <v>682</v>
      </c>
      <c r="K66" s="189" t="s">
        <v>479</v>
      </c>
      <c r="L66" s="189" t="s">
        <v>480</v>
      </c>
      <c r="M66" s="189" t="s">
        <v>683</v>
      </c>
      <c r="N66" s="189" t="s">
        <v>432</v>
      </c>
      <c r="O66" s="190">
        <v>200</v>
      </c>
      <c r="P66" s="190">
        <v>114800</v>
      </c>
      <c r="Q66" s="190">
        <v>580</v>
      </c>
      <c r="R66" s="189"/>
    </row>
    <row r="67" spans="1:18" x14ac:dyDescent="0.25">
      <c r="A67" s="187">
        <v>258</v>
      </c>
      <c r="B67" s="188">
        <v>6</v>
      </c>
      <c r="C67" s="189" t="s">
        <v>475</v>
      </c>
      <c r="D67" s="189"/>
      <c r="E67" s="189" t="s">
        <v>144</v>
      </c>
      <c r="F67" s="39">
        <v>31167</v>
      </c>
      <c r="G67" s="189" t="s">
        <v>295</v>
      </c>
      <c r="H67" s="189" t="s">
        <v>321</v>
      </c>
      <c r="I67" s="189" t="s">
        <v>684</v>
      </c>
      <c r="J67" s="189" t="s">
        <v>685</v>
      </c>
      <c r="K67" s="189" t="s">
        <v>686</v>
      </c>
      <c r="L67" s="189" t="s">
        <v>687</v>
      </c>
      <c r="M67" s="189" t="s">
        <v>688</v>
      </c>
      <c r="N67" s="189" t="s">
        <v>309</v>
      </c>
      <c r="O67" s="190">
        <v>115</v>
      </c>
      <c r="P67" s="190">
        <v>42700</v>
      </c>
      <c r="Q67" s="190">
        <v>1350</v>
      </c>
      <c r="R67" s="189"/>
    </row>
    <row r="68" spans="1:18" x14ac:dyDescent="0.25">
      <c r="A68" s="187">
        <v>99</v>
      </c>
      <c r="B68" s="188">
        <v>9</v>
      </c>
      <c r="C68" s="189" t="s">
        <v>657</v>
      </c>
      <c r="D68" s="189"/>
      <c r="E68" s="189" t="s">
        <v>689</v>
      </c>
      <c r="F68" s="39">
        <v>29117</v>
      </c>
      <c r="G68" s="189" t="s">
        <v>305</v>
      </c>
      <c r="H68" s="189" t="s">
        <v>296</v>
      </c>
      <c r="I68" s="189" t="s">
        <v>690</v>
      </c>
      <c r="J68" s="189" t="s">
        <v>691</v>
      </c>
      <c r="K68" s="189" t="s">
        <v>692</v>
      </c>
      <c r="L68" s="189" t="s">
        <v>693</v>
      </c>
      <c r="M68" s="189" t="s">
        <v>694</v>
      </c>
      <c r="N68" s="189" t="s">
        <v>462</v>
      </c>
      <c r="O68" s="190">
        <v>180</v>
      </c>
      <c r="P68" s="190">
        <v>39900</v>
      </c>
      <c r="Q68" s="190">
        <v>830</v>
      </c>
      <c r="R68" s="189"/>
    </row>
    <row r="69" spans="1:18" x14ac:dyDescent="0.25">
      <c r="A69" s="187">
        <v>239</v>
      </c>
      <c r="B69" s="188">
        <v>2</v>
      </c>
      <c r="C69" s="189" t="s">
        <v>569</v>
      </c>
      <c r="D69" s="189"/>
      <c r="E69" s="189" t="s">
        <v>695</v>
      </c>
      <c r="F69" s="39">
        <v>28536</v>
      </c>
      <c r="G69" s="189" t="s">
        <v>305</v>
      </c>
      <c r="H69" s="189" t="s">
        <v>321</v>
      </c>
      <c r="I69" s="189" t="s">
        <v>696</v>
      </c>
      <c r="J69" s="189" t="s">
        <v>697</v>
      </c>
      <c r="K69" s="189" t="s">
        <v>603</v>
      </c>
      <c r="L69" s="189" t="s">
        <v>604</v>
      </c>
      <c r="M69" s="189" t="s">
        <v>698</v>
      </c>
      <c r="N69" s="189" t="s">
        <v>302</v>
      </c>
      <c r="O69" s="190">
        <v>125</v>
      </c>
      <c r="P69" s="190">
        <v>51700</v>
      </c>
      <c r="Q69" s="190">
        <v>1280</v>
      </c>
      <c r="R69" s="189"/>
    </row>
    <row r="70" spans="1:18" x14ac:dyDescent="0.25">
      <c r="A70" s="187">
        <v>69</v>
      </c>
      <c r="B70" s="188">
        <v>4</v>
      </c>
      <c r="C70" s="189" t="s">
        <v>395</v>
      </c>
      <c r="D70" s="189"/>
      <c r="E70" s="189" t="s">
        <v>699</v>
      </c>
      <c r="F70" s="39">
        <v>22162</v>
      </c>
      <c r="G70" s="189" t="s">
        <v>295</v>
      </c>
      <c r="H70" s="189" t="s">
        <v>321</v>
      </c>
      <c r="I70" s="189" t="s">
        <v>700</v>
      </c>
      <c r="J70" s="189" t="s">
        <v>701</v>
      </c>
      <c r="K70" s="189" t="s">
        <v>415</v>
      </c>
      <c r="L70" s="189" t="s">
        <v>416</v>
      </c>
      <c r="M70" s="189" t="s">
        <v>702</v>
      </c>
      <c r="N70" s="189" t="s">
        <v>370</v>
      </c>
      <c r="O70" s="190">
        <v>110</v>
      </c>
      <c r="P70" s="190">
        <v>66800</v>
      </c>
      <c r="Q70" s="190">
        <v>620</v>
      </c>
      <c r="R70" s="189"/>
    </row>
    <row r="71" spans="1:18" x14ac:dyDescent="0.25">
      <c r="A71" s="187">
        <v>51</v>
      </c>
      <c r="B71" s="188">
        <v>3</v>
      </c>
      <c r="C71" s="189" t="s">
        <v>475</v>
      </c>
      <c r="D71" s="189" t="s">
        <v>349</v>
      </c>
      <c r="E71" s="189" t="s">
        <v>703</v>
      </c>
      <c r="F71" s="39">
        <v>28659</v>
      </c>
      <c r="G71" s="189" t="s">
        <v>295</v>
      </c>
      <c r="H71" s="189" t="s">
        <v>296</v>
      </c>
      <c r="I71" s="189" t="s">
        <v>704</v>
      </c>
      <c r="J71" s="189" t="s">
        <v>705</v>
      </c>
      <c r="K71" s="189" t="s">
        <v>479</v>
      </c>
      <c r="L71" s="189" t="s">
        <v>480</v>
      </c>
      <c r="M71" s="189" t="s">
        <v>706</v>
      </c>
      <c r="N71" s="189" t="s">
        <v>370</v>
      </c>
      <c r="O71" s="190">
        <v>100</v>
      </c>
      <c r="P71" s="190">
        <v>36600</v>
      </c>
      <c r="Q71" s="190">
        <v>1650</v>
      </c>
      <c r="R71" s="189"/>
    </row>
    <row r="72" spans="1:18" x14ac:dyDescent="0.25">
      <c r="A72" s="187">
        <v>262</v>
      </c>
      <c r="B72" s="188">
        <v>5</v>
      </c>
      <c r="C72" s="189" t="s">
        <v>707</v>
      </c>
      <c r="D72" s="189"/>
      <c r="E72" s="189" t="s">
        <v>708</v>
      </c>
      <c r="F72" s="39">
        <v>22452</v>
      </c>
      <c r="G72" s="189" t="s">
        <v>295</v>
      </c>
      <c r="H72" s="189" t="s">
        <v>296</v>
      </c>
      <c r="I72" s="189" t="s">
        <v>709</v>
      </c>
      <c r="J72" s="189" t="s">
        <v>710</v>
      </c>
      <c r="K72" s="189" t="s">
        <v>711</v>
      </c>
      <c r="L72" s="189" t="s">
        <v>712</v>
      </c>
      <c r="M72" s="189" t="s">
        <v>713</v>
      </c>
      <c r="N72" s="189" t="s">
        <v>462</v>
      </c>
      <c r="O72" s="190">
        <v>110</v>
      </c>
      <c r="P72" s="190">
        <v>54900</v>
      </c>
      <c r="Q72" s="190">
        <v>1160</v>
      </c>
      <c r="R72" s="189"/>
    </row>
    <row r="73" spans="1:18" x14ac:dyDescent="0.25">
      <c r="A73" s="187">
        <v>139</v>
      </c>
      <c r="B73" s="188">
        <v>9</v>
      </c>
      <c r="C73" s="189" t="s">
        <v>526</v>
      </c>
      <c r="D73" s="189" t="s">
        <v>512</v>
      </c>
      <c r="E73" s="189" t="s">
        <v>714</v>
      </c>
      <c r="F73" s="39">
        <v>24144</v>
      </c>
      <c r="G73" s="189" t="s">
        <v>295</v>
      </c>
      <c r="H73" s="189" t="s">
        <v>321</v>
      </c>
      <c r="I73" s="189" t="s">
        <v>715</v>
      </c>
      <c r="J73" s="189" t="s">
        <v>716</v>
      </c>
      <c r="K73" s="189" t="s">
        <v>717</v>
      </c>
      <c r="L73" s="189" t="s">
        <v>400</v>
      </c>
      <c r="M73" s="189" t="s">
        <v>718</v>
      </c>
      <c r="N73" s="189" t="s">
        <v>362</v>
      </c>
      <c r="O73" s="190">
        <v>115</v>
      </c>
      <c r="P73" s="190">
        <v>25100</v>
      </c>
      <c r="Q73" s="190">
        <v>610</v>
      </c>
      <c r="R73" s="189"/>
    </row>
    <row r="74" spans="1:18" x14ac:dyDescent="0.25">
      <c r="A74" s="187">
        <v>134</v>
      </c>
      <c r="B74" s="188">
        <v>10</v>
      </c>
      <c r="C74" s="189" t="s">
        <v>719</v>
      </c>
      <c r="D74" s="189"/>
      <c r="E74" s="189" t="s">
        <v>720</v>
      </c>
      <c r="F74" s="39">
        <v>23208</v>
      </c>
      <c r="G74" s="189" t="s">
        <v>305</v>
      </c>
      <c r="H74" s="189" t="s">
        <v>321</v>
      </c>
      <c r="I74" s="189" t="s">
        <v>721</v>
      </c>
      <c r="J74" s="189" t="s">
        <v>722</v>
      </c>
      <c r="K74" s="189" t="s">
        <v>723</v>
      </c>
      <c r="L74" s="189" t="s">
        <v>724</v>
      </c>
      <c r="M74" s="189" t="s">
        <v>725</v>
      </c>
      <c r="N74" s="189" t="s">
        <v>362</v>
      </c>
      <c r="O74" s="190">
        <v>100</v>
      </c>
      <c r="P74" s="190">
        <v>40700</v>
      </c>
      <c r="Q74" s="190">
        <v>590</v>
      </c>
      <c r="R74" s="189"/>
    </row>
    <row r="75" spans="1:18" x14ac:dyDescent="0.25">
      <c r="A75" s="187">
        <v>74</v>
      </c>
      <c r="B75" s="188">
        <v>10</v>
      </c>
      <c r="C75" s="189" t="s">
        <v>726</v>
      </c>
      <c r="D75" s="189" t="s">
        <v>469</v>
      </c>
      <c r="E75" s="189" t="s">
        <v>727</v>
      </c>
      <c r="F75" s="39">
        <v>24121</v>
      </c>
      <c r="G75" s="189" t="s">
        <v>305</v>
      </c>
      <c r="H75" s="189" t="s">
        <v>321</v>
      </c>
      <c r="I75" s="189" t="s">
        <v>728</v>
      </c>
      <c r="J75" s="189" t="s">
        <v>729</v>
      </c>
      <c r="K75" s="189" t="s">
        <v>723</v>
      </c>
      <c r="L75" s="189" t="s">
        <v>724</v>
      </c>
      <c r="M75" s="189" t="s">
        <v>730</v>
      </c>
      <c r="N75" s="189" t="s">
        <v>370</v>
      </c>
      <c r="O75" s="190">
        <v>125</v>
      </c>
      <c r="P75" s="190">
        <v>44800</v>
      </c>
      <c r="Q75" s="190">
        <v>610</v>
      </c>
      <c r="R75" s="189"/>
    </row>
    <row r="76" spans="1:18" x14ac:dyDescent="0.25">
      <c r="A76" s="187">
        <v>70</v>
      </c>
      <c r="B76" s="188">
        <v>9</v>
      </c>
      <c r="C76" s="189" t="s">
        <v>731</v>
      </c>
      <c r="D76" s="189"/>
      <c r="E76" s="189" t="s">
        <v>732</v>
      </c>
      <c r="F76" s="39">
        <v>25813</v>
      </c>
      <c r="G76" s="189" t="s">
        <v>295</v>
      </c>
      <c r="H76" s="189" t="s">
        <v>321</v>
      </c>
      <c r="I76" s="189" t="s">
        <v>733</v>
      </c>
      <c r="J76" s="189" t="s">
        <v>734</v>
      </c>
      <c r="K76" s="189" t="s">
        <v>341</v>
      </c>
      <c r="L76" s="189" t="s">
        <v>300</v>
      </c>
      <c r="M76" s="189" t="s">
        <v>735</v>
      </c>
      <c r="N76" s="189" t="s">
        <v>309</v>
      </c>
      <c r="O76" s="190">
        <v>150</v>
      </c>
      <c r="P76" s="190">
        <v>51200</v>
      </c>
      <c r="Q76" s="190">
        <v>1370</v>
      </c>
      <c r="R76" s="189"/>
    </row>
    <row r="77" spans="1:18" x14ac:dyDescent="0.25">
      <c r="A77" s="187">
        <v>144</v>
      </c>
      <c r="B77" s="188">
        <v>9</v>
      </c>
      <c r="C77" s="189" t="s">
        <v>395</v>
      </c>
      <c r="D77" s="189" t="s">
        <v>319</v>
      </c>
      <c r="E77" s="189" t="s">
        <v>736</v>
      </c>
      <c r="F77" s="39">
        <v>18766</v>
      </c>
      <c r="G77" s="189" t="s">
        <v>305</v>
      </c>
      <c r="H77" s="189" t="s">
        <v>321</v>
      </c>
      <c r="I77" s="189" t="s">
        <v>737</v>
      </c>
      <c r="J77" s="189" t="s">
        <v>738</v>
      </c>
      <c r="K77" s="189" t="s">
        <v>479</v>
      </c>
      <c r="L77" s="189" t="s">
        <v>480</v>
      </c>
      <c r="M77" s="189" t="s">
        <v>739</v>
      </c>
      <c r="N77" s="189" t="s">
        <v>302</v>
      </c>
      <c r="O77" s="190">
        <v>165</v>
      </c>
      <c r="P77" s="190">
        <v>50800</v>
      </c>
      <c r="Q77" s="190">
        <v>1100</v>
      </c>
      <c r="R77" s="189"/>
    </row>
    <row r="78" spans="1:18" x14ac:dyDescent="0.25">
      <c r="A78" s="187">
        <v>154</v>
      </c>
      <c r="B78" s="188">
        <v>2</v>
      </c>
      <c r="C78" s="189" t="s">
        <v>740</v>
      </c>
      <c r="D78" s="189"/>
      <c r="E78" s="189" t="s">
        <v>741</v>
      </c>
      <c r="F78" s="39">
        <v>22704</v>
      </c>
      <c r="G78" s="189" t="s">
        <v>295</v>
      </c>
      <c r="H78" s="189" t="s">
        <v>321</v>
      </c>
      <c r="I78" s="189" t="s">
        <v>742</v>
      </c>
      <c r="J78" s="189" t="s">
        <v>743</v>
      </c>
      <c r="K78" s="189" t="s">
        <v>744</v>
      </c>
      <c r="L78" s="189" t="s">
        <v>745</v>
      </c>
      <c r="M78" s="189" t="s">
        <v>746</v>
      </c>
      <c r="N78" s="189" t="s">
        <v>302</v>
      </c>
      <c r="O78" s="190">
        <v>140</v>
      </c>
      <c r="P78" s="190">
        <v>79700</v>
      </c>
      <c r="Q78" s="190">
        <v>1080</v>
      </c>
      <c r="R78" s="189"/>
    </row>
    <row r="79" spans="1:18" x14ac:dyDescent="0.25">
      <c r="A79" s="187">
        <v>78</v>
      </c>
      <c r="B79" s="188">
        <v>1</v>
      </c>
      <c r="C79" s="189" t="s">
        <v>337</v>
      </c>
      <c r="D79" s="189"/>
      <c r="E79" s="189" t="s">
        <v>747</v>
      </c>
      <c r="F79" s="39">
        <v>24120</v>
      </c>
      <c r="G79" s="189" t="s">
        <v>305</v>
      </c>
      <c r="H79" s="189" t="s">
        <v>321</v>
      </c>
      <c r="I79" s="189" t="s">
        <v>748</v>
      </c>
      <c r="J79" s="189" t="s">
        <v>749</v>
      </c>
      <c r="K79" s="189" t="s">
        <v>750</v>
      </c>
      <c r="L79" s="189" t="s">
        <v>751</v>
      </c>
      <c r="M79" s="189" t="s">
        <v>752</v>
      </c>
      <c r="N79" s="189" t="s">
        <v>362</v>
      </c>
      <c r="O79" s="190">
        <v>90</v>
      </c>
      <c r="P79" s="190">
        <v>43000</v>
      </c>
      <c r="Q79" s="190">
        <v>1060</v>
      </c>
      <c r="R79" s="189"/>
    </row>
    <row r="80" spans="1:18" x14ac:dyDescent="0.25">
      <c r="A80" s="187">
        <v>268</v>
      </c>
      <c r="C80" s="189" t="s">
        <v>812</v>
      </c>
      <c r="D80" s="189"/>
      <c r="E80" s="189" t="s">
        <v>813</v>
      </c>
      <c r="F80" s="39">
        <v>25745</v>
      </c>
      <c r="G80" s="189" t="s">
        <v>295</v>
      </c>
      <c r="H80" s="189" t="s">
        <v>296</v>
      </c>
      <c r="I80" s="189" t="s">
        <v>814</v>
      </c>
      <c r="J80" s="189" t="s">
        <v>815</v>
      </c>
      <c r="K80" s="189" t="s">
        <v>299</v>
      </c>
      <c r="L80" s="189" t="s">
        <v>300</v>
      </c>
      <c r="M80" s="189" t="s">
        <v>816</v>
      </c>
      <c r="N80" s="189" t="s">
        <v>362</v>
      </c>
      <c r="O80" s="190">
        <v>85</v>
      </c>
      <c r="P80" s="190">
        <v>23800</v>
      </c>
      <c r="Q80" s="190">
        <v>1920</v>
      </c>
      <c r="R80" s="189"/>
    </row>
    <row r="81" spans="1:18" x14ac:dyDescent="0.25">
      <c r="A81" s="187">
        <v>80</v>
      </c>
      <c r="B81" s="188">
        <v>8</v>
      </c>
      <c r="C81" s="189" t="s">
        <v>757</v>
      </c>
      <c r="D81" s="189"/>
      <c r="E81" s="189" t="s">
        <v>758</v>
      </c>
      <c r="F81" s="39">
        <v>23273</v>
      </c>
      <c r="G81" s="189" t="s">
        <v>295</v>
      </c>
      <c r="H81" s="189" t="s">
        <v>296</v>
      </c>
      <c r="I81" s="189" t="s">
        <v>759</v>
      </c>
      <c r="J81" s="189" t="s">
        <v>760</v>
      </c>
      <c r="K81" s="189" t="s">
        <v>661</v>
      </c>
      <c r="L81" s="189" t="s">
        <v>662</v>
      </c>
      <c r="M81" s="189" t="s">
        <v>761</v>
      </c>
      <c r="N81" s="189" t="s">
        <v>432</v>
      </c>
      <c r="O81" s="190">
        <v>250</v>
      </c>
      <c r="P81" s="190">
        <v>92100</v>
      </c>
      <c r="Q81" s="190">
        <v>1100</v>
      </c>
      <c r="R81" s="189"/>
    </row>
    <row r="82" spans="1:18" x14ac:dyDescent="0.25">
      <c r="A82" s="187">
        <v>206</v>
      </c>
      <c r="B82" s="188">
        <v>4</v>
      </c>
      <c r="C82" s="189" t="s">
        <v>539</v>
      </c>
      <c r="D82" s="189"/>
      <c r="E82" s="189" t="s">
        <v>845</v>
      </c>
      <c r="F82" s="39">
        <v>25254</v>
      </c>
      <c r="G82" s="189" t="s">
        <v>295</v>
      </c>
      <c r="H82" s="189" t="s">
        <v>296</v>
      </c>
      <c r="I82" s="189" t="s">
        <v>846</v>
      </c>
      <c r="J82" s="189" t="s">
        <v>847</v>
      </c>
      <c r="K82" s="189" t="s">
        <v>299</v>
      </c>
      <c r="L82" s="189" t="s">
        <v>300</v>
      </c>
      <c r="M82" s="189" t="s">
        <v>848</v>
      </c>
      <c r="N82" s="189" t="s">
        <v>317</v>
      </c>
      <c r="O82" s="190">
        <v>200</v>
      </c>
      <c r="P82" s="190">
        <v>94300</v>
      </c>
      <c r="Q82" s="190">
        <v>590</v>
      </c>
      <c r="R82" s="189"/>
    </row>
    <row r="83" spans="1:18" x14ac:dyDescent="0.25">
      <c r="A83" s="187">
        <v>82</v>
      </c>
      <c r="B83" s="188">
        <v>6</v>
      </c>
      <c r="C83" s="189" t="s">
        <v>766</v>
      </c>
      <c r="D83" s="189" t="s">
        <v>319</v>
      </c>
      <c r="E83" s="189" t="s">
        <v>767</v>
      </c>
      <c r="F83" s="39">
        <v>23111</v>
      </c>
      <c r="G83" s="189" t="s">
        <v>305</v>
      </c>
      <c r="H83" s="189" t="s">
        <v>321</v>
      </c>
      <c r="I83" s="189" t="s">
        <v>768</v>
      </c>
      <c r="J83" s="189" t="s">
        <v>769</v>
      </c>
      <c r="K83" s="189" t="s">
        <v>314</v>
      </c>
      <c r="L83" s="189" t="s">
        <v>315</v>
      </c>
      <c r="M83" s="189" t="s">
        <v>770</v>
      </c>
      <c r="N83" s="189" t="s">
        <v>309</v>
      </c>
      <c r="O83" s="190">
        <v>150</v>
      </c>
      <c r="P83" s="190">
        <v>51600</v>
      </c>
      <c r="Q83" s="190">
        <v>1880</v>
      </c>
      <c r="R83" s="189"/>
    </row>
    <row r="84" spans="1:18" x14ac:dyDescent="0.25">
      <c r="A84" s="187">
        <v>83</v>
      </c>
      <c r="B84" s="188">
        <v>3</v>
      </c>
      <c r="C84" s="189" t="s">
        <v>771</v>
      </c>
      <c r="D84" s="189"/>
      <c r="E84" s="189" t="s">
        <v>772</v>
      </c>
      <c r="F84" s="39">
        <v>24447</v>
      </c>
      <c r="G84" s="189" t="s">
        <v>295</v>
      </c>
      <c r="H84" s="189" t="s">
        <v>321</v>
      </c>
      <c r="I84" s="189" t="s">
        <v>773</v>
      </c>
      <c r="J84" s="189" t="s">
        <v>774</v>
      </c>
      <c r="K84" s="189" t="s">
        <v>498</v>
      </c>
      <c r="L84" s="189" t="s">
        <v>499</v>
      </c>
      <c r="M84" s="189" t="s">
        <v>775</v>
      </c>
      <c r="N84" s="189" t="s">
        <v>302</v>
      </c>
      <c r="O84" s="190">
        <v>100</v>
      </c>
      <c r="P84" s="190">
        <v>44700</v>
      </c>
      <c r="Q84" s="190">
        <v>1740</v>
      </c>
      <c r="R84" s="189"/>
    </row>
    <row r="85" spans="1:18" x14ac:dyDescent="0.25">
      <c r="A85" s="187">
        <v>221</v>
      </c>
      <c r="C85" s="189" t="s">
        <v>776</v>
      </c>
      <c r="D85" s="189"/>
      <c r="E85" s="189" t="s">
        <v>777</v>
      </c>
      <c r="F85" s="39">
        <v>21242</v>
      </c>
      <c r="G85" s="189" t="s">
        <v>305</v>
      </c>
      <c r="H85" s="189" t="s">
        <v>296</v>
      </c>
      <c r="I85" s="189" t="s">
        <v>778</v>
      </c>
      <c r="J85" s="189" t="s">
        <v>779</v>
      </c>
      <c r="K85" s="189" t="s">
        <v>299</v>
      </c>
      <c r="L85" s="189" t="s">
        <v>300</v>
      </c>
      <c r="M85" s="189" t="s">
        <v>780</v>
      </c>
      <c r="N85" s="189" t="s">
        <v>432</v>
      </c>
      <c r="O85" s="190">
        <v>175</v>
      </c>
      <c r="P85" s="190">
        <v>109900</v>
      </c>
      <c r="Q85" s="190">
        <v>610</v>
      </c>
      <c r="R85" s="189"/>
    </row>
    <row r="86" spans="1:18" x14ac:dyDescent="0.25">
      <c r="A86" s="187">
        <v>94</v>
      </c>
      <c r="B86" s="188">
        <v>4</v>
      </c>
      <c r="C86" s="189" t="s">
        <v>781</v>
      </c>
      <c r="D86" s="189"/>
      <c r="E86" s="189" t="s">
        <v>782</v>
      </c>
      <c r="F86" s="39">
        <v>21110</v>
      </c>
      <c r="G86" s="189" t="s">
        <v>295</v>
      </c>
      <c r="H86" s="189" t="s">
        <v>296</v>
      </c>
      <c r="I86" s="189" t="s">
        <v>783</v>
      </c>
      <c r="J86" s="189" t="s">
        <v>784</v>
      </c>
      <c r="K86" s="189" t="s">
        <v>785</v>
      </c>
      <c r="L86" s="189" t="s">
        <v>786</v>
      </c>
      <c r="M86" s="189" t="s">
        <v>787</v>
      </c>
      <c r="N86" s="189" t="s">
        <v>370</v>
      </c>
      <c r="O86" s="190">
        <v>150</v>
      </c>
      <c r="P86" s="190">
        <v>64900</v>
      </c>
      <c r="Q86" s="190">
        <v>1960</v>
      </c>
      <c r="R86" s="189"/>
    </row>
    <row r="87" spans="1:18" x14ac:dyDescent="0.25">
      <c r="A87" s="187">
        <v>101</v>
      </c>
      <c r="B87" s="188">
        <v>10</v>
      </c>
      <c r="C87" s="189" t="s">
        <v>788</v>
      </c>
      <c r="D87" s="189"/>
      <c r="E87" s="189" t="s">
        <v>789</v>
      </c>
      <c r="F87" s="39">
        <v>23503</v>
      </c>
      <c r="G87" s="189" t="s">
        <v>295</v>
      </c>
      <c r="H87" s="189" t="s">
        <v>296</v>
      </c>
      <c r="I87" s="189" t="s">
        <v>790</v>
      </c>
      <c r="J87" s="189" t="s">
        <v>791</v>
      </c>
      <c r="K87" s="189" t="s">
        <v>792</v>
      </c>
      <c r="L87" s="189" t="s">
        <v>793</v>
      </c>
      <c r="M87" s="189" t="s">
        <v>794</v>
      </c>
      <c r="N87" s="189" t="s">
        <v>354</v>
      </c>
      <c r="O87" s="190">
        <v>110</v>
      </c>
      <c r="P87" s="190">
        <v>49700</v>
      </c>
      <c r="Q87" s="190">
        <v>1380</v>
      </c>
      <c r="R87" s="189"/>
    </row>
    <row r="88" spans="1:18" x14ac:dyDescent="0.25">
      <c r="A88" s="187">
        <v>19</v>
      </c>
      <c r="B88" s="188">
        <v>7</v>
      </c>
      <c r="C88" s="189" t="s">
        <v>650</v>
      </c>
      <c r="D88" s="189"/>
      <c r="E88" s="189" t="s">
        <v>795</v>
      </c>
      <c r="F88" s="39">
        <v>24223</v>
      </c>
      <c r="G88" s="189" t="s">
        <v>305</v>
      </c>
      <c r="H88" s="189" t="s">
        <v>296</v>
      </c>
      <c r="I88" s="189" t="s">
        <v>796</v>
      </c>
      <c r="J88" s="189" t="s">
        <v>797</v>
      </c>
      <c r="K88" s="189" t="s">
        <v>711</v>
      </c>
      <c r="L88" s="189" t="s">
        <v>712</v>
      </c>
      <c r="M88" s="189" t="s">
        <v>798</v>
      </c>
      <c r="N88" s="189" t="s">
        <v>309</v>
      </c>
      <c r="O88" s="190">
        <v>250</v>
      </c>
      <c r="P88" s="190">
        <v>27000</v>
      </c>
      <c r="Q88" s="190">
        <v>1170</v>
      </c>
      <c r="R88" s="189"/>
    </row>
    <row r="89" spans="1:18" x14ac:dyDescent="0.25">
      <c r="A89" s="187">
        <v>115</v>
      </c>
      <c r="B89" s="188">
        <v>10</v>
      </c>
      <c r="C89" s="189" t="s">
        <v>569</v>
      </c>
      <c r="D89" s="189"/>
      <c r="E89" s="189" t="s">
        <v>799</v>
      </c>
      <c r="F89" s="39">
        <v>18394</v>
      </c>
      <c r="G89" s="189" t="s">
        <v>295</v>
      </c>
      <c r="H89" s="189" t="s">
        <v>321</v>
      </c>
      <c r="I89" s="189" t="s">
        <v>800</v>
      </c>
      <c r="J89" s="189" t="s">
        <v>801</v>
      </c>
      <c r="K89" s="189" t="s">
        <v>415</v>
      </c>
      <c r="L89" s="189" t="s">
        <v>416</v>
      </c>
      <c r="M89" s="189" t="s">
        <v>802</v>
      </c>
      <c r="N89" s="189" t="s">
        <v>432</v>
      </c>
      <c r="O89" s="190">
        <v>225</v>
      </c>
      <c r="P89" s="190">
        <v>57100</v>
      </c>
      <c r="Q89" s="190">
        <v>1250</v>
      </c>
      <c r="R89" s="189"/>
    </row>
    <row r="90" spans="1:18" x14ac:dyDescent="0.25">
      <c r="A90" s="187">
        <v>159</v>
      </c>
      <c r="B90" s="188">
        <v>9</v>
      </c>
      <c r="C90" s="189" t="s">
        <v>803</v>
      </c>
      <c r="D90" s="189"/>
      <c r="E90" s="189" t="s">
        <v>490</v>
      </c>
      <c r="F90" s="39">
        <v>21463</v>
      </c>
      <c r="G90" s="189" t="s">
        <v>305</v>
      </c>
      <c r="H90" s="189" t="s">
        <v>321</v>
      </c>
      <c r="I90" s="189" t="s">
        <v>804</v>
      </c>
      <c r="J90" s="189" t="s">
        <v>805</v>
      </c>
      <c r="K90" s="189" t="s">
        <v>299</v>
      </c>
      <c r="L90" s="189" t="s">
        <v>300</v>
      </c>
      <c r="M90" s="189" t="s">
        <v>806</v>
      </c>
      <c r="N90" s="189" t="s">
        <v>317</v>
      </c>
      <c r="O90" s="190">
        <v>150</v>
      </c>
      <c r="P90" s="190">
        <v>52800</v>
      </c>
      <c r="Q90" s="190">
        <v>1640</v>
      </c>
      <c r="R90" s="189"/>
    </row>
    <row r="91" spans="1:18" x14ac:dyDescent="0.25">
      <c r="A91" s="187">
        <v>204</v>
      </c>
      <c r="B91" s="188">
        <v>7</v>
      </c>
      <c r="C91" s="189" t="s">
        <v>807</v>
      </c>
      <c r="D91" s="189" t="s">
        <v>319</v>
      </c>
      <c r="E91" s="189" t="s">
        <v>808</v>
      </c>
      <c r="F91" s="39">
        <v>24956</v>
      </c>
      <c r="G91" s="189" t="s">
        <v>305</v>
      </c>
      <c r="H91" s="189" t="s">
        <v>296</v>
      </c>
      <c r="I91" s="189" t="s">
        <v>809</v>
      </c>
      <c r="J91" s="189" t="s">
        <v>810</v>
      </c>
      <c r="K91" s="189" t="s">
        <v>299</v>
      </c>
      <c r="L91" s="189" t="s">
        <v>300</v>
      </c>
      <c r="M91" s="189" t="s">
        <v>811</v>
      </c>
      <c r="N91" s="189" t="s">
        <v>370</v>
      </c>
      <c r="O91" s="190">
        <v>110</v>
      </c>
      <c r="P91" s="190">
        <v>78100</v>
      </c>
      <c r="Q91" s="190">
        <v>1000</v>
      </c>
      <c r="R91" s="189"/>
    </row>
    <row r="92" spans="1:18" x14ac:dyDescent="0.25">
      <c r="A92" s="187">
        <v>72</v>
      </c>
      <c r="B92" s="188">
        <v>4</v>
      </c>
      <c r="C92" s="189" t="s">
        <v>395</v>
      </c>
      <c r="D92" s="189" t="s">
        <v>512</v>
      </c>
      <c r="E92" s="189" t="s">
        <v>817</v>
      </c>
      <c r="F92" s="39">
        <v>29914</v>
      </c>
      <c r="G92" s="189" t="s">
        <v>295</v>
      </c>
      <c r="H92" s="189" t="s">
        <v>321</v>
      </c>
      <c r="I92" s="189" t="s">
        <v>877</v>
      </c>
      <c r="J92" s="189" t="s">
        <v>878</v>
      </c>
      <c r="K92" s="189" t="s">
        <v>299</v>
      </c>
      <c r="L92" s="189" t="s">
        <v>300</v>
      </c>
      <c r="M92" s="189" t="s">
        <v>879</v>
      </c>
      <c r="N92" s="189" t="s">
        <v>354</v>
      </c>
      <c r="O92" s="190">
        <v>200</v>
      </c>
      <c r="P92" s="190">
        <v>36100</v>
      </c>
      <c r="Q92" s="190">
        <v>680</v>
      </c>
      <c r="R92" s="189"/>
    </row>
    <row r="93" spans="1:18" x14ac:dyDescent="0.25">
      <c r="A93" s="187">
        <v>79</v>
      </c>
      <c r="B93" s="188">
        <v>3</v>
      </c>
      <c r="C93" s="189" t="s">
        <v>612</v>
      </c>
      <c r="D93" s="189" t="s">
        <v>512</v>
      </c>
      <c r="E93" s="189" t="s">
        <v>817</v>
      </c>
      <c r="F93" s="39">
        <v>26839</v>
      </c>
      <c r="G93" s="189" t="s">
        <v>295</v>
      </c>
      <c r="H93" s="189" t="s">
        <v>321</v>
      </c>
      <c r="I93" s="189" t="s">
        <v>818</v>
      </c>
      <c r="J93" s="189" t="s">
        <v>819</v>
      </c>
      <c r="K93" s="189" t="s">
        <v>347</v>
      </c>
      <c r="L93" s="189" t="s">
        <v>329</v>
      </c>
      <c r="M93" s="189" t="s">
        <v>820</v>
      </c>
      <c r="N93" s="189" t="s">
        <v>462</v>
      </c>
      <c r="O93" s="190">
        <v>190</v>
      </c>
      <c r="P93" s="190">
        <v>58100</v>
      </c>
      <c r="Q93" s="190">
        <v>1910</v>
      </c>
      <c r="R93" s="189"/>
    </row>
    <row r="94" spans="1:18" x14ac:dyDescent="0.25">
      <c r="A94" s="187">
        <v>179</v>
      </c>
      <c r="B94" s="188">
        <v>5</v>
      </c>
      <c r="C94" s="189" t="s">
        <v>821</v>
      </c>
      <c r="D94" s="189" t="s">
        <v>332</v>
      </c>
      <c r="E94" s="189" t="s">
        <v>822</v>
      </c>
      <c r="F94" s="39">
        <v>28243</v>
      </c>
      <c r="G94" s="189" t="s">
        <v>305</v>
      </c>
      <c r="H94" s="189" t="s">
        <v>296</v>
      </c>
      <c r="I94" s="189" t="s">
        <v>823</v>
      </c>
      <c r="J94" s="189" t="s">
        <v>824</v>
      </c>
      <c r="K94" s="189" t="s">
        <v>314</v>
      </c>
      <c r="L94" s="189" t="s">
        <v>315</v>
      </c>
      <c r="M94" s="189" t="s">
        <v>825</v>
      </c>
      <c r="N94" s="189" t="s">
        <v>309</v>
      </c>
      <c r="O94" s="190">
        <v>140</v>
      </c>
      <c r="P94" s="190">
        <v>32300</v>
      </c>
      <c r="Q94" s="190">
        <v>1230</v>
      </c>
      <c r="R94" s="189"/>
    </row>
    <row r="95" spans="1:18" x14ac:dyDescent="0.25">
      <c r="A95" s="187">
        <v>214</v>
      </c>
      <c r="B95" s="188">
        <v>10</v>
      </c>
      <c r="C95" s="189" t="s">
        <v>826</v>
      </c>
      <c r="D95" s="189"/>
      <c r="E95" s="189" t="s">
        <v>827</v>
      </c>
      <c r="F95" s="39">
        <v>22842</v>
      </c>
      <c r="G95" s="189" t="s">
        <v>305</v>
      </c>
      <c r="H95" s="189" t="s">
        <v>296</v>
      </c>
      <c r="I95" s="189" t="s">
        <v>828</v>
      </c>
      <c r="J95" s="189" t="s">
        <v>829</v>
      </c>
      <c r="K95" s="189" t="s">
        <v>830</v>
      </c>
      <c r="L95" s="189" t="s">
        <v>831</v>
      </c>
      <c r="M95" s="189" t="s">
        <v>832</v>
      </c>
      <c r="N95" s="189" t="s">
        <v>462</v>
      </c>
      <c r="O95" s="190">
        <v>140</v>
      </c>
      <c r="P95" s="190">
        <v>100600</v>
      </c>
      <c r="Q95" s="190">
        <v>1290</v>
      </c>
      <c r="R95" s="189"/>
    </row>
    <row r="96" spans="1:18" x14ac:dyDescent="0.25">
      <c r="A96" s="187">
        <v>95</v>
      </c>
      <c r="B96" s="188">
        <v>10</v>
      </c>
      <c r="C96" s="189" t="s">
        <v>833</v>
      </c>
      <c r="D96" s="189"/>
      <c r="E96" s="189" t="s">
        <v>834</v>
      </c>
      <c r="F96" s="39">
        <v>24635</v>
      </c>
      <c r="G96" s="189" t="s">
        <v>305</v>
      </c>
      <c r="H96" s="189" t="s">
        <v>296</v>
      </c>
      <c r="I96" s="189" t="s">
        <v>835</v>
      </c>
      <c r="J96" s="189" t="s">
        <v>836</v>
      </c>
      <c r="K96" s="189" t="s">
        <v>837</v>
      </c>
      <c r="L96" s="189" t="s">
        <v>838</v>
      </c>
      <c r="M96" s="189" t="s">
        <v>839</v>
      </c>
      <c r="N96" s="189" t="s">
        <v>462</v>
      </c>
      <c r="O96" s="190">
        <v>100</v>
      </c>
      <c r="P96" s="190">
        <v>54900</v>
      </c>
      <c r="Q96" s="190">
        <v>1050</v>
      </c>
      <c r="R96" s="189"/>
    </row>
    <row r="97" spans="1:18" x14ac:dyDescent="0.25">
      <c r="A97" s="187">
        <v>202</v>
      </c>
      <c r="B97" s="188">
        <v>1</v>
      </c>
      <c r="C97" s="189" t="s">
        <v>840</v>
      </c>
      <c r="D97" s="189"/>
      <c r="E97" s="189" t="s">
        <v>841</v>
      </c>
      <c r="F97" s="39">
        <v>20488</v>
      </c>
      <c r="G97" s="189" t="s">
        <v>295</v>
      </c>
      <c r="H97" s="189" t="s">
        <v>321</v>
      </c>
      <c r="I97" s="189" t="s">
        <v>842</v>
      </c>
      <c r="J97" s="189" t="s">
        <v>843</v>
      </c>
      <c r="K97" s="189" t="s">
        <v>628</v>
      </c>
      <c r="L97" s="189" t="s">
        <v>629</v>
      </c>
      <c r="M97" s="189" t="s">
        <v>844</v>
      </c>
      <c r="N97" s="189" t="s">
        <v>309</v>
      </c>
      <c r="O97" s="190">
        <v>145</v>
      </c>
      <c r="P97" s="190">
        <v>26600</v>
      </c>
      <c r="Q97" s="190">
        <v>1590</v>
      </c>
      <c r="R97" s="189"/>
    </row>
    <row r="98" spans="1:18" x14ac:dyDescent="0.25">
      <c r="A98" s="187">
        <v>112</v>
      </c>
      <c r="B98" s="188">
        <v>9</v>
      </c>
      <c r="C98" s="189" t="s">
        <v>395</v>
      </c>
      <c r="D98" s="189"/>
      <c r="E98" s="189" t="s">
        <v>920</v>
      </c>
      <c r="F98" s="39">
        <v>24670</v>
      </c>
      <c r="G98" s="189" t="s">
        <v>295</v>
      </c>
      <c r="H98" s="189" t="s">
        <v>321</v>
      </c>
      <c r="I98" s="189" t="s">
        <v>921</v>
      </c>
      <c r="J98" s="189" t="s">
        <v>922</v>
      </c>
      <c r="K98" s="189" t="s">
        <v>299</v>
      </c>
      <c r="L98" s="189" t="s">
        <v>300</v>
      </c>
      <c r="M98" s="189" t="s">
        <v>923</v>
      </c>
      <c r="N98" s="189" t="s">
        <v>362</v>
      </c>
      <c r="O98" s="190">
        <v>90</v>
      </c>
      <c r="P98" s="190">
        <v>18200</v>
      </c>
      <c r="Q98" s="190">
        <v>1380</v>
      </c>
      <c r="R98" s="189"/>
    </row>
    <row r="99" spans="1:18" x14ac:dyDescent="0.25">
      <c r="A99" s="187">
        <v>98</v>
      </c>
      <c r="B99" s="188">
        <v>6</v>
      </c>
      <c r="C99" s="189" t="s">
        <v>376</v>
      </c>
      <c r="D99" s="189"/>
      <c r="E99" s="189" t="s">
        <v>849</v>
      </c>
      <c r="F99" s="39">
        <v>23160</v>
      </c>
      <c r="G99" s="189" t="s">
        <v>295</v>
      </c>
      <c r="H99" s="189" t="s">
        <v>321</v>
      </c>
      <c r="I99" s="189" t="s">
        <v>850</v>
      </c>
      <c r="J99" s="189" t="s">
        <v>851</v>
      </c>
      <c r="K99" s="189" t="s">
        <v>479</v>
      </c>
      <c r="L99" s="189" t="s">
        <v>480</v>
      </c>
      <c r="M99" s="189" t="s">
        <v>852</v>
      </c>
      <c r="N99" s="189" t="s">
        <v>302</v>
      </c>
      <c r="O99" s="190">
        <v>110</v>
      </c>
      <c r="P99" s="190">
        <v>64500</v>
      </c>
      <c r="Q99" s="190">
        <v>1160</v>
      </c>
      <c r="R99" s="189"/>
    </row>
    <row r="100" spans="1:18" x14ac:dyDescent="0.25">
      <c r="A100" s="187">
        <v>193</v>
      </c>
      <c r="B100" s="188">
        <v>10</v>
      </c>
      <c r="C100" s="189" t="s">
        <v>853</v>
      </c>
      <c r="D100" s="189"/>
      <c r="E100" s="189" t="s">
        <v>854</v>
      </c>
      <c r="F100" s="39">
        <v>28374</v>
      </c>
      <c r="G100" s="189" t="s">
        <v>305</v>
      </c>
      <c r="H100" s="189" t="s">
        <v>321</v>
      </c>
      <c r="I100" s="189" t="s">
        <v>855</v>
      </c>
      <c r="J100" s="189" t="s">
        <v>856</v>
      </c>
      <c r="K100" s="189" t="s">
        <v>857</v>
      </c>
      <c r="L100" s="189" t="s">
        <v>858</v>
      </c>
      <c r="M100" s="189" t="s">
        <v>859</v>
      </c>
      <c r="N100" s="189" t="s">
        <v>370</v>
      </c>
      <c r="O100" s="190">
        <v>130</v>
      </c>
      <c r="P100" s="190">
        <v>77100</v>
      </c>
      <c r="Q100" s="190">
        <v>1890</v>
      </c>
      <c r="R100" s="189"/>
    </row>
    <row r="101" spans="1:18" x14ac:dyDescent="0.25">
      <c r="A101" s="187">
        <v>85</v>
      </c>
      <c r="B101" s="188">
        <v>8</v>
      </c>
      <c r="C101" s="189" t="s">
        <v>860</v>
      </c>
      <c r="D101" s="189" t="s">
        <v>349</v>
      </c>
      <c r="E101" s="189" t="s">
        <v>861</v>
      </c>
      <c r="F101" s="39">
        <v>23993</v>
      </c>
      <c r="G101" s="189" t="s">
        <v>305</v>
      </c>
      <c r="H101" s="189" t="s">
        <v>321</v>
      </c>
      <c r="I101" s="189" t="s">
        <v>862</v>
      </c>
      <c r="J101" s="189" t="s">
        <v>863</v>
      </c>
      <c r="K101" s="189" t="s">
        <v>864</v>
      </c>
      <c r="L101" s="189" t="s">
        <v>865</v>
      </c>
      <c r="M101" s="189" t="s">
        <v>866</v>
      </c>
      <c r="N101" s="189" t="s">
        <v>317</v>
      </c>
      <c r="O101" s="190">
        <v>250</v>
      </c>
      <c r="P101" s="190">
        <v>58900</v>
      </c>
      <c r="Q101" s="190">
        <v>1600</v>
      </c>
      <c r="R101" s="189"/>
    </row>
    <row r="102" spans="1:18" x14ac:dyDescent="0.25">
      <c r="A102" s="187">
        <v>124</v>
      </c>
      <c r="C102" s="189" t="s">
        <v>390</v>
      </c>
      <c r="D102" s="189"/>
      <c r="E102" s="189" t="s">
        <v>867</v>
      </c>
      <c r="F102" s="39">
        <v>29442</v>
      </c>
      <c r="G102" s="189" t="s">
        <v>305</v>
      </c>
      <c r="H102" s="189" t="s">
        <v>321</v>
      </c>
      <c r="I102" s="189" t="s">
        <v>868</v>
      </c>
      <c r="J102" s="189" t="s">
        <v>869</v>
      </c>
      <c r="K102" s="189" t="s">
        <v>870</v>
      </c>
      <c r="L102" s="189" t="s">
        <v>400</v>
      </c>
      <c r="M102" s="189" t="s">
        <v>871</v>
      </c>
      <c r="N102" s="189" t="s">
        <v>354</v>
      </c>
      <c r="O102" s="190">
        <v>175</v>
      </c>
      <c r="P102" s="190">
        <v>58600</v>
      </c>
      <c r="Q102" s="190">
        <v>780</v>
      </c>
      <c r="R102" s="189"/>
    </row>
    <row r="103" spans="1:18" x14ac:dyDescent="0.25">
      <c r="A103" s="187">
        <v>213</v>
      </c>
      <c r="B103" s="188">
        <v>10</v>
      </c>
      <c r="C103" s="189" t="s">
        <v>872</v>
      </c>
      <c r="D103" s="189"/>
      <c r="E103" s="189" t="s">
        <v>873</v>
      </c>
      <c r="F103" s="39">
        <v>18756</v>
      </c>
      <c r="G103" s="189" t="s">
        <v>295</v>
      </c>
      <c r="H103" s="189" t="s">
        <v>296</v>
      </c>
      <c r="I103" s="189" t="s">
        <v>874</v>
      </c>
      <c r="J103" s="189" t="s">
        <v>875</v>
      </c>
      <c r="K103" s="189" t="s">
        <v>429</v>
      </c>
      <c r="L103" s="189" t="s">
        <v>430</v>
      </c>
      <c r="M103" s="189" t="s">
        <v>876</v>
      </c>
      <c r="N103" s="189" t="s">
        <v>354</v>
      </c>
      <c r="O103" s="190">
        <v>140</v>
      </c>
      <c r="P103" s="190">
        <v>51600</v>
      </c>
      <c r="Q103" s="190">
        <v>2000</v>
      </c>
      <c r="R103" s="189"/>
    </row>
    <row r="104" spans="1:18" x14ac:dyDescent="0.25">
      <c r="A104" s="187">
        <v>223</v>
      </c>
      <c r="B104" s="188">
        <v>10</v>
      </c>
      <c r="C104" s="189" t="s">
        <v>390</v>
      </c>
      <c r="D104" s="189"/>
      <c r="E104" s="189" t="s">
        <v>924</v>
      </c>
      <c r="F104" s="39">
        <v>20712</v>
      </c>
      <c r="G104" s="189" t="s">
        <v>295</v>
      </c>
      <c r="H104" s="189" t="s">
        <v>296</v>
      </c>
      <c r="I104" s="189" t="s">
        <v>925</v>
      </c>
      <c r="J104" s="189" t="s">
        <v>926</v>
      </c>
      <c r="K104" s="189" t="s">
        <v>299</v>
      </c>
      <c r="L104" s="189" t="s">
        <v>300</v>
      </c>
      <c r="M104" s="189" t="s">
        <v>927</v>
      </c>
      <c r="N104" s="189" t="s">
        <v>354</v>
      </c>
      <c r="O104" s="190">
        <v>150</v>
      </c>
      <c r="P104" s="190">
        <v>60000</v>
      </c>
      <c r="Q104" s="190">
        <v>1750</v>
      </c>
      <c r="R104" s="189"/>
    </row>
    <row r="105" spans="1:18" x14ac:dyDescent="0.25">
      <c r="A105" s="187">
        <v>31</v>
      </c>
      <c r="B105" s="188">
        <v>4</v>
      </c>
      <c r="C105" s="189" t="s">
        <v>390</v>
      </c>
      <c r="D105" s="189"/>
      <c r="E105" s="189" t="s">
        <v>880</v>
      </c>
      <c r="F105" s="39">
        <v>25139</v>
      </c>
      <c r="G105" s="189" t="s">
        <v>295</v>
      </c>
      <c r="H105" s="189" t="s">
        <v>296</v>
      </c>
      <c r="I105" s="189" t="s">
        <v>881</v>
      </c>
      <c r="J105" s="189" t="s">
        <v>882</v>
      </c>
      <c r="K105" s="189" t="s">
        <v>883</v>
      </c>
      <c r="L105" s="189" t="s">
        <v>884</v>
      </c>
      <c r="M105" s="189" t="s">
        <v>885</v>
      </c>
      <c r="N105" s="189" t="s">
        <v>302</v>
      </c>
      <c r="O105" s="190">
        <v>200</v>
      </c>
      <c r="P105" s="190">
        <v>74600</v>
      </c>
      <c r="Q105" s="190">
        <v>1910</v>
      </c>
      <c r="R105" s="189"/>
    </row>
    <row r="106" spans="1:18" x14ac:dyDescent="0.25">
      <c r="A106" s="187">
        <v>171</v>
      </c>
      <c r="B106" s="188">
        <v>9</v>
      </c>
      <c r="C106" s="189" t="s">
        <v>390</v>
      </c>
      <c r="D106" s="189"/>
      <c r="E106" s="189" t="s">
        <v>880</v>
      </c>
      <c r="F106" s="39">
        <v>21187</v>
      </c>
      <c r="G106" s="189" t="s">
        <v>295</v>
      </c>
      <c r="H106" s="189" t="s">
        <v>321</v>
      </c>
      <c r="I106" s="189" t="s">
        <v>886</v>
      </c>
      <c r="J106" s="189" t="s">
        <v>887</v>
      </c>
      <c r="K106" s="189" t="s">
        <v>883</v>
      </c>
      <c r="L106" s="189" t="s">
        <v>884</v>
      </c>
      <c r="M106" s="189" t="s">
        <v>888</v>
      </c>
      <c r="N106" s="189" t="s">
        <v>317</v>
      </c>
      <c r="O106" s="190">
        <v>145</v>
      </c>
      <c r="P106" s="190">
        <v>58800</v>
      </c>
      <c r="Q106" s="190">
        <v>630</v>
      </c>
      <c r="R106" s="189"/>
    </row>
    <row r="107" spans="1:18" x14ac:dyDescent="0.25">
      <c r="A107" s="187">
        <v>96</v>
      </c>
      <c r="B107" s="188">
        <v>10</v>
      </c>
      <c r="C107" s="189" t="s">
        <v>889</v>
      </c>
      <c r="D107" s="189"/>
      <c r="E107" s="189" t="s">
        <v>890</v>
      </c>
      <c r="F107" s="39">
        <v>23289</v>
      </c>
      <c r="G107" s="189" t="s">
        <v>305</v>
      </c>
      <c r="H107" s="189" t="s">
        <v>296</v>
      </c>
      <c r="I107" s="189" t="s">
        <v>891</v>
      </c>
      <c r="J107" s="189" t="s">
        <v>892</v>
      </c>
      <c r="K107" s="189" t="s">
        <v>893</v>
      </c>
      <c r="L107" s="189" t="s">
        <v>894</v>
      </c>
      <c r="M107" s="189" t="s">
        <v>895</v>
      </c>
      <c r="N107" s="189" t="s">
        <v>362</v>
      </c>
      <c r="O107" s="190">
        <v>80</v>
      </c>
      <c r="P107" s="190">
        <v>36500</v>
      </c>
      <c r="Q107" s="190">
        <v>1360</v>
      </c>
      <c r="R107" s="189"/>
    </row>
    <row r="108" spans="1:18" x14ac:dyDescent="0.25">
      <c r="A108" s="187">
        <v>137</v>
      </c>
      <c r="B108" s="188">
        <v>7</v>
      </c>
      <c r="C108" s="189" t="s">
        <v>740</v>
      </c>
      <c r="D108" s="189"/>
      <c r="E108" s="189" t="s">
        <v>896</v>
      </c>
      <c r="F108" s="39">
        <v>23704</v>
      </c>
      <c r="G108" s="189" t="s">
        <v>305</v>
      </c>
      <c r="H108" s="189" t="s">
        <v>321</v>
      </c>
      <c r="I108" s="189" t="s">
        <v>897</v>
      </c>
      <c r="J108" s="189" t="s">
        <v>898</v>
      </c>
      <c r="K108" s="189" t="s">
        <v>899</v>
      </c>
      <c r="L108" s="189" t="s">
        <v>900</v>
      </c>
      <c r="M108" s="189" t="s">
        <v>901</v>
      </c>
      <c r="N108" s="189" t="s">
        <v>432</v>
      </c>
      <c r="O108" s="190">
        <v>200</v>
      </c>
      <c r="P108" s="190">
        <v>100900</v>
      </c>
      <c r="Q108" s="190">
        <v>1630</v>
      </c>
      <c r="R108" s="189"/>
    </row>
    <row r="109" spans="1:18" x14ac:dyDescent="0.25">
      <c r="A109" s="187">
        <v>173</v>
      </c>
      <c r="B109" s="188">
        <v>4</v>
      </c>
      <c r="C109" s="189" t="s">
        <v>475</v>
      </c>
      <c r="D109" s="189"/>
      <c r="E109" s="189" t="s">
        <v>902</v>
      </c>
      <c r="F109" s="39">
        <v>20168</v>
      </c>
      <c r="G109" s="189" t="s">
        <v>305</v>
      </c>
      <c r="H109" s="189" t="s">
        <v>321</v>
      </c>
      <c r="I109" s="189" t="s">
        <v>903</v>
      </c>
      <c r="J109" s="189" t="s">
        <v>904</v>
      </c>
      <c r="K109" s="189" t="s">
        <v>837</v>
      </c>
      <c r="L109" s="189" t="s">
        <v>838</v>
      </c>
      <c r="M109" s="189" t="s">
        <v>905</v>
      </c>
      <c r="N109" s="189" t="s">
        <v>362</v>
      </c>
      <c r="O109" s="190">
        <v>80</v>
      </c>
      <c r="P109" s="190">
        <v>35800</v>
      </c>
      <c r="Q109" s="190">
        <v>920</v>
      </c>
      <c r="R109" s="189"/>
    </row>
    <row r="110" spans="1:18" x14ac:dyDescent="0.25">
      <c r="A110" s="187">
        <v>176</v>
      </c>
      <c r="B110" s="188">
        <v>5</v>
      </c>
      <c r="C110" s="189" t="s">
        <v>906</v>
      </c>
      <c r="D110" s="189" t="s">
        <v>332</v>
      </c>
      <c r="E110" s="189" t="s">
        <v>727</v>
      </c>
      <c r="F110" s="39">
        <v>20356</v>
      </c>
      <c r="G110" s="189" t="s">
        <v>305</v>
      </c>
      <c r="H110" s="189" t="s">
        <v>321</v>
      </c>
      <c r="I110" s="189" t="s">
        <v>907</v>
      </c>
      <c r="J110" s="189" t="s">
        <v>908</v>
      </c>
      <c r="K110" s="189" t="s">
        <v>314</v>
      </c>
      <c r="L110" s="189" t="s">
        <v>315</v>
      </c>
      <c r="M110" s="189" t="s">
        <v>909</v>
      </c>
      <c r="N110" s="189" t="s">
        <v>432</v>
      </c>
      <c r="O110" s="190">
        <v>175</v>
      </c>
      <c r="P110" s="190">
        <v>114200</v>
      </c>
      <c r="Q110" s="190">
        <v>550</v>
      </c>
      <c r="R110" s="189"/>
    </row>
    <row r="111" spans="1:18" x14ac:dyDescent="0.25">
      <c r="A111" s="187">
        <v>110</v>
      </c>
      <c r="B111" s="188">
        <v>6</v>
      </c>
      <c r="C111" s="189" t="s">
        <v>395</v>
      </c>
      <c r="D111" s="189" t="s">
        <v>319</v>
      </c>
      <c r="E111" s="189" t="s">
        <v>910</v>
      </c>
      <c r="F111" s="39">
        <v>22036</v>
      </c>
      <c r="G111" s="189" t="s">
        <v>305</v>
      </c>
      <c r="H111" s="189" t="s">
        <v>296</v>
      </c>
      <c r="I111" s="189" t="s">
        <v>911</v>
      </c>
      <c r="J111" s="189" t="s">
        <v>912</v>
      </c>
      <c r="K111" s="189" t="s">
        <v>913</v>
      </c>
      <c r="L111" s="189" t="s">
        <v>914</v>
      </c>
      <c r="M111" s="189" t="s">
        <v>915</v>
      </c>
      <c r="N111" s="189" t="s">
        <v>354</v>
      </c>
      <c r="O111" s="190">
        <v>140</v>
      </c>
      <c r="P111" s="190">
        <v>45100</v>
      </c>
      <c r="Q111" s="190">
        <v>1690</v>
      </c>
      <c r="R111" s="189"/>
    </row>
    <row r="112" spans="1:18" x14ac:dyDescent="0.25">
      <c r="A112" s="187">
        <v>138</v>
      </c>
      <c r="B112" s="188">
        <v>8</v>
      </c>
      <c r="C112" s="189" t="s">
        <v>612</v>
      </c>
      <c r="D112" s="189"/>
      <c r="E112" s="189" t="s">
        <v>916</v>
      </c>
      <c r="F112" s="39">
        <v>24033</v>
      </c>
      <c r="G112" s="189" t="s">
        <v>305</v>
      </c>
      <c r="H112" s="189" t="s">
        <v>321</v>
      </c>
      <c r="I112" s="189" t="s">
        <v>917</v>
      </c>
      <c r="J112" s="189" t="s">
        <v>918</v>
      </c>
      <c r="K112" s="189" t="s">
        <v>299</v>
      </c>
      <c r="L112" s="189" t="s">
        <v>300</v>
      </c>
      <c r="M112" s="189" t="s">
        <v>919</v>
      </c>
      <c r="N112" s="189" t="s">
        <v>354</v>
      </c>
      <c r="O112" s="190">
        <v>175</v>
      </c>
      <c r="P112" s="190">
        <v>47200</v>
      </c>
      <c r="Q112" s="190">
        <v>1630</v>
      </c>
      <c r="R112" s="189"/>
    </row>
    <row r="113" spans="1:18" x14ac:dyDescent="0.25">
      <c r="A113" s="187">
        <v>52</v>
      </c>
      <c r="B113" s="188">
        <v>8</v>
      </c>
      <c r="C113" s="189" t="s">
        <v>987</v>
      </c>
      <c r="D113" s="189"/>
      <c r="E113" s="189" t="s">
        <v>988</v>
      </c>
      <c r="F113" s="39">
        <v>26485</v>
      </c>
      <c r="G113" s="189" t="s">
        <v>295</v>
      </c>
      <c r="H113" s="189" t="s">
        <v>321</v>
      </c>
      <c r="I113" s="189" t="s">
        <v>989</v>
      </c>
      <c r="J113" s="189" t="s">
        <v>990</v>
      </c>
      <c r="K113" s="189" t="s">
        <v>299</v>
      </c>
      <c r="L113" s="189" t="s">
        <v>300</v>
      </c>
      <c r="M113" s="189" t="s">
        <v>991</v>
      </c>
      <c r="N113" s="189" t="s">
        <v>302</v>
      </c>
      <c r="O113" s="190">
        <v>180</v>
      </c>
      <c r="P113" s="190">
        <v>44000</v>
      </c>
      <c r="Q113" s="190">
        <v>1340</v>
      </c>
      <c r="R113" s="189"/>
    </row>
    <row r="114" spans="1:18" x14ac:dyDescent="0.25">
      <c r="A114" s="187">
        <v>56</v>
      </c>
      <c r="B114" s="188">
        <v>10</v>
      </c>
      <c r="C114" s="189" t="s">
        <v>1095</v>
      </c>
      <c r="D114" s="189"/>
      <c r="E114" s="189" t="s">
        <v>1096</v>
      </c>
      <c r="F114" s="39">
        <v>25918</v>
      </c>
      <c r="G114" s="189" t="s">
        <v>295</v>
      </c>
      <c r="H114" s="189" t="s">
        <v>296</v>
      </c>
      <c r="I114" s="189" t="s">
        <v>1097</v>
      </c>
      <c r="J114" s="189" t="s">
        <v>1098</v>
      </c>
      <c r="K114" s="189" t="s">
        <v>299</v>
      </c>
      <c r="L114" s="189" t="s">
        <v>300</v>
      </c>
      <c r="M114" s="189" t="s">
        <v>1099</v>
      </c>
      <c r="N114" s="189" t="s">
        <v>302</v>
      </c>
      <c r="O114" s="190">
        <v>175</v>
      </c>
      <c r="P114" s="190">
        <v>59000</v>
      </c>
      <c r="Q114" s="190">
        <v>1470</v>
      </c>
      <c r="R114" s="189"/>
    </row>
    <row r="115" spans="1:18" x14ac:dyDescent="0.25">
      <c r="A115" s="187">
        <v>43</v>
      </c>
      <c r="C115" s="189" t="s">
        <v>511</v>
      </c>
      <c r="D115" s="189" t="s">
        <v>319</v>
      </c>
      <c r="E115" s="189" t="s">
        <v>928</v>
      </c>
      <c r="F115" s="39">
        <v>18304</v>
      </c>
      <c r="G115" s="189" t="s">
        <v>305</v>
      </c>
      <c r="H115" s="189" t="s">
        <v>296</v>
      </c>
      <c r="I115" s="189" t="s">
        <v>929</v>
      </c>
      <c r="J115" s="189" t="s">
        <v>930</v>
      </c>
      <c r="K115" s="189" t="s">
        <v>399</v>
      </c>
      <c r="L115" s="189" t="s">
        <v>400</v>
      </c>
      <c r="M115" s="189" t="s">
        <v>931</v>
      </c>
      <c r="N115" s="189" t="s">
        <v>432</v>
      </c>
      <c r="O115" s="190">
        <v>225</v>
      </c>
      <c r="P115" s="190">
        <v>67600</v>
      </c>
      <c r="Q115" s="190">
        <v>1740</v>
      </c>
      <c r="R115" s="189"/>
    </row>
    <row r="116" spans="1:18" x14ac:dyDescent="0.25">
      <c r="A116" s="187">
        <v>166</v>
      </c>
      <c r="C116" s="189" t="s">
        <v>932</v>
      </c>
      <c r="D116" s="189" t="s">
        <v>319</v>
      </c>
      <c r="E116" s="189" t="s">
        <v>933</v>
      </c>
      <c r="F116" s="39">
        <v>29018</v>
      </c>
      <c r="G116" s="189" t="s">
        <v>305</v>
      </c>
      <c r="H116" s="189" t="s">
        <v>321</v>
      </c>
      <c r="I116" s="189" t="s">
        <v>934</v>
      </c>
      <c r="J116" s="189" t="s">
        <v>935</v>
      </c>
      <c r="K116" s="189" t="s">
        <v>498</v>
      </c>
      <c r="L116" s="189" t="s">
        <v>499</v>
      </c>
      <c r="M116" s="189" t="s">
        <v>936</v>
      </c>
      <c r="N116" s="189" t="s">
        <v>432</v>
      </c>
      <c r="O116" s="190">
        <v>250</v>
      </c>
      <c r="P116" s="190">
        <v>74000</v>
      </c>
      <c r="Q116" s="190">
        <v>1470</v>
      </c>
      <c r="R116" s="189"/>
    </row>
    <row r="117" spans="1:18" x14ac:dyDescent="0.25">
      <c r="A117" s="187">
        <v>75</v>
      </c>
      <c r="B117" s="188">
        <v>10</v>
      </c>
      <c r="C117" s="189" t="s">
        <v>650</v>
      </c>
      <c r="D117" s="189"/>
      <c r="E117" s="189" t="s">
        <v>937</v>
      </c>
      <c r="F117" s="39">
        <v>18276</v>
      </c>
      <c r="G117" s="189" t="s">
        <v>305</v>
      </c>
      <c r="H117" s="189" t="s">
        <v>321</v>
      </c>
      <c r="I117" s="189" t="s">
        <v>938</v>
      </c>
      <c r="J117" s="189" t="s">
        <v>939</v>
      </c>
      <c r="K117" s="189" t="s">
        <v>940</v>
      </c>
      <c r="L117" s="189" t="s">
        <v>941</v>
      </c>
      <c r="M117" s="189" t="s">
        <v>942</v>
      </c>
      <c r="N117" s="189" t="s">
        <v>462</v>
      </c>
      <c r="O117" s="190">
        <v>175</v>
      </c>
      <c r="P117" s="190">
        <v>98800</v>
      </c>
      <c r="Q117" s="190">
        <v>1060</v>
      </c>
      <c r="R117" s="189"/>
    </row>
    <row r="118" spans="1:18" x14ac:dyDescent="0.25">
      <c r="A118" s="187">
        <v>67</v>
      </c>
      <c r="B118" s="188">
        <v>10</v>
      </c>
      <c r="C118" s="189" t="s">
        <v>569</v>
      </c>
      <c r="D118" s="189"/>
      <c r="E118" s="189" t="s">
        <v>943</v>
      </c>
      <c r="F118" s="39">
        <v>22094</v>
      </c>
      <c r="G118" s="189" t="s">
        <v>305</v>
      </c>
      <c r="H118" s="189" t="s">
        <v>321</v>
      </c>
      <c r="I118" s="189" t="s">
        <v>944</v>
      </c>
      <c r="J118" s="189" t="s">
        <v>945</v>
      </c>
      <c r="K118" s="189" t="s">
        <v>946</v>
      </c>
      <c r="L118" s="189" t="s">
        <v>947</v>
      </c>
      <c r="M118" s="189" t="s">
        <v>948</v>
      </c>
      <c r="N118" s="189" t="s">
        <v>354</v>
      </c>
      <c r="O118" s="190">
        <v>155</v>
      </c>
      <c r="P118" s="190">
        <v>23200</v>
      </c>
      <c r="Q118" s="190">
        <v>1600</v>
      </c>
      <c r="R118" s="189"/>
    </row>
    <row r="119" spans="1:18" x14ac:dyDescent="0.25">
      <c r="A119" s="187">
        <v>140</v>
      </c>
      <c r="B119" s="188">
        <v>3</v>
      </c>
      <c r="C119" s="189" t="s">
        <v>337</v>
      </c>
      <c r="D119" s="189" t="s">
        <v>319</v>
      </c>
      <c r="E119" s="189" t="s">
        <v>949</v>
      </c>
      <c r="F119" s="39">
        <v>20418</v>
      </c>
      <c r="G119" s="189" t="s">
        <v>295</v>
      </c>
      <c r="H119" s="189" t="s">
        <v>296</v>
      </c>
      <c r="I119" s="189" t="s">
        <v>950</v>
      </c>
      <c r="J119" s="189" t="s">
        <v>951</v>
      </c>
      <c r="K119" s="189" t="s">
        <v>952</v>
      </c>
      <c r="L119" s="189" t="s">
        <v>953</v>
      </c>
      <c r="M119" s="189" t="s">
        <v>954</v>
      </c>
      <c r="N119" s="189" t="s">
        <v>302</v>
      </c>
      <c r="O119" s="190">
        <v>110</v>
      </c>
      <c r="P119" s="190">
        <v>43800</v>
      </c>
      <c r="Q119" s="190">
        <v>640</v>
      </c>
      <c r="R119" s="189"/>
    </row>
    <row r="120" spans="1:18" x14ac:dyDescent="0.25">
      <c r="A120" s="187">
        <v>226</v>
      </c>
      <c r="B120" s="188">
        <v>3</v>
      </c>
      <c r="C120" s="189" t="s">
        <v>955</v>
      </c>
      <c r="D120" s="189"/>
      <c r="E120" s="189" t="s">
        <v>956</v>
      </c>
      <c r="F120" s="39">
        <v>30042</v>
      </c>
      <c r="G120" s="189" t="s">
        <v>295</v>
      </c>
      <c r="H120" s="189" t="s">
        <v>321</v>
      </c>
      <c r="I120" s="189" t="s">
        <v>957</v>
      </c>
      <c r="J120" s="189" t="s">
        <v>958</v>
      </c>
      <c r="K120" s="189" t="s">
        <v>959</v>
      </c>
      <c r="L120" s="189" t="s">
        <v>640</v>
      </c>
      <c r="M120" s="189" t="s">
        <v>960</v>
      </c>
      <c r="N120" s="189" t="s">
        <v>302</v>
      </c>
      <c r="O120" s="190">
        <v>125</v>
      </c>
      <c r="P120" s="190">
        <v>72900</v>
      </c>
      <c r="Q120" s="190">
        <v>1370</v>
      </c>
      <c r="R120" s="189"/>
    </row>
    <row r="121" spans="1:18" x14ac:dyDescent="0.25">
      <c r="A121" s="187">
        <v>274</v>
      </c>
      <c r="B121" s="188">
        <v>4</v>
      </c>
      <c r="C121" s="189" t="s">
        <v>612</v>
      </c>
      <c r="D121" s="189"/>
      <c r="E121" s="189" t="s">
        <v>961</v>
      </c>
      <c r="F121" s="39">
        <v>19790</v>
      </c>
      <c r="G121" s="189" t="s">
        <v>305</v>
      </c>
      <c r="H121" s="189" t="s">
        <v>321</v>
      </c>
      <c r="I121" s="189" t="s">
        <v>962</v>
      </c>
      <c r="J121" s="189" t="s">
        <v>963</v>
      </c>
      <c r="K121" s="189" t="s">
        <v>964</v>
      </c>
      <c r="L121" s="189" t="s">
        <v>587</v>
      </c>
      <c r="M121" s="189" t="s">
        <v>965</v>
      </c>
      <c r="N121" s="189" t="s">
        <v>302</v>
      </c>
      <c r="O121" s="190">
        <v>100</v>
      </c>
      <c r="P121" s="190">
        <v>46000</v>
      </c>
      <c r="Q121" s="190">
        <v>740</v>
      </c>
      <c r="R121" s="189"/>
    </row>
    <row r="122" spans="1:18" x14ac:dyDescent="0.25">
      <c r="A122" s="187">
        <v>246</v>
      </c>
      <c r="B122" s="188">
        <v>4</v>
      </c>
      <c r="C122" s="189" t="s">
        <v>966</v>
      </c>
      <c r="D122" s="189"/>
      <c r="E122" s="189" t="s">
        <v>967</v>
      </c>
      <c r="F122" s="39">
        <v>26485</v>
      </c>
      <c r="G122" s="189" t="s">
        <v>305</v>
      </c>
      <c r="H122" s="189" t="s">
        <v>321</v>
      </c>
      <c r="I122" s="189" t="s">
        <v>968</v>
      </c>
      <c r="J122" s="189" t="s">
        <v>969</v>
      </c>
      <c r="K122" s="189" t="s">
        <v>970</v>
      </c>
      <c r="L122" s="189" t="s">
        <v>971</v>
      </c>
      <c r="M122" s="189" t="s">
        <v>972</v>
      </c>
      <c r="N122" s="189" t="s">
        <v>302</v>
      </c>
      <c r="O122" s="190">
        <v>120</v>
      </c>
      <c r="P122" s="190">
        <v>39200</v>
      </c>
      <c r="Q122" s="190">
        <v>1170</v>
      </c>
      <c r="R122" s="189"/>
    </row>
    <row r="123" spans="1:18" x14ac:dyDescent="0.25">
      <c r="A123" s="187">
        <v>117</v>
      </c>
      <c r="B123" s="188">
        <v>7</v>
      </c>
      <c r="C123" s="189" t="s">
        <v>973</v>
      </c>
      <c r="D123" s="189"/>
      <c r="E123" s="189" t="s">
        <v>974</v>
      </c>
      <c r="F123" s="39">
        <v>26485</v>
      </c>
      <c r="G123" s="189" t="s">
        <v>305</v>
      </c>
      <c r="H123" s="189" t="s">
        <v>321</v>
      </c>
      <c r="I123" s="189" t="s">
        <v>975</v>
      </c>
      <c r="J123" s="189" t="s">
        <v>976</v>
      </c>
      <c r="K123" s="189" t="s">
        <v>977</v>
      </c>
      <c r="L123" s="189" t="s">
        <v>978</v>
      </c>
      <c r="M123" s="189" t="s">
        <v>979</v>
      </c>
      <c r="N123" s="189" t="s">
        <v>354</v>
      </c>
      <c r="O123" s="190">
        <v>125</v>
      </c>
      <c r="P123" s="190">
        <v>57200</v>
      </c>
      <c r="Q123" s="190">
        <v>1920</v>
      </c>
      <c r="R123" s="189"/>
    </row>
    <row r="124" spans="1:18" x14ac:dyDescent="0.25">
      <c r="A124" s="187">
        <v>270</v>
      </c>
      <c r="B124" s="188">
        <v>8</v>
      </c>
      <c r="C124" s="189" t="s">
        <v>980</v>
      </c>
      <c r="D124" s="189"/>
      <c r="E124" s="189" t="s">
        <v>981</v>
      </c>
      <c r="F124" s="39">
        <v>26485</v>
      </c>
      <c r="G124" s="189" t="s">
        <v>305</v>
      </c>
      <c r="H124" s="189" t="s">
        <v>321</v>
      </c>
      <c r="I124" s="189" t="s">
        <v>982</v>
      </c>
      <c r="J124" s="189" t="s">
        <v>983</v>
      </c>
      <c r="K124" s="189" t="s">
        <v>984</v>
      </c>
      <c r="L124" s="189" t="s">
        <v>985</v>
      </c>
      <c r="M124" s="189" t="s">
        <v>986</v>
      </c>
      <c r="N124" s="189" t="s">
        <v>432</v>
      </c>
      <c r="O124" s="190">
        <v>250</v>
      </c>
      <c r="P124" s="190">
        <v>87600</v>
      </c>
      <c r="Q124" s="190">
        <v>740</v>
      </c>
      <c r="R124" s="189"/>
    </row>
    <row r="125" spans="1:18" x14ac:dyDescent="0.25">
      <c r="A125" s="187">
        <v>38</v>
      </c>
      <c r="B125" s="188">
        <v>10</v>
      </c>
      <c r="C125" s="189" t="s">
        <v>1143</v>
      </c>
      <c r="D125" s="189"/>
      <c r="E125" s="189" t="s">
        <v>1144</v>
      </c>
      <c r="F125" s="39">
        <v>20802</v>
      </c>
      <c r="G125" s="189" t="s">
        <v>295</v>
      </c>
      <c r="H125" s="189" t="s">
        <v>296</v>
      </c>
      <c r="I125" s="189" t="s">
        <v>1145</v>
      </c>
      <c r="J125" s="189" t="s">
        <v>1146</v>
      </c>
      <c r="K125" s="189" t="s">
        <v>299</v>
      </c>
      <c r="L125" s="189" t="s">
        <v>300</v>
      </c>
      <c r="M125" s="189" t="s">
        <v>1147</v>
      </c>
      <c r="N125" s="189" t="s">
        <v>362</v>
      </c>
      <c r="O125" s="190">
        <v>80</v>
      </c>
      <c r="P125" s="190">
        <v>35400</v>
      </c>
      <c r="Q125" s="190">
        <v>570</v>
      </c>
      <c r="R125" s="189"/>
    </row>
    <row r="126" spans="1:18" x14ac:dyDescent="0.25">
      <c r="A126" s="187">
        <v>281</v>
      </c>
      <c r="C126" s="189" t="s">
        <v>992</v>
      </c>
      <c r="D126" s="189"/>
      <c r="E126" s="189" t="s">
        <v>834</v>
      </c>
      <c r="F126" s="39">
        <v>26485</v>
      </c>
      <c r="G126" s="189" t="s">
        <v>305</v>
      </c>
      <c r="H126" s="189" t="s">
        <v>321</v>
      </c>
      <c r="I126" s="189" t="s">
        <v>993</v>
      </c>
      <c r="J126" s="189" t="s">
        <v>994</v>
      </c>
      <c r="K126" s="189" t="s">
        <v>995</v>
      </c>
      <c r="L126" s="189" t="s">
        <v>996</v>
      </c>
      <c r="M126" s="189" t="s">
        <v>997</v>
      </c>
      <c r="N126" s="189" t="s">
        <v>462</v>
      </c>
      <c r="O126" s="190">
        <v>140</v>
      </c>
      <c r="P126" s="190">
        <v>43500</v>
      </c>
      <c r="Q126" s="190">
        <v>910</v>
      </c>
      <c r="R126" s="189"/>
    </row>
    <row r="127" spans="1:18" x14ac:dyDescent="0.25">
      <c r="A127" s="187">
        <v>199</v>
      </c>
      <c r="B127" s="188">
        <v>10</v>
      </c>
      <c r="C127" s="189" t="s">
        <v>998</v>
      </c>
      <c r="D127" s="189"/>
      <c r="E127" s="189" t="s">
        <v>999</v>
      </c>
      <c r="F127" s="39">
        <v>19436</v>
      </c>
      <c r="G127" s="189" t="s">
        <v>295</v>
      </c>
      <c r="H127" s="189" t="s">
        <v>321</v>
      </c>
      <c r="I127" s="189" t="s">
        <v>1000</v>
      </c>
      <c r="J127" s="189" t="s">
        <v>1001</v>
      </c>
      <c r="K127" s="189" t="s">
        <v>543</v>
      </c>
      <c r="L127" s="189" t="s">
        <v>544</v>
      </c>
      <c r="M127" s="189" t="s">
        <v>1002</v>
      </c>
      <c r="N127" s="189" t="s">
        <v>462</v>
      </c>
      <c r="O127" s="190">
        <v>115</v>
      </c>
      <c r="P127" s="190">
        <v>64700</v>
      </c>
      <c r="Q127" s="190">
        <v>1630</v>
      </c>
      <c r="R127" s="189"/>
    </row>
    <row r="128" spans="1:18" x14ac:dyDescent="0.25">
      <c r="A128" s="187">
        <v>127</v>
      </c>
      <c r="C128" s="189" t="s">
        <v>1003</v>
      </c>
      <c r="D128" s="189"/>
      <c r="E128" s="189" t="s">
        <v>1004</v>
      </c>
      <c r="F128" s="39">
        <v>24921</v>
      </c>
      <c r="G128" s="189" t="s">
        <v>305</v>
      </c>
      <c r="H128" s="189" t="s">
        <v>321</v>
      </c>
      <c r="I128" s="189" t="s">
        <v>1005</v>
      </c>
      <c r="J128" s="189" t="s">
        <v>1006</v>
      </c>
      <c r="K128" s="189" t="s">
        <v>479</v>
      </c>
      <c r="L128" s="189" t="s">
        <v>480</v>
      </c>
      <c r="M128" s="189" t="s">
        <v>1007</v>
      </c>
      <c r="N128" s="189" t="s">
        <v>362</v>
      </c>
      <c r="O128" s="190">
        <v>95</v>
      </c>
      <c r="P128" s="190">
        <v>24900</v>
      </c>
      <c r="Q128" s="190">
        <v>1210</v>
      </c>
      <c r="R128" s="189"/>
    </row>
    <row r="129" spans="1:18" x14ac:dyDescent="0.25">
      <c r="A129" s="187">
        <v>278</v>
      </c>
      <c r="B129" s="188">
        <v>2</v>
      </c>
      <c r="C129" s="189" t="s">
        <v>489</v>
      </c>
      <c r="D129" s="189"/>
      <c r="E129" s="189" t="s">
        <v>1008</v>
      </c>
      <c r="F129" s="39">
        <v>23622</v>
      </c>
      <c r="G129" s="189" t="s">
        <v>305</v>
      </c>
      <c r="H129" s="189" t="s">
        <v>296</v>
      </c>
      <c r="I129" s="189" t="s">
        <v>1009</v>
      </c>
      <c r="J129" s="189" t="s">
        <v>1010</v>
      </c>
      <c r="K129" s="189" t="s">
        <v>299</v>
      </c>
      <c r="L129" s="189" t="s">
        <v>300</v>
      </c>
      <c r="M129" s="189" t="s">
        <v>1011</v>
      </c>
      <c r="N129" s="189" t="s">
        <v>370</v>
      </c>
      <c r="O129" s="190">
        <v>140</v>
      </c>
      <c r="P129" s="190">
        <v>74400</v>
      </c>
      <c r="Q129" s="190">
        <v>600</v>
      </c>
      <c r="R129" s="189"/>
    </row>
    <row r="130" spans="1:18" x14ac:dyDescent="0.25">
      <c r="A130" s="187">
        <v>136</v>
      </c>
      <c r="B130" s="188">
        <v>5</v>
      </c>
      <c r="C130" s="189" t="s">
        <v>1012</v>
      </c>
      <c r="D130" s="189"/>
      <c r="E130" s="189" t="s">
        <v>1013</v>
      </c>
      <c r="F130" s="39">
        <v>23889</v>
      </c>
      <c r="G130" s="189" t="s">
        <v>295</v>
      </c>
      <c r="H130" s="189" t="s">
        <v>296</v>
      </c>
      <c r="I130" s="189" t="s">
        <v>1014</v>
      </c>
      <c r="J130" s="189" t="s">
        <v>1015</v>
      </c>
      <c r="K130" s="189" t="s">
        <v>543</v>
      </c>
      <c r="L130" s="189" t="s">
        <v>544</v>
      </c>
      <c r="M130" s="189" t="s">
        <v>1016</v>
      </c>
      <c r="N130" s="189" t="s">
        <v>309</v>
      </c>
      <c r="O130" s="190">
        <v>100</v>
      </c>
      <c r="P130" s="190">
        <v>27900</v>
      </c>
      <c r="Q130" s="190">
        <v>1170</v>
      </c>
      <c r="R130" s="189"/>
    </row>
    <row r="131" spans="1:18" x14ac:dyDescent="0.25">
      <c r="A131" s="187">
        <v>90</v>
      </c>
      <c r="B131" s="188">
        <v>6</v>
      </c>
      <c r="C131" s="189" t="s">
        <v>475</v>
      </c>
      <c r="D131" s="189"/>
      <c r="E131" s="189" t="s">
        <v>1017</v>
      </c>
      <c r="F131" s="39">
        <v>24210</v>
      </c>
      <c r="G131" s="189" t="s">
        <v>295</v>
      </c>
      <c r="H131" s="189" t="s">
        <v>321</v>
      </c>
      <c r="I131" s="189" t="s">
        <v>1018</v>
      </c>
      <c r="J131" s="189" t="s">
        <v>1019</v>
      </c>
      <c r="K131" s="189" t="s">
        <v>429</v>
      </c>
      <c r="L131" s="189" t="s">
        <v>430</v>
      </c>
      <c r="M131" s="189" t="s">
        <v>1020</v>
      </c>
      <c r="N131" s="189" t="s">
        <v>317</v>
      </c>
      <c r="O131" s="190">
        <v>175</v>
      </c>
      <c r="P131" s="190">
        <v>44100</v>
      </c>
      <c r="Q131" s="190">
        <v>1910</v>
      </c>
      <c r="R131" s="189"/>
    </row>
    <row r="132" spans="1:18" x14ac:dyDescent="0.25">
      <c r="A132" s="187">
        <v>131</v>
      </c>
      <c r="B132" s="188">
        <v>10</v>
      </c>
      <c r="C132" s="189" t="s">
        <v>1021</v>
      </c>
      <c r="D132" s="189"/>
      <c r="E132" s="189" t="s">
        <v>1022</v>
      </c>
      <c r="F132" s="39">
        <v>22161</v>
      </c>
      <c r="G132" s="189" t="s">
        <v>305</v>
      </c>
      <c r="H132" s="189" t="s">
        <v>321</v>
      </c>
      <c r="I132" s="189" t="s">
        <v>1023</v>
      </c>
      <c r="J132" s="189" t="s">
        <v>1024</v>
      </c>
      <c r="K132" s="189" t="s">
        <v>429</v>
      </c>
      <c r="L132" s="189" t="s">
        <v>430</v>
      </c>
      <c r="M132" s="189" t="s">
        <v>1025</v>
      </c>
      <c r="N132" s="189" t="s">
        <v>354</v>
      </c>
      <c r="O132" s="190">
        <v>100</v>
      </c>
      <c r="P132" s="190">
        <v>49000</v>
      </c>
      <c r="Q132" s="190">
        <v>550</v>
      </c>
      <c r="R132" s="189"/>
    </row>
    <row r="133" spans="1:18" x14ac:dyDescent="0.25">
      <c r="A133" s="187">
        <v>132</v>
      </c>
      <c r="B133" s="188">
        <v>10</v>
      </c>
      <c r="C133" s="189" t="s">
        <v>1026</v>
      </c>
      <c r="D133" s="189"/>
      <c r="E133" s="189" t="s">
        <v>1027</v>
      </c>
      <c r="F133" s="39">
        <v>25726</v>
      </c>
      <c r="G133" s="189" t="s">
        <v>295</v>
      </c>
      <c r="H133" s="189" t="s">
        <v>321</v>
      </c>
      <c r="I133" s="189" t="s">
        <v>1028</v>
      </c>
      <c r="J133" s="189" t="s">
        <v>1029</v>
      </c>
      <c r="K133" s="189" t="s">
        <v>387</v>
      </c>
      <c r="L133" s="189" t="s">
        <v>388</v>
      </c>
      <c r="M133" s="189" t="s">
        <v>1030</v>
      </c>
      <c r="N133" s="189" t="s">
        <v>370</v>
      </c>
      <c r="O133" s="190">
        <v>115</v>
      </c>
      <c r="P133" s="190">
        <v>49000</v>
      </c>
      <c r="Q133" s="190">
        <v>1540</v>
      </c>
      <c r="R133" s="189"/>
    </row>
    <row r="134" spans="1:18" x14ac:dyDescent="0.25">
      <c r="A134" s="187">
        <v>40</v>
      </c>
      <c r="B134" s="188">
        <v>10</v>
      </c>
      <c r="C134" s="189" t="s">
        <v>1031</v>
      </c>
      <c r="D134" s="189"/>
      <c r="E134" s="189" t="s">
        <v>402</v>
      </c>
      <c r="F134" s="39">
        <v>20788</v>
      </c>
      <c r="G134" s="189" t="s">
        <v>305</v>
      </c>
      <c r="H134" s="189" t="s">
        <v>296</v>
      </c>
      <c r="I134" s="189" t="s">
        <v>1032</v>
      </c>
      <c r="J134" s="189" t="s">
        <v>1033</v>
      </c>
      <c r="K134" s="189" t="s">
        <v>314</v>
      </c>
      <c r="L134" s="189" t="s">
        <v>315</v>
      </c>
      <c r="M134" s="189" t="s">
        <v>1034</v>
      </c>
      <c r="N134" s="189" t="s">
        <v>370</v>
      </c>
      <c r="O134" s="190">
        <v>150</v>
      </c>
      <c r="P134" s="190">
        <v>41900</v>
      </c>
      <c r="Q134" s="190">
        <v>1640</v>
      </c>
      <c r="R134" s="189"/>
    </row>
    <row r="135" spans="1:18" x14ac:dyDescent="0.25">
      <c r="A135" s="187">
        <v>119</v>
      </c>
      <c r="B135" s="188">
        <v>5</v>
      </c>
      <c r="C135" s="189" t="s">
        <v>612</v>
      </c>
      <c r="D135" s="189" t="s">
        <v>319</v>
      </c>
      <c r="E135" s="189" t="s">
        <v>1035</v>
      </c>
      <c r="F135" s="39">
        <v>20791</v>
      </c>
      <c r="G135" s="189" t="s">
        <v>295</v>
      </c>
      <c r="H135" s="189" t="s">
        <v>296</v>
      </c>
      <c r="I135" s="189" t="s">
        <v>1036</v>
      </c>
      <c r="J135" s="189" t="s">
        <v>1037</v>
      </c>
      <c r="K135" s="189" t="s">
        <v>1038</v>
      </c>
      <c r="L135" s="189" t="s">
        <v>1039</v>
      </c>
      <c r="M135" s="189" t="s">
        <v>1040</v>
      </c>
      <c r="N135" s="189" t="s">
        <v>354</v>
      </c>
      <c r="O135" s="190">
        <v>130</v>
      </c>
      <c r="P135" s="190">
        <v>50400</v>
      </c>
      <c r="Q135" s="190">
        <v>1470</v>
      </c>
      <c r="R135" s="189"/>
    </row>
    <row r="136" spans="1:18" x14ac:dyDescent="0.25">
      <c r="A136" s="187">
        <v>7</v>
      </c>
      <c r="B136" s="188">
        <v>4</v>
      </c>
      <c r="C136" s="189" t="s">
        <v>1041</v>
      </c>
      <c r="D136" s="189" t="s">
        <v>512</v>
      </c>
      <c r="E136" s="189" t="s">
        <v>144</v>
      </c>
      <c r="F136" s="39">
        <v>20357</v>
      </c>
      <c r="G136" s="189" t="s">
        <v>305</v>
      </c>
      <c r="H136" s="189" t="s">
        <v>296</v>
      </c>
      <c r="I136" s="189" t="s">
        <v>1042</v>
      </c>
      <c r="J136" s="189" t="s">
        <v>1043</v>
      </c>
      <c r="K136" s="189" t="s">
        <v>1044</v>
      </c>
      <c r="L136" s="189" t="s">
        <v>1045</v>
      </c>
      <c r="M136" s="189" t="s">
        <v>1046</v>
      </c>
      <c r="N136" s="189" t="s">
        <v>432</v>
      </c>
      <c r="O136" s="190">
        <v>250</v>
      </c>
      <c r="P136" s="190">
        <v>73700</v>
      </c>
      <c r="Q136" s="190">
        <v>1100</v>
      </c>
      <c r="R136" s="189"/>
    </row>
    <row r="137" spans="1:18" x14ac:dyDescent="0.25">
      <c r="A137" s="187">
        <v>191</v>
      </c>
      <c r="C137" s="189" t="s">
        <v>1047</v>
      </c>
      <c r="D137" s="189"/>
      <c r="E137" s="189" t="s">
        <v>1048</v>
      </c>
      <c r="F137" s="39">
        <v>20804</v>
      </c>
      <c r="G137" s="189" t="s">
        <v>295</v>
      </c>
      <c r="H137" s="189" t="s">
        <v>296</v>
      </c>
      <c r="I137" s="189" t="s">
        <v>1049</v>
      </c>
      <c r="J137" s="189" t="s">
        <v>1050</v>
      </c>
      <c r="K137" s="189" t="s">
        <v>1051</v>
      </c>
      <c r="L137" s="189" t="s">
        <v>1052</v>
      </c>
      <c r="M137" s="189" t="s">
        <v>1053</v>
      </c>
      <c r="N137" s="189" t="s">
        <v>462</v>
      </c>
      <c r="O137" s="190">
        <v>140</v>
      </c>
      <c r="P137" s="190">
        <v>96000</v>
      </c>
      <c r="Q137" s="190">
        <v>1390</v>
      </c>
      <c r="R137" s="189"/>
    </row>
    <row r="138" spans="1:18" x14ac:dyDescent="0.25">
      <c r="A138" s="187">
        <v>261</v>
      </c>
      <c r="B138" s="188">
        <v>7</v>
      </c>
      <c r="C138" s="189" t="s">
        <v>406</v>
      </c>
      <c r="D138" s="189"/>
      <c r="E138" s="189" t="s">
        <v>407</v>
      </c>
      <c r="F138" s="39">
        <v>26815</v>
      </c>
      <c r="G138" s="189" t="s">
        <v>295</v>
      </c>
      <c r="H138" s="189" t="s">
        <v>321</v>
      </c>
      <c r="I138" s="189" t="s">
        <v>408</v>
      </c>
      <c r="J138" s="189" t="s">
        <v>409</v>
      </c>
      <c r="K138" s="189" t="s">
        <v>328</v>
      </c>
      <c r="L138" s="189" t="s">
        <v>329</v>
      </c>
      <c r="M138" s="189" t="s">
        <v>410</v>
      </c>
      <c r="N138" s="189" t="s">
        <v>370</v>
      </c>
      <c r="O138" s="190">
        <v>140</v>
      </c>
      <c r="P138" s="190">
        <v>35700</v>
      </c>
      <c r="Q138" s="190">
        <v>1420</v>
      </c>
      <c r="R138" s="189"/>
    </row>
    <row r="139" spans="1:18" x14ac:dyDescent="0.25">
      <c r="A139" s="187">
        <v>272</v>
      </c>
      <c r="B139" s="188">
        <v>5</v>
      </c>
      <c r="C139" s="189" t="s">
        <v>1059</v>
      </c>
      <c r="D139" s="189"/>
      <c r="E139" s="189" t="s">
        <v>1060</v>
      </c>
      <c r="F139" s="39">
        <v>24498</v>
      </c>
      <c r="G139" s="189" t="s">
        <v>295</v>
      </c>
      <c r="H139" s="189" t="s">
        <v>321</v>
      </c>
      <c r="I139" s="189" t="s">
        <v>1061</v>
      </c>
      <c r="J139" s="189" t="s">
        <v>1062</v>
      </c>
      <c r="K139" s="189" t="s">
        <v>1063</v>
      </c>
      <c r="L139" s="189" t="s">
        <v>1064</v>
      </c>
      <c r="M139" s="189" t="s">
        <v>1065</v>
      </c>
      <c r="N139" s="189" t="s">
        <v>309</v>
      </c>
      <c r="O139" s="190">
        <v>170</v>
      </c>
      <c r="P139" s="190">
        <v>33400</v>
      </c>
      <c r="Q139" s="190">
        <v>1690</v>
      </c>
      <c r="R139" s="189"/>
    </row>
    <row r="140" spans="1:18" x14ac:dyDescent="0.25">
      <c r="A140" s="187">
        <v>209</v>
      </c>
      <c r="B140" s="188">
        <v>8</v>
      </c>
      <c r="C140" s="189" t="s">
        <v>1066</v>
      </c>
      <c r="D140" s="189"/>
      <c r="E140" s="189" t="s">
        <v>1067</v>
      </c>
      <c r="F140" s="39">
        <v>24511</v>
      </c>
      <c r="G140" s="189" t="s">
        <v>295</v>
      </c>
      <c r="H140" s="189" t="s">
        <v>321</v>
      </c>
      <c r="I140" s="189" t="s">
        <v>1068</v>
      </c>
      <c r="J140" s="189" t="s">
        <v>1069</v>
      </c>
      <c r="K140" s="189" t="s">
        <v>1070</v>
      </c>
      <c r="L140" s="189" t="s">
        <v>300</v>
      </c>
      <c r="M140" s="189" t="s">
        <v>1071</v>
      </c>
      <c r="N140" s="189" t="s">
        <v>302</v>
      </c>
      <c r="O140" s="190">
        <v>140</v>
      </c>
      <c r="P140" s="190">
        <v>61700</v>
      </c>
      <c r="Q140" s="190">
        <v>1020</v>
      </c>
      <c r="R140" s="189"/>
    </row>
    <row r="141" spans="1:18" x14ac:dyDescent="0.25">
      <c r="A141" s="187">
        <v>55</v>
      </c>
      <c r="B141" s="188">
        <v>4</v>
      </c>
      <c r="C141" s="189" t="s">
        <v>475</v>
      </c>
      <c r="D141" s="189" t="s">
        <v>332</v>
      </c>
      <c r="E141" s="189" t="s">
        <v>1072</v>
      </c>
      <c r="F141" s="39">
        <v>24656</v>
      </c>
      <c r="G141" s="189" t="s">
        <v>295</v>
      </c>
      <c r="H141" s="189" t="s">
        <v>321</v>
      </c>
      <c r="I141" s="189" t="s">
        <v>1073</v>
      </c>
      <c r="J141" s="189" t="s">
        <v>1074</v>
      </c>
      <c r="K141" s="189" t="s">
        <v>314</v>
      </c>
      <c r="L141" s="189" t="s">
        <v>315</v>
      </c>
      <c r="M141" s="189" t="s">
        <v>1075</v>
      </c>
      <c r="N141" s="189" t="s">
        <v>309</v>
      </c>
      <c r="O141" s="190">
        <v>200</v>
      </c>
      <c r="P141" s="190">
        <v>55000</v>
      </c>
      <c r="Q141" s="190">
        <v>900</v>
      </c>
      <c r="R141" s="189"/>
    </row>
    <row r="142" spans="1:18" x14ac:dyDescent="0.25">
      <c r="A142" s="187">
        <v>35</v>
      </c>
      <c r="C142" s="189" t="s">
        <v>511</v>
      </c>
      <c r="D142" s="189" t="s">
        <v>512</v>
      </c>
      <c r="E142" s="189" t="s">
        <v>513</v>
      </c>
      <c r="F142" s="39">
        <v>23443</v>
      </c>
      <c r="G142" s="189" t="s">
        <v>295</v>
      </c>
      <c r="H142" s="189" t="s">
        <v>321</v>
      </c>
      <c r="I142" s="189" t="s">
        <v>514</v>
      </c>
      <c r="J142" s="189" t="s">
        <v>515</v>
      </c>
      <c r="K142" s="189" t="s">
        <v>328</v>
      </c>
      <c r="L142" s="189" t="s">
        <v>329</v>
      </c>
      <c r="M142" s="189" t="s">
        <v>516</v>
      </c>
      <c r="N142" s="189" t="s">
        <v>362</v>
      </c>
      <c r="O142" s="190">
        <v>75</v>
      </c>
      <c r="P142" s="190">
        <v>18700</v>
      </c>
      <c r="Q142" s="190">
        <v>710</v>
      </c>
      <c r="R142" s="189"/>
    </row>
    <row r="143" spans="1:18" x14ac:dyDescent="0.25">
      <c r="A143" s="187">
        <v>142</v>
      </c>
      <c r="B143" s="188">
        <v>4</v>
      </c>
      <c r="C143" s="189" t="s">
        <v>1081</v>
      </c>
      <c r="D143" s="189"/>
      <c r="E143" s="189" t="s">
        <v>1082</v>
      </c>
      <c r="F143" s="39">
        <v>22063</v>
      </c>
      <c r="G143" s="189" t="s">
        <v>295</v>
      </c>
      <c r="H143" s="189" t="s">
        <v>296</v>
      </c>
      <c r="I143" s="189" t="s">
        <v>1083</v>
      </c>
      <c r="J143" s="189" t="s">
        <v>1084</v>
      </c>
      <c r="K143" s="189" t="s">
        <v>479</v>
      </c>
      <c r="L143" s="189" t="s">
        <v>480</v>
      </c>
      <c r="M143" s="189" t="s">
        <v>1085</v>
      </c>
      <c r="N143" s="189" t="s">
        <v>462</v>
      </c>
      <c r="O143" s="190">
        <v>150</v>
      </c>
      <c r="P143" s="190">
        <v>75100</v>
      </c>
      <c r="Q143" s="190">
        <v>1260</v>
      </c>
      <c r="R143" s="189"/>
    </row>
    <row r="144" spans="1:18" x14ac:dyDescent="0.25">
      <c r="A144" s="187">
        <v>128</v>
      </c>
      <c r="B144" s="188">
        <v>6</v>
      </c>
      <c r="C144" s="189" t="s">
        <v>612</v>
      </c>
      <c r="D144" s="189" t="s">
        <v>332</v>
      </c>
      <c r="E144" s="189" t="s">
        <v>1086</v>
      </c>
      <c r="F144" s="39">
        <v>21729</v>
      </c>
      <c r="G144" s="189" t="s">
        <v>295</v>
      </c>
      <c r="H144" s="189" t="s">
        <v>321</v>
      </c>
      <c r="I144" s="189" t="s">
        <v>1087</v>
      </c>
      <c r="J144" s="189" t="s">
        <v>1088</v>
      </c>
      <c r="K144" s="189" t="s">
        <v>341</v>
      </c>
      <c r="L144" s="189" t="s">
        <v>300</v>
      </c>
      <c r="M144" s="189" t="s">
        <v>1089</v>
      </c>
      <c r="N144" s="189" t="s">
        <v>317</v>
      </c>
      <c r="O144" s="190">
        <v>175</v>
      </c>
      <c r="P144" s="190">
        <v>42200</v>
      </c>
      <c r="Q144" s="190">
        <v>1180</v>
      </c>
      <c r="R144" s="189"/>
    </row>
    <row r="145" spans="1:18" x14ac:dyDescent="0.25">
      <c r="A145" s="187">
        <v>233</v>
      </c>
      <c r="B145" s="188">
        <v>2</v>
      </c>
      <c r="C145" s="189" t="s">
        <v>1090</v>
      </c>
      <c r="D145" s="189"/>
      <c r="E145" s="189" t="s">
        <v>1091</v>
      </c>
      <c r="F145" s="39">
        <v>25741</v>
      </c>
      <c r="G145" s="189" t="s">
        <v>295</v>
      </c>
      <c r="H145" s="189" t="s">
        <v>296</v>
      </c>
      <c r="I145" s="189" t="s">
        <v>1092</v>
      </c>
      <c r="J145" s="189" t="s">
        <v>1093</v>
      </c>
      <c r="K145" s="189" t="s">
        <v>473</v>
      </c>
      <c r="L145" s="189" t="s">
        <v>388</v>
      </c>
      <c r="M145" s="189" t="s">
        <v>1094</v>
      </c>
      <c r="N145" s="189" t="s">
        <v>462</v>
      </c>
      <c r="O145" s="190">
        <v>145</v>
      </c>
      <c r="P145" s="190">
        <v>101400</v>
      </c>
      <c r="Q145" s="190">
        <v>1410</v>
      </c>
      <c r="R145" s="189"/>
    </row>
    <row r="146" spans="1:18" x14ac:dyDescent="0.25">
      <c r="A146" s="187">
        <v>160</v>
      </c>
      <c r="B146" s="188">
        <v>4</v>
      </c>
      <c r="C146" s="189" t="s">
        <v>390</v>
      </c>
      <c r="D146" s="189"/>
      <c r="E146" s="189" t="s">
        <v>1173</v>
      </c>
      <c r="F146" s="39">
        <v>21916</v>
      </c>
      <c r="G146" s="189" t="s">
        <v>295</v>
      </c>
      <c r="H146" s="189" t="s">
        <v>296</v>
      </c>
      <c r="I146" s="189" t="s">
        <v>1174</v>
      </c>
      <c r="J146" s="189" t="s">
        <v>1175</v>
      </c>
      <c r="K146" s="189" t="s">
        <v>299</v>
      </c>
      <c r="L146" s="189" t="s">
        <v>300</v>
      </c>
      <c r="M146" s="189" t="s">
        <v>1176</v>
      </c>
      <c r="N146" s="189" t="s">
        <v>370</v>
      </c>
      <c r="O146" s="190">
        <v>100</v>
      </c>
      <c r="P146" s="190">
        <v>68800</v>
      </c>
      <c r="Q146" s="190">
        <v>1760</v>
      </c>
      <c r="R146" s="189"/>
    </row>
    <row r="147" spans="1:18" x14ac:dyDescent="0.25">
      <c r="A147" s="187">
        <v>8</v>
      </c>
      <c r="B147" s="188">
        <v>7</v>
      </c>
      <c r="C147" s="189" t="s">
        <v>1100</v>
      </c>
      <c r="D147" s="189"/>
      <c r="E147" s="189" t="s">
        <v>1101</v>
      </c>
      <c r="F147" s="39">
        <v>20263</v>
      </c>
      <c r="G147" s="189" t="s">
        <v>305</v>
      </c>
      <c r="H147" s="189" t="s">
        <v>321</v>
      </c>
      <c r="I147" s="189" t="s">
        <v>1102</v>
      </c>
      <c r="J147" s="189" t="s">
        <v>1103</v>
      </c>
      <c r="K147" s="189" t="s">
        <v>1044</v>
      </c>
      <c r="L147" s="189" t="s">
        <v>1045</v>
      </c>
      <c r="M147" s="189" t="s">
        <v>1104</v>
      </c>
      <c r="N147" s="189" t="s">
        <v>309</v>
      </c>
      <c r="O147" s="190">
        <v>145</v>
      </c>
      <c r="P147" s="190">
        <v>23900</v>
      </c>
      <c r="Q147" s="190">
        <v>1990</v>
      </c>
      <c r="R147" s="189"/>
    </row>
    <row r="148" spans="1:18" x14ac:dyDescent="0.25">
      <c r="A148" s="187">
        <v>41</v>
      </c>
      <c r="B148" s="188">
        <v>8</v>
      </c>
      <c r="C148" s="189" t="s">
        <v>371</v>
      </c>
      <c r="D148" s="189"/>
      <c r="E148" s="189" t="s">
        <v>1242</v>
      </c>
      <c r="F148" s="39">
        <v>25272</v>
      </c>
      <c r="G148" s="189" t="s">
        <v>295</v>
      </c>
      <c r="H148" s="189" t="s">
        <v>321</v>
      </c>
      <c r="I148" s="189" t="s">
        <v>1243</v>
      </c>
      <c r="J148" s="189" t="s">
        <v>1244</v>
      </c>
      <c r="K148" s="189" t="s">
        <v>299</v>
      </c>
      <c r="L148" s="189" t="s">
        <v>300</v>
      </c>
      <c r="M148" s="189" t="s">
        <v>1245</v>
      </c>
      <c r="N148" s="189" t="s">
        <v>302</v>
      </c>
      <c r="O148" s="190">
        <v>125</v>
      </c>
      <c r="P148" s="190">
        <v>65700</v>
      </c>
      <c r="Q148" s="190">
        <v>830</v>
      </c>
      <c r="R148" s="189"/>
    </row>
    <row r="149" spans="1:18" x14ac:dyDescent="0.25">
      <c r="A149" s="187">
        <v>121</v>
      </c>
      <c r="B149" s="188">
        <v>7</v>
      </c>
      <c r="C149" s="189" t="s">
        <v>1076</v>
      </c>
      <c r="D149" s="189" t="s">
        <v>319</v>
      </c>
      <c r="E149" s="189" t="s">
        <v>1077</v>
      </c>
      <c r="F149" s="39">
        <v>21338</v>
      </c>
      <c r="G149" s="189" t="s">
        <v>295</v>
      </c>
      <c r="H149" s="189" t="s">
        <v>321</v>
      </c>
      <c r="I149" s="189" t="s">
        <v>1078</v>
      </c>
      <c r="J149" s="189" t="s">
        <v>1079</v>
      </c>
      <c r="K149" s="189" t="s">
        <v>328</v>
      </c>
      <c r="L149" s="189" t="s">
        <v>329</v>
      </c>
      <c r="M149" s="189" t="s">
        <v>1080</v>
      </c>
      <c r="N149" s="189" t="s">
        <v>432</v>
      </c>
      <c r="O149" s="190">
        <v>200</v>
      </c>
      <c r="P149" s="190">
        <v>64000</v>
      </c>
      <c r="Q149" s="190">
        <v>1430</v>
      </c>
      <c r="R149" s="189"/>
    </row>
    <row r="150" spans="1:18" x14ac:dyDescent="0.25">
      <c r="A150" s="187">
        <v>84</v>
      </c>
      <c r="B150" s="188">
        <v>2</v>
      </c>
      <c r="C150" s="189" t="s">
        <v>383</v>
      </c>
      <c r="D150" s="189"/>
      <c r="E150" s="189" t="s">
        <v>1114</v>
      </c>
      <c r="F150" s="39">
        <v>29704</v>
      </c>
      <c r="G150" s="189" t="s">
        <v>295</v>
      </c>
      <c r="H150" s="189" t="s">
        <v>296</v>
      </c>
      <c r="I150" s="189" t="s">
        <v>1115</v>
      </c>
      <c r="J150" s="189" t="s">
        <v>1116</v>
      </c>
      <c r="K150" s="189" t="s">
        <v>864</v>
      </c>
      <c r="L150" s="189" t="s">
        <v>865</v>
      </c>
      <c r="M150" s="189" t="s">
        <v>1117</v>
      </c>
      <c r="N150" s="189" t="s">
        <v>302</v>
      </c>
      <c r="O150" s="190">
        <v>125</v>
      </c>
      <c r="P150" s="190">
        <v>65400</v>
      </c>
      <c r="Q150" s="190">
        <v>910</v>
      </c>
      <c r="R150" s="189"/>
    </row>
    <row r="151" spans="1:18" x14ac:dyDescent="0.25">
      <c r="A151" s="187">
        <v>150</v>
      </c>
      <c r="B151" s="188">
        <v>10</v>
      </c>
      <c r="C151" s="189" t="s">
        <v>1118</v>
      </c>
      <c r="D151" s="189"/>
      <c r="E151" s="189" t="s">
        <v>1119</v>
      </c>
      <c r="F151" s="39">
        <v>23554</v>
      </c>
      <c r="G151" s="189" t="s">
        <v>295</v>
      </c>
      <c r="H151" s="189" t="s">
        <v>321</v>
      </c>
      <c r="I151" s="189" t="s">
        <v>1120</v>
      </c>
      <c r="J151" s="189" t="s">
        <v>1121</v>
      </c>
      <c r="K151" s="189" t="s">
        <v>1122</v>
      </c>
      <c r="L151" s="189" t="s">
        <v>1123</v>
      </c>
      <c r="M151" s="189" t="s">
        <v>1124</v>
      </c>
      <c r="N151" s="189" t="s">
        <v>362</v>
      </c>
      <c r="O151" s="190">
        <v>100</v>
      </c>
      <c r="P151" s="190">
        <v>25300</v>
      </c>
      <c r="Q151" s="190">
        <v>1310</v>
      </c>
      <c r="R151" s="189"/>
    </row>
    <row r="152" spans="1:18" x14ac:dyDescent="0.25">
      <c r="A152" s="187">
        <v>151</v>
      </c>
      <c r="B152" s="188">
        <v>9</v>
      </c>
      <c r="C152" s="189" t="s">
        <v>1125</v>
      </c>
      <c r="D152" s="189"/>
      <c r="E152" s="189" t="s">
        <v>1126</v>
      </c>
      <c r="F152" s="39">
        <v>25732</v>
      </c>
      <c r="G152" s="189" t="s">
        <v>305</v>
      </c>
      <c r="H152" s="189" t="s">
        <v>321</v>
      </c>
      <c r="I152" s="189" t="s">
        <v>1127</v>
      </c>
      <c r="J152" s="189" t="s">
        <v>1128</v>
      </c>
      <c r="K152" s="189" t="s">
        <v>387</v>
      </c>
      <c r="L152" s="189" t="s">
        <v>388</v>
      </c>
      <c r="M152" s="189" t="s">
        <v>1129</v>
      </c>
      <c r="N152" s="189" t="s">
        <v>309</v>
      </c>
      <c r="O152" s="190">
        <v>85</v>
      </c>
      <c r="P152" s="190">
        <v>28100</v>
      </c>
      <c r="Q152" s="190">
        <v>1950</v>
      </c>
      <c r="R152" s="189"/>
    </row>
    <row r="153" spans="1:18" x14ac:dyDescent="0.25">
      <c r="A153" s="187">
        <v>49</v>
      </c>
      <c r="B153" s="188">
        <v>9</v>
      </c>
      <c r="C153" s="189" t="s">
        <v>1281</v>
      </c>
      <c r="D153" s="189"/>
      <c r="E153" s="189" t="s">
        <v>1282</v>
      </c>
      <c r="F153" s="39">
        <v>19314</v>
      </c>
      <c r="G153" s="189" t="s">
        <v>295</v>
      </c>
      <c r="H153" s="189" t="s">
        <v>296</v>
      </c>
      <c r="I153" s="189" t="s">
        <v>1283</v>
      </c>
      <c r="J153" s="189" t="s">
        <v>1284</v>
      </c>
      <c r="K153" s="189" t="s">
        <v>299</v>
      </c>
      <c r="L153" s="189" t="s">
        <v>300</v>
      </c>
      <c r="M153" s="189" t="s">
        <v>1285</v>
      </c>
      <c r="N153" s="189" t="s">
        <v>362</v>
      </c>
      <c r="O153" s="190">
        <v>80</v>
      </c>
      <c r="P153" s="190">
        <v>27100</v>
      </c>
      <c r="Q153" s="190">
        <v>1010</v>
      </c>
      <c r="R153" s="189"/>
    </row>
    <row r="154" spans="1:18" x14ac:dyDescent="0.25">
      <c r="A154" s="187">
        <v>211</v>
      </c>
      <c r="B154" s="188">
        <v>1</v>
      </c>
      <c r="C154" s="189" t="s">
        <v>395</v>
      </c>
      <c r="D154" s="189" t="s">
        <v>469</v>
      </c>
      <c r="E154" s="189" t="s">
        <v>1135</v>
      </c>
      <c r="F154" s="39">
        <v>30443</v>
      </c>
      <c r="G154" s="189" t="s">
        <v>305</v>
      </c>
      <c r="H154" s="189" t="s">
        <v>296</v>
      </c>
      <c r="I154" s="189" t="s">
        <v>1136</v>
      </c>
      <c r="J154" s="189" t="s">
        <v>1137</v>
      </c>
      <c r="K154" s="189" t="s">
        <v>785</v>
      </c>
      <c r="L154" s="189" t="s">
        <v>786</v>
      </c>
      <c r="M154" s="189" t="s">
        <v>1138</v>
      </c>
      <c r="N154" s="189" t="s">
        <v>309</v>
      </c>
      <c r="O154" s="190">
        <v>120</v>
      </c>
      <c r="P154" s="190">
        <v>43500</v>
      </c>
      <c r="Q154" s="190">
        <v>1200</v>
      </c>
      <c r="R154" s="189"/>
    </row>
    <row r="155" spans="1:18" x14ac:dyDescent="0.25">
      <c r="A155" s="187">
        <v>18</v>
      </c>
      <c r="B155" s="188">
        <v>4</v>
      </c>
      <c r="C155" s="189" t="s">
        <v>526</v>
      </c>
      <c r="D155" s="189" t="s">
        <v>512</v>
      </c>
      <c r="E155" s="189" t="s">
        <v>1139</v>
      </c>
      <c r="F155" s="39">
        <v>24425</v>
      </c>
      <c r="G155" s="189" t="s">
        <v>305</v>
      </c>
      <c r="H155" s="189" t="s">
        <v>296</v>
      </c>
      <c r="I155" s="189" t="s">
        <v>1140</v>
      </c>
      <c r="J155" s="189" t="s">
        <v>1141</v>
      </c>
      <c r="K155" s="189" t="s">
        <v>387</v>
      </c>
      <c r="L155" s="189" t="s">
        <v>388</v>
      </c>
      <c r="M155" s="189" t="s">
        <v>1142</v>
      </c>
      <c r="N155" s="189" t="s">
        <v>462</v>
      </c>
      <c r="O155" s="190">
        <v>175</v>
      </c>
      <c r="P155" s="190">
        <v>61500</v>
      </c>
      <c r="Q155" s="190">
        <v>1880</v>
      </c>
      <c r="R155" s="189"/>
    </row>
    <row r="156" spans="1:18" x14ac:dyDescent="0.25">
      <c r="A156" s="187">
        <v>248</v>
      </c>
      <c r="B156" s="188">
        <v>7</v>
      </c>
      <c r="C156" s="189" t="s">
        <v>788</v>
      </c>
      <c r="D156" s="189"/>
      <c r="E156" s="189" t="s">
        <v>513</v>
      </c>
      <c r="F156" s="39">
        <v>27339</v>
      </c>
      <c r="G156" s="189" t="s">
        <v>295</v>
      </c>
      <c r="H156" s="189" t="s">
        <v>321</v>
      </c>
      <c r="I156" s="189" t="s">
        <v>1296</v>
      </c>
      <c r="J156" s="189" t="s">
        <v>1297</v>
      </c>
      <c r="K156" s="189" t="s">
        <v>299</v>
      </c>
      <c r="L156" s="189" t="s">
        <v>300</v>
      </c>
      <c r="M156" s="189" t="s">
        <v>1298</v>
      </c>
      <c r="N156" s="189" t="s">
        <v>309</v>
      </c>
      <c r="O156" s="190">
        <v>140</v>
      </c>
      <c r="P156" s="190">
        <v>50500</v>
      </c>
      <c r="Q156" s="190">
        <v>1690</v>
      </c>
      <c r="R156" s="189"/>
    </row>
    <row r="157" spans="1:18" x14ac:dyDescent="0.25">
      <c r="A157" s="187">
        <v>282</v>
      </c>
      <c r="B157" s="188">
        <v>3</v>
      </c>
      <c r="C157" s="189" t="s">
        <v>1095</v>
      </c>
      <c r="D157" s="189"/>
      <c r="E157" s="189" t="s">
        <v>1148</v>
      </c>
      <c r="F157" s="39">
        <v>30612</v>
      </c>
      <c r="G157" s="189" t="s">
        <v>295</v>
      </c>
      <c r="H157" s="189" t="s">
        <v>296</v>
      </c>
      <c r="I157" s="189" t="s">
        <v>1149</v>
      </c>
      <c r="J157" s="189" t="s">
        <v>1150</v>
      </c>
      <c r="K157" s="189" t="s">
        <v>1151</v>
      </c>
      <c r="L157" s="189" t="s">
        <v>1152</v>
      </c>
      <c r="M157" s="189" t="s">
        <v>1153</v>
      </c>
      <c r="N157" s="189" t="s">
        <v>317</v>
      </c>
      <c r="O157" s="190">
        <v>150</v>
      </c>
      <c r="P157" s="190">
        <v>67600</v>
      </c>
      <c r="Q157" s="190">
        <v>1110</v>
      </c>
      <c r="R157" s="189"/>
    </row>
    <row r="158" spans="1:18" x14ac:dyDescent="0.25">
      <c r="A158" s="187">
        <v>107</v>
      </c>
      <c r="B158" s="188">
        <v>10</v>
      </c>
      <c r="C158" s="189" t="s">
        <v>1154</v>
      </c>
      <c r="D158" s="189"/>
      <c r="E158" s="189" t="s">
        <v>1155</v>
      </c>
      <c r="F158" s="39">
        <v>30745</v>
      </c>
      <c r="G158" s="189" t="s">
        <v>295</v>
      </c>
      <c r="H158" s="189" t="s">
        <v>296</v>
      </c>
      <c r="I158" s="189" t="s">
        <v>1156</v>
      </c>
      <c r="J158" s="189" t="s">
        <v>1157</v>
      </c>
      <c r="K158" s="189" t="s">
        <v>692</v>
      </c>
      <c r="L158" s="189" t="s">
        <v>693</v>
      </c>
      <c r="M158" s="189" t="s">
        <v>1158</v>
      </c>
      <c r="N158" s="189" t="s">
        <v>354</v>
      </c>
      <c r="O158" s="190">
        <v>175</v>
      </c>
      <c r="P158" s="190">
        <v>35600</v>
      </c>
      <c r="Q158" s="190">
        <v>1060</v>
      </c>
      <c r="R158" s="189"/>
    </row>
    <row r="159" spans="1:18" x14ac:dyDescent="0.25">
      <c r="A159" s="187">
        <v>260</v>
      </c>
      <c r="B159" s="188">
        <v>6</v>
      </c>
      <c r="C159" s="189" t="s">
        <v>1159</v>
      </c>
      <c r="D159" s="189"/>
      <c r="E159" s="189" t="s">
        <v>1160</v>
      </c>
      <c r="F159" s="39">
        <v>30813</v>
      </c>
      <c r="G159" s="189" t="s">
        <v>305</v>
      </c>
      <c r="H159" s="189" t="s">
        <v>321</v>
      </c>
      <c r="I159" s="189" t="s">
        <v>1161</v>
      </c>
      <c r="J159" s="189" t="s">
        <v>1162</v>
      </c>
      <c r="K159" s="189" t="s">
        <v>1163</v>
      </c>
      <c r="L159" s="189" t="s">
        <v>1164</v>
      </c>
      <c r="M159" s="189" t="s">
        <v>1165</v>
      </c>
      <c r="N159" s="189" t="s">
        <v>362</v>
      </c>
      <c r="O159" s="190">
        <v>95</v>
      </c>
      <c r="P159" s="190">
        <v>27700</v>
      </c>
      <c r="Q159" s="190">
        <v>1040</v>
      </c>
      <c r="R159" s="189"/>
    </row>
    <row r="160" spans="1:18" x14ac:dyDescent="0.25">
      <c r="A160" s="187">
        <v>241</v>
      </c>
      <c r="B160" s="188">
        <v>3</v>
      </c>
      <c r="C160" s="189" t="s">
        <v>1166</v>
      </c>
      <c r="D160" s="189"/>
      <c r="E160" s="189" t="s">
        <v>1167</v>
      </c>
      <c r="F160" s="39">
        <v>31265</v>
      </c>
      <c r="G160" s="189" t="s">
        <v>295</v>
      </c>
      <c r="H160" s="189" t="s">
        <v>321</v>
      </c>
      <c r="I160" s="189" t="s">
        <v>1168</v>
      </c>
      <c r="J160" s="189" t="s">
        <v>1169</v>
      </c>
      <c r="K160" s="189" t="s">
        <v>1170</v>
      </c>
      <c r="L160" s="189" t="s">
        <v>1171</v>
      </c>
      <c r="M160" s="189" t="s">
        <v>1172</v>
      </c>
      <c r="N160" s="189" t="s">
        <v>302</v>
      </c>
      <c r="O160" s="190">
        <v>135</v>
      </c>
      <c r="P160" s="190">
        <v>49800</v>
      </c>
      <c r="Q160" s="190">
        <v>1730</v>
      </c>
      <c r="R160" s="189"/>
    </row>
    <row r="161" spans="1:18" x14ac:dyDescent="0.25">
      <c r="A161" s="187">
        <v>234</v>
      </c>
      <c r="B161" s="188">
        <v>9</v>
      </c>
      <c r="C161" s="189" t="s">
        <v>1354</v>
      </c>
      <c r="D161" s="189" t="s">
        <v>319</v>
      </c>
      <c r="E161" s="189" t="s">
        <v>1355</v>
      </c>
      <c r="F161" s="39">
        <v>21173</v>
      </c>
      <c r="G161" s="189" t="s">
        <v>295</v>
      </c>
      <c r="H161" s="189" t="s">
        <v>296</v>
      </c>
      <c r="I161" s="189" t="s">
        <v>1356</v>
      </c>
      <c r="J161" s="189" t="s">
        <v>1357</v>
      </c>
      <c r="K161" s="189" t="s">
        <v>299</v>
      </c>
      <c r="L161" s="189" t="s">
        <v>300</v>
      </c>
      <c r="M161" s="189" t="s">
        <v>1358</v>
      </c>
      <c r="N161" s="189" t="s">
        <v>362</v>
      </c>
      <c r="O161" s="190">
        <v>85</v>
      </c>
      <c r="P161" s="190">
        <v>38300</v>
      </c>
      <c r="Q161" s="190">
        <v>1630</v>
      </c>
      <c r="R161" s="189"/>
    </row>
    <row r="162" spans="1:18" x14ac:dyDescent="0.25">
      <c r="A162" s="187">
        <v>265</v>
      </c>
      <c r="B162" s="188">
        <v>3</v>
      </c>
      <c r="C162" s="189" t="s">
        <v>860</v>
      </c>
      <c r="D162" s="189"/>
      <c r="E162" s="189" t="s">
        <v>1177</v>
      </c>
      <c r="F162" s="39">
        <v>18475</v>
      </c>
      <c r="G162" s="189" t="s">
        <v>295</v>
      </c>
      <c r="H162" s="189" t="s">
        <v>296</v>
      </c>
      <c r="I162" s="189" t="s">
        <v>1178</v>
      </c>
      <c r="J162" s="189" t="s">
        <v>1179</v>
      </c>
      <c r="K162" s="189" t="s">
        <v>1180</v>
      </c>
      <c r="L162" s="189" t="s">
        <v>1181</v>
      </c>
      <c r="M162" s="189" t="s">
        <v>1182</v>
      </c>
      <c r="N162" s="189" t="s">
        <v>317</v>
      </c>
      <c r="O162" s="190">
        <v>150</v>
      </c>
      <c r="P162" s="190">
        <v>64500</v>
      </c>
      <c r="Q162" s="190">
        <v>1640</v>
      </c>
      <c r="R162" s="189"/>
    </row>
    <row r="163" spans="1:18" x14ac:dyDescent="0.25">
      <c r="A163" s="187">
        <v>47</v>
      </c>
      <c r="B163" s="188">
        <v>5</v>
      </c>
      <c r="C163" s="189" t="s">
        <v>612</v>
      </c>
      <c r="D163" s="189" t="s">
        <v>332</v>
      </c>
      <c r="E163" s="189" t="s">
        <v>1183</v>
      </c>
      <c r="F163" s="39">
        <v>21839</v>
      </c>
      <c r="G163" s="189" t="s">
        <v>305</v>
      </c>
      <c r="H163" s="189" t="s">
        <v>321</v>
      </c>
      <c r="I163" s="189" t="s">
        <v>1184</v>
      </c>
      <c r="J163" s="189" t="s">
        <v>1185</v>
      </c>
      <c r="K163" s="189" t="s">
        <v>1186</v>
      </c>
      <c r="L163" s="189" t="s">
        <v>1187</v>
      </c>
      <c r="M163" s="189" t="s">
        <v>1188</v>
      </c>
      <c r="N163" s="189" t="s">
        <v>309</v>
      </c>
      <c r="O163" s="190">
        <v>150</v>
      </c>
      <c r="P163" s="190">
        <v>34600</v>
      </c>
      <c r="Q163" s="190">
        <v>740</v>
      </c>
      <c r="R163" s="189"/>
    </row>
    <row r="164" spans="1:18" x14ac:dyDescent="0.25">
      <c r="A164" s="187">
        <v>153</v>
      </c>
      <c r="B164" s="188">
        <v>7</v>
      </c>
      <c r="C164" s="189" t="s">
        <v>788</v>
      </c>
      <c r="D164" s="189" t="s">
        <v>512</v>
      </c>
      <c r="E164" s="189" t="s">
        <v>1189</v>
      </c>
      <c r="F164" s="39">
        <v>28441</v>
      </c>
      <c r="G164" s="189" t="s">
        <v>295</v>
      </c>
      <c r="H164" s="189" t="s">
        <v>321</v>
      </c>
      <c r="I164" s="189" t="s">
        <v>1190</v>
      </c>
      <c r="J164" s="189" t="s">
        <v>1191</v>
      </c>
      <c r="K164" s="189" t="s">
        <v>415</v>
      </c>
      <c r="L164" s="189" t="s">
        <v>416</v>
      </c>
      <c r="M164" s="189" t="s">
        <v>1192</v>
      </c>
      <c r="N164" s="189" t="s">
        <v>462</v>
      </c>
      <c r="O164" s="190">
        <v>150</v>
      </c>
      <c r="P164" s="190">
        <v>89900</v>
      </c>
      <c r="Q164" s="190">
        <v>1450</v>
      </c>
      <c r="R164" s="189"/>
    </row>
    <row r="165" spans="1:18" x14ac:dyDescent="0.25">
      <c r="A165" s="187">
        <v>21</v>
      </c>
      <c r="B165" s="188">
        <v>10</v>
      </c>
      <c r="C165" s="189" t="s">
        <v>1193</v>
      </c>
      <c r="D165" s="189" t="s">
        <v>319</v>
      </c>
      <c r="E165" s="189" t="s">
        <v>1194</v>
      </c>
      <c r="F165" s="39">
        <v>20224</v>
      </c>
      <c r="G165" s="189" t="s">
        <v>295</v>
      </c>
      <c r="H165" s="189" t="s">
        <v>321</v>
      </c>
      <c r="I165" s="189" t="s">
        <v>1195</v>
      </c>
      <c r="J165" s="189" t="s">
        <v>1196</v>
      </c>
      <c r="K165" s="189" t="s">
        <v>1197</v>
      </c>
      <c r="L165" s="189" t="s">
        <v>499</v>
      </c>
      <c r="M165" s="189" t="s">
        <v>1198</v>
      </c>
      <c r="N165" s="189" t="s">
        <v>354</v>
      </c>
      <c r="O165" s="190">
        <v>180</v>
      </c>
      <c r="P165" s="190">
        <v>53200</v>
      </c>
      <c r="Q165" s="190">
        <v>1710</v>
      </c>
      <c r="R165" s="189"/>
    </row>
    <row r="166" spans="1:18" x14ac:dyDescent="0.25">
      <c r="A166" s="187">
        <v>165</v>
      </c>
      <c r="B166" s="188">
        <v>1</v>
      </c>
      <c r="C166" s="189" t="s">
        <v>390</v>
      </c>
      <c r="D166" s="189"/>
      <c r="E166" s="189" t="s">
        <v>1199</v>
      </c>
      <c r="F166" s="39">
        <v>23361</v>
      </c>
      <c r="G166" s="189" t="s">
        <v>305</v>
      </c>
      <c r="H166" s="189" t="s">
        <v>296</v>
      </c>
      <c r="I166" s="189" t="s">
        <v>1200</v>
      </c>
      <c r="J166" s="189" t="s">
        <v>1201</v>
      </c>
      <c r="K166" s="189" t="s">
        <v>449</v>
      </c>
      <c r="L166" s="189" t="s">
        <v>450</v>
      </c>
      <c r="M166" s="189" t="s">
        <v>1202</v>
      </c>
      <c r="N166" s="189" t="s">
        <v>317</v>
      </c>
      <c r="O166" s="190">
        <v>175</v>
      </c>
      <c r="P166" s="190">
        <v>95200</v>
      </c>
      <c r="Q166" s="190">
        <v>1530</v>
      </c>
      <c r="R166" s="189"/>
    </row>
    <row r="167" spans="1:18" x14ac:dyDescent="0.25">
      <c r="A167" s="187">
        <v>187</v>
      </c>
      <c r="C167" s="189" t="s">
        <v>1203</v>
      </c>
      <c r="D167" s="189"/>
      <c r="E167" s="189" t="s">
        <v>1204</v>
      </c>
      <c r="F167" s="39">
        <v>18769</v>
      </c>
      <c r="G167" s="189" t="s">
        <v>305</v>
      </c>
      <c r="H167" s="189" t="s">
        <v>321</v>
      </c>
      <c r="I167" s="189" t="s">
        <v>1205</v>
      </c>
      <c r="J167" s="189" t="s">
        <v>1206</v>
      </c>
      <c r="K167" s="189" t="s">
        <v>1207</v>
      </c>
      <c r="L167" s="189" t="s">
        <v>1208</v>
      </c>
      <c r="M167" s="189" t="s">
        <v>1209</v>
      </c>
      <c r="N167" s="189" t="s">
        <v>362</v>
      </c>
      <c r="O167" s="190">
        <v>85</v>
      </c>
      <c r="P167" s="190">
        <v>36700</v>
      </c>
      <c r="Q167" s="190">
        <v>1870</v>
      </c>
      <c r="R167" s="189"/>
    </row>
    <row r="168" spans="1:18" x14ac:dyDescent="0.25">
      <c r="A168" s="187">
        <v>236</v>
      </c>
      <c r="B168" s="188">
        <v>9</v>
      </c>
      <c r="C168" s="189" t="s">
        <v>650</v>
      </c>
      <c r="D168" s="189"/>
      <c r="E168" s="189" t="s">
        <v>1210</v>
      </c>
      <c r="F168" s="39">
        <v>28546</v>
      </c>
      <c r="G168" s="189" t="s">
        <v>305</v>
      </c>
      <c r="H168" s="189" t="s">
        <v>296</v>
      </c>
      <c r="I168" s="189" t="s">
        <v>1211</v>
      </c>
      <c r="J168" s="189" t="s">
        <v>1212</v>
      </c>
      <c r="K168" s="189" t="s">
        <v>1213</v>
      </c>
      <c r="L168" s="189" t="s">
        <v>1214</v>
      </c>
      <c r="M168" s="189" t="s">
        <v>1215</v>
      </c>
      <c r="N168" s="189" t="s">
        <v>432</v>
      </c>
      <c r="O168" s="190">
        <v>225</v>
      </c>
      <c r="P168" s="190">
        <v>67500</v>
      </c>
      <c r="Q168" s="190">
        <v>990</v>
      </c>
      <c r="R168" s="189"/>
    </row>
    <row r="169" spans="1:18" x14ac:dyDescent="0.25">
      <c r="A169" s="187">
        <v>208</v>
      </c>
      <c r="B169" s="188">
        <v>1</v>
      </c>
      <c r="C169" s="189" t="s">
        <v>395</v>
      </c>
      <c r="D169" s="189"/>
      <c r="E169" s="189" t="s">
        <v>1216</v>
      </c>
      <c r="F169" s="39">
        <v>28616</v>
      </c>
      <c r="G169" s="189" t="s">
        <v>305</v>
      </c>
      <c r="H169" s="189" t="s">
        <v>321</v>
      </c>
      <c r="I169" s="189" t="s">
        <v>1217</v>
      </c>
      <c r="J169" s="189" t="s">
        <v>1218</v>
      </c>
      <c r="K169" s="189" t="s">
        <v>628</v>
      </c>
      <c r="L169" s="189" t="s">
        <v>629</v>
      </c>
      <c r="M169" s="189" t="s">
        <v>1219</v>
      </c>
      <c r="N169" s="189" t="s">
        <v>317</v>
      </c>
      <c r="O169" s="190">
        <v>200</v>
      </c>
      <c r="P169" s="190">
        <v>62700</v>
      </c>
      <c r="Q169" s="190">
        <v>1770</v>
      </c>
      <c r="R169" s="189"/>
    </row>
    <row r="170" spans="1:18" x14ac:dyDescent="0.25">
      <c r="A170" s="187">
        <v>210</v>
      </c>
      <c r="C170" s="189" t="s">
        <v>1220</v>
      </c>
      <c r="D170" s="189"/>
      <c r="E170" s="189" t="s">
        <v>1135</v>
      </c>
      <c r="F170" s="39">
        <v>25091</v>
      </c>
      <c r="G170" s="189" t="s">
        <v>295</v>
      </c>
      <c r="H170" s="189" t="s">
        <v>296</v>
      </c>
      <c r="I170" s="189" t="s">
        <v>1221</v>
      </c>
      <c r="J170" s="189" t="s">
        <v>1222</v>
      </c>
      <c r="K170" s="189" t="s">
        <v>1223</v>
      </c>
      <c r="L170" s="189" t="s">
        <v>1224</v>
      </c>
      <c r="M170" s="189" t="s">
        <v>1225</v>
      </c>
      <c r="N170" s="189" t="s">
        <v>462</v>
      </c>
      <c r="O170" s="190">
        <v>140</v>
      </c>
      <c r="P170" s="190">
        <v>41900</v>
      </c>
      <c r="Q170" s="190">
        <v>1810</v>
      </c>
      <c r="R170" s="189"/>
    </row>
    <row r="171" spans="1:18" x14ac:dyDescent="0.25">
      <c r="A171" s="187">
        <v>170</v>
      </c>
      <c r="B171" s="188">
        <v>7</v>
      </c>
      <c r="C171" s="189" t="s">
        <v>803</v>
      </c>
      <c r="D171" s="189" t="s">
        <v>512</v>
      </c>
      <c r="E171" s="189" t="s">
        <v>1226</v>
      </c>
      <c r="F171" s="39">
        <v>25696</v>
      </c>
      <c r="G171" s="189" t="s">
        <v>295</v>
      </c>
      <c r="H171" s="189" t="s">
        <v>296</v>
      </c>
      <c r="I171" s="189" t="s">
        <v>1227</v>
      </c>
      <c r="J171" s="189" t="s">
        <v>1228</v>
      </c>
      <c r="K171" s="189" t="s">
        <v>429</v>
      </c>
      <c r="L171" s="189" t="s">
        <v>430</v>
      </c>
      <c r="M171" s="189" t="s">
        <v>1229</v>
      </c>
      <c r="N171" s="189" t="s">
        <v>370</v>
      </c>
      <c r="O171" s="190">
        <v>95</v>
      </c>
      <c r="P171" s="190">
        <v>55000</v>
      </c>
      <c r="Q171" s="190">
        <v>1680</v>
      </c>
      <c r="R171" s="189"/>
    </row>
    <row r="172" spans="1:18" x14ac:dyDescent="0.25">
      <c r="A172" s="187">
        <v>279</v>
      </c>
      <c r="B172" s="188">
        <v>5</v>
      </c>
      <c r="C172" s="189" t="s">
        <v>1230</v>
      </c>
      <c r="D172" s="189"/>
      <c r="E172" s="189" t="s">
        <v>1231</v>
      </c>
      <c r="F172" s="39">
        <v>19686</v>
      </c>
      <c r="G172" s="189" t="s">
        <v>295</v>
      </c>
      <c r="H172" s="189" t="s">
        <v>296</v>
      </c>
      <c r="I172" s="189" t="s">
        <v>1232</v>
      </c>
      <c r="J172" s="189" t="s">
        <v>1233</v>
      </c>
      <c r="K172" s="189" t="s">
        <v>1234</v>
      </c>
      <c r="L172" s="189" t="s">
        <v>1235</v>
      </c>
      <c r="M172" s="189" t="s">
        <v>1236</v>
      </c>
      <c r="N172" s="189" t="s">
        <v>370</v>
      </c>
      <c r="O172" s="190">
        <v>125</v>
      </c>
      <c r="P172" s="190">
        <v>75100</v>
      </c>
      <c r="Q172" s="190">
        <v>1420</v>
      </c>
      <c r="R172" s="189"/>
    </row>
    <row r="173" spans="1:18" x14ac:dyDescent="0.25">
      <c r="A173" s="187">
        <v>172</v>
      </c>
      <c r="B173" s="188">
        <v>4</v>
      </c>
      <c r="C173" s="189" t="s">
        <v>1237</v>
      </c>
      <c r="D173" s="189"/>
      <c r="E173" s="189" t="s">
        <v>1238</v>
      </c>
      <c r="F173" s="39">
        <v>23920</v>
      </c>
      <c r="G173" s="189" t="s">
        <v>305</v>
      </c>
      <c r="H173" s="189" t="s">
        <v>321</v>
      </c>
      <c r="I173" s="189" t="s">
        <v>1239</v>
      </c>
      <c r="J173" s="189" t="s">
        <v>1240</v>
      </c>
      <c r="K173" s="189" t="s">
        <v>498</v>
      </c>
      <c r="L173" s="189" t="s">
        <v>499</v>
      </c>
      <c r="M173" s="189" t="s">
        <v>1241</v>
      </c>
      <c r="N173" s="189" t="s">
        <v>370</v>
      </c>
      <c r="O173" s="190">
        <v>115</v>
      </c>
      <c r="P173" s="190">
        <v>54700</v>
      </c>
      <c r="Q173" s="190">
        <v>1140</v>
      </c>
      <c r="R173" s="189"/>
    </row>
    <row r="174" spans="1:18" x14ac:dyDescent="0.25">
      <c r="A174" s="187">
        <v>205</v>
      </c>
      <c r="B174" s="188">
        <v>9</v>
      </c>
      <c r="C174" s="189" t="s">
        <v>303</v>
      </c>
      <c r="D174" s="189"/>
      <c r="E174" s="189" t="s">
        <v>1379</v>
      </c>
      <c r="F174" s="39">
        <v>23071</v>
      </c>
      <c r="G174" s="189" t="s">
        <v>295</v>
      </c>
      <c r="H174" s="189" t="s">
        <v>296</v>
      </c>
      <c r="I174" s="189" t="s">
        <v>1380</v>
      </c>
      <c r="J174" s="189" t="s">
        <v>1381</v>
      </c>
      <c r="K174" s="189" t="s">
        <v>299</v>
      </c>
      <c r="L174" s="189" t="s">
        <v>300</v>
      </c>
      <c r="M174" s="189" t="s">
        <v>1382</v>
      </c>
      <c r="N174" s="189" t="s">
        <v>302</v>
      </c>
      <c r="O174" s="190">
        <v>115</v>
      </c>
      <c r="P174" s="190">
        <v>36800</v>
      </c>
      <c r="Q174" s="190">
        <v>1450</v>
      </c>
      <c r="R174" s="189"/>
    </row>
    <row r="175" spans="1:18" x14ac:dyDescent="0.25">
      <c r="A175" s="187">
        <v>183</v>
      </c>
      <c r="B175" s="188">
        <v>9</v>
      </c>
      <c r="C175" s="189" t="s">
        <v>1246</v>
      </c>
      <c r="D175" s="189"/>
      <c r="E175" s="189" t="s">
        <v>1247</v>
      </c>
      <c r="F175" s="39">
        <v>21745</v>
      </c>
      <c r="G175" s="189" t="s">
        <v>305</v>
      </c>
      <c r="H175" s="189" t="s">
        <v>321</v>
      </c>
      <c r="I175" s="189" t="s">
        <v>1248</v>
      </c>
      <c r="J175" s="189" t="s">
        <v>1249</v>
      </c>
      <c r="K175" s="189" t="s">
        <v>1250</v>
      </c>
      <c r="L175" s="189" t="s">
        <v>1251</v>
      </c>
      <c r="M175" s="189" t="s">
        <v>1252</v>
      </c>
      <c r="N175" s="189" t="s">
        <v>309</v>
      </c>
      <c r="O175" s="190">
        <v>130</v>
      </c>
      <c r="P175" s="190">
        <v>33900</v>
      </c>
      <c r="Q175" s="190">
        <v>1460</v>
      </c>
      <c r="R175" s="189"/>
    </row>
    <row r="176" spans="1:18" x14ac:dyDescent="0.25">
      <c r="A176" s="187">
        <v>133</v>
      </c>
      <c r="B176" s="188">
        <v>10</v>
      </c>
      <c r="C176" s="189" t="s">
        <v>1253</v>
      </c>
      <c r="D176" s="189"/>
      <c r="E176" s="189" t="s">
        <v>1254</v>
      </c>
      <c r="F176" s="39">
        <v>21860</v>
      </c>
      <c r="G176" s="189" t="s">
        <v>295</v>
      </c>
      <c r="H176" s="189" t="s">
        <v>321</v>
      </c>
      <c r="I176" s="189" t="s">
        <v>1255</v>
      </c>
      <c r="J176" s="189" t="s">
        <v>1256</v>
      </c>
      <c r="K176" s="189" t="s">
        <v>429</v>
      </c>
      <c r="L176" s="189" t="s">
        <v>430</v>
      </c>
      <c r="M176" s="189" t="s">
        <v>1257</v>
      </c>
      <c r="N176" s="189" t="s">
        <v>370</v>
      </c>
      <c r="O176" s="190">
        <v>140</v>
      </c>
      <c r="P176" s="190">
        <v>49600</v>
      </c>
      <c r="Q176" s="190">
        <v>640</v>
      </c>
      <c r="R176" s="189"/>
    </row>
    <row r="177" spans="1:18" x14ac:dyDescent="0.25">
      <c r="A177" s="187">
        <v>81</v>
      </c>
      <c r="B177" s="188">
        <v>7</v>
      </c>
      <c r="C177" s="189" t="s">
        <v>1021</v>
      </c>
      <c r="D177" s="189" t="s">
        <v>512</v>
      </c>
      <c r="E177" s="189" t="s">
        <v>1258</v>
      </c>
      <c r="F177" s="39">
        <v>18352</v>
      </c>
      <c r="G177" s="189" t="s">
        <v>305</v>
      </c>
      <c r="H177" s="189" t="s">
        <v>321</v>
      </c>
      <c r="I177" s="189" t="s">
        <v>1259</v>
      </c>
      <c r="J177" s="189" t="s">
        <v>1260</v>
      </c>
      <c r="K177" s="189" t="s">
        <v>299</v>
      </c>
      <c r="L177" s="189" t="s">
        <v>300</v>
      </c>
      <c r="M177" s="189" t="s">
        <v>1261</v>
      </c>
      <c r="N177" s="189" t="s">
        <v>309</v>
      </c>
      <c r="O177" s="190">
        <v>200</v>
      </c>
      <c r="P177" s="190">
        <v>53200</v>
      </c>
      <c r="Q177" s="190">
        <v>1340</v>
      </c>
      <c r="R177" s="189"/>
    </row>
    <row r="178" spans="1:18" x14ac:dyDescent="0.25">
      <c r="A178" s="187">
        <v>218</v>
      </c>
      <c r="C178" s="189" t="s">
        <v>1262</v>
      </c>
      <c r="D178" s="189"/>
      <c r="E178" s="189" t="s">
        <v>1263</v>
      </c>
      <c r="F178" s="39">
        <v>25822</v>
      </c>
      <c r="G178" s="189" t="s">
        <v>305</v>
      </c>
      <c r="H178" s="189" t="s">
        <v>321</v>
      </c>
      <c r="I178" s="189" t="s">
        <v>1264</v>
      </c>
      <c r="J178" s="189" t="s">
        <v>1265</v>
      </c>
      <c r="K178" s="189" t="s">
        <v>299</v>
      </c>
      <c r="L178" s="189" t="s">
        <v>300</v>
      </c>
      <c r="M178" s="189" t="s">
        <v>1266</v>
      </c>
      <c r="N178" s="189" t="s">
        <v>370</v>
      </c>
      <c r="O178" s="190">
        <v>100</v>
      </c>
      <c r="P178" s="190">
        <v>73100</v>
      </c>
      <c r="Q178" s="190">
        <v>740</v>
      </c>
      <c r="R178" s="189"/>
    </row>
    <row r="179" spans="1:18" x14ac:dyDescent="0.25">
      <c r="A179" s="187">
        <v>266</v>
      </c>
      <c r="B179" s="188">
        <v>4</v>
      </c>
      <c r="C179" s="189" t="s">
        <v>1267</v>
      </c>
      <c r="D179" s="189"/>
      <c r="E179" s="189" t="s">
        <v>1268</v>
      </c>
      <c r="F179" s="39">
        <v>22254</v>
      </c>
      <c r="G179" s="189" t="s">
        <v>295</v>
      </c>
      <c r="H179" s="189" t="s">
        <v>321</v>
      </c>
      <c r="I179" s="189" t="s">
        <v>1269</v>
      </c>
      <c r="J179" s="189" t="s">
        <v>1270</v>
      </c>
      <c r="K179" s="189" t="s">
        <v>639</v>
      </c>
      <c r="L179" s="189" t="s">
        <v>640</v>
      </c>
      <c r="M179" s="189" t="s">
        <v>1271</v>
      </c>
      <c r="N179" s="189" t="s">
        <v>317</v>
      </c>
      <c r="O179" s="190">
        <v>160</v>
      </c>
      <c r="P179" s="190">
        <v>51400</v>
      </c>
      <c r="Q179" s="190">
        <v>1110</v>
      </c>
      <c r="R179" s="189"/>
    </row>
    <row r="180" spans="1:18" x14ac:dyDescent="0.25">
      <c r="A180" s="187">
        <v>259</v>
      </c>
      <c r="B180" s="188">
        <v>8</v>
      </c>
      <c r="C180" s="189" t="s">
        <v>383</v>
      </c>
      <c r="D180" s="189"/>
      <c r="E180" s="189" t="s">
        <v>1272</v>
      </c>
      <c r="F180" s="39">
        <v>22503</v>
      </c>
      <c r="G180" s="189" t="s">
        <v>295</v>
      </c>
      <c r="H180" s="189" t="s">
        <v>296</v>
      </c>
      <c r="I180" s="189" t="s">
        <v>1273</v>
      </c>
      <c r="J180" s="189" t="s">
        <v>1274</v>
      </c>
      <c r="K180" s="189" t="s">
        <v>314</v>
      </c>
      <c r="L180" s="189" t="s">
        <v>315</v>
      </c>
      <c r="M180" s="189" t="s">
        <v>1275</v>
      </c>
      <c r="N180" s="189" t="s">
        <v>302</v>
      </c>
      <c r="O180" s="190">
        <v>140</v>
      </c>
      <c r="P180" s="190">
        <v>60200</v>
      </c>
      <c r="Q180" s="190">
        <v>940</v>
      </c>
      <c r="R180" s="189"/>
    </row>
    <row r="181" spans="1:18" x14ac:dyDescent="0.25">
      <c r="A181" s="187">
        <v>180</v>
      </c>
      <c r="B181" s="188">
        <v>4</v>
      </c>
      <c r="C181" s="189" t="s">
        <v>1276</v>
      </c>
      <c r="D181" s="189"/>
      <c r="E181" s="189" t="s">
        <v>1277</v>
      </c>
      <c r="F181" s="39">
        <v>22119</v>
      </c>
      <c r="G181" s="189" t="s">
        <v>305</v>
      </c>
      <c r="H181" s="189" t="s">
        <v>296</v>
      </c>
      <c r="I181" s="189" t="s">
        <v>1278</v>
      </c>
      <c r="J181" s="189" t="s">
        <v>1279</v>
      </c>
      <c r="K181" s="189" t="s">
        <v>543</v>
      </c>
      <c r="L181" s="189" t="s">
        <v>544</v>
      </c>
      <c r="M181" s="189" t="s">
        <v>1280</v>
      </c>
      <c r="N181" s="189" t="s">
        <v>370</v>
      </c>
      <c r="O181" s="190">
        <v>100</v>
      </c>
      <c r="P181" s="190">
        <v>46500</v>
      </c>
      <c r="Q181" s="190">
        <v>740</v>
      </c>
      <c r="R181" s="189"/>
    </row>
    <row r="182" spans="1:18" x14ac:dyDescent="0.25">
      <c r="A182" s="187">
        <v>45</v>
      </c>
      <c r="B182" s="188">
        <v>1</v>
      </c>
      <c r="C182" s="189" t="s">
        <v>1456</v>
      </c>
      <c r="D182" s="189"/>
      <c r="E182" s="189" t="s">
        <v>1457</v>
      </c>
      <c r="F182" s="39">
        <v>20880</v>
      </c>
      <c r="G182" s="189" t="s">
        <v>295</v>
      </c>
      <c r="H182" s="189" t="s">
        <v>321</v>
      </c>
      <c r="I182" s="189" t="s">
        <v>1458</v>
      </c>
      <c r="J182" s="189" t="s">
        <v>1459</v>
      </c>
      <c r="K182" s="189" t="s">
        <v>299</v>
      </c>
      <c r="L182" s="189" t="s">
        <v>300</v>
      </c>
      <c r="M182" s="189" t="s">
        <v>1460</v>
      </c>
      <c r="N182" s="189" t="s">
        <v>354</v>
      </c>
      <c r="O182" s="190">
        <v>95</v>
      </c>
      <c r="P182" s="190">
        <v>23000</v>
      </c>
      <c r="Q182" s="190">
        <v>780</v>
      </c>
      <c r="R182" s="189"/>
    </row>
    <row r="183" spans="1:18" x14ac:dyDescent="0.25">
      <c r="A183" s="187">
        <v>229</v>
      </c>
      <c r="B183" s="188">
        <v>10</v>
      </c>
      <c r="C183" s="189" t="s">
        <v>1286</v>
      </c>
      <c r="D183" s="189"/>
      <c r="E183" s="189" t="s">
        <v>1287</v>
      </c>
      <c r="F183" s="39">
        <v>26157</v>
      </c>
      <c r="G183" s="189" t="s">
        <v>305</v>
      </c>
      <c r="H183" s="189" t="s">
        <v>321</v>
      </c>
      <c r="I183" s="189" t="s">
        <v>1288</v>
      </c>
      <c r="J183" s="189" t="s">
        <v>1289</v>
      </c>
      <c r="K183" s="189" t="s">
        <v>299</v>
      </c>
      <c r="L183" s="189" t="s">
        <v>300</v>
      </c>
      <c r="M183" s="189" t="s">
        <v>1290</v>
      </c>
      <c r="N183" s="189" t="s">
        <v>354</v>
      </c>
      <c r="O183" s="190">
        <v>110</v>
      </c>
      <c r="P183" s="190">
        <v>44600</v>
      </c>
      <c r="Q183" s="190">
        <v>860</v>
      </c>
      <c r="R183" s="189"/>
    </row>
    <row r="184" spans="1:18" x14ac:dyDescent="0.25">
      <c r="A184" s="187">
        <v>77</v>
      </c>
      <c r="B184" s="188">
        <v>1</v>
      </c>
      <c r="C184" s="189" t="s">
        <v>740</v>
      </c>
      <c r="D184" s="189"/>
      <c r="E184" s="189" t="s">
        <v>145</v>
      </c>
      <c r="F184" s="39">
        <v>26991</v>
      </c>
      <c r="G184" s="189" t="s">
        <v>295</v>
      </c>
      <c r="H184" s="189" t="s">
        <v>321</v>
      </c>
      <c r="I184" s="189" t="s">
        <v>1291</v>
      </c>
      <c r="J184" s="189" t="s">
        <v>1292</v>
      </c>
      <c r="K184" s="189" t="s">
        <v>1293</v>
      </c>
      <c r="L184" s="189" t="s">
        <v>1294</v>
      </c>
      <c r="M184" s="189" t="s">
        <v>1295</v>
      </c>
      <c r="N184" s="189" t="s">
        <v>309</v>
      </c>
      <c r="O184" s="190">
        <v>170</v>
      </c>
      <c r="P184" s="190">
        <v>33300</v>
      </c>
      <c r="Q184" s="190">
        <v>640</v>
      </c>
      <c r="R184" s="189"/>
    </row>
    <row r="185" spans="1:18" x14ac:dyDescent="0.25">
      <c r="A185" s="187">
        <v>42</v>
      </c>
      <c r="B185" s="188">
        <v>8</v>
      </c>
      <c r="C185" s="189" t="s">
        <v>657</v>
      </c>
      <c r="D185" s="189"/>
      <c r="E185" s="189" t="s">
        <v>1513</v>
      </c>
      <c r="F185" s="39">
        <v>23084</v>
      </c>
      <c r="G185" s="189" t="s">
        <v>295</v>
      </c>
      <c r="H185" s="189" t="s">
        <v>321</v>
      </c>
      <c r="I185" s="189" t="s">
        <v>1514</v>
      </c>
      <c r="J185" s="189" t="s">
        <v>1515</v>
      </c>
      <c r="K185" s="189" t="s">
        <v>299</v>
      </c>
      <c r="L185" s="189" t="s">
        <v>300</v>
      </c>
      <c r="M185" s="189" t="s">
        <v>1516</v>
      </c>
      <c r="N185" s="189" t="s">
        <v>309</v>
      </c>
      <c r="O185" s="190">
        <v>225</v>
      </c>
      <c r="P185" s="190">
        <v>29700</v>
      </c>
      <c r="Q185" s="190">
        <v>1250</v>
      </c>
      <c r="R185" s="189"/>
    </row>
    <row r="186" spans="1:18" x14ac:dyDescent="0.25">
      <c r="A186" s="187">
        <v>53</v>
      </c>
      <c r="B186" s="188">
        <v>9</v>
      </c>
      <c r="C186" s="189" t="s">
        <v>1299</v>
      </c>
      <c r="D186" s="189"/>
      <c r="E186" s="189" t="s">
        <v>1300</v>
      </c>
      <c r="F186" s="39">
        <v>31054</v>
      </c>
      <c r="G186" s="189" t="s">
        <v>305</v>
      </c>
      <c r="H186" s="189" t="s">
        <v>321</v>
      </c>
      <c r="I186" s="189" t="s">
        <v>1301</v>
      </c>
      <c r="J186" s="189" t="s">
        <v>1302</v>
      </c>
      <c r="K186" s="189" t="s">
        <v>1303</v>
      </c>
      <c r="L186" s="189" t="s">
        <v>1224</v>
      </c>
      <c r="M186" s="189" t="s">
        <v>1304</v>
      </c>
      <c r="N186" s="189" t="s">
        <v>432</v>
      </c>
      <c r="O186" s="190">
        <v>200</v>
      </c>
      <c r="P186" s="190">
        <v>118800</v>
      </c>
      <c r="Q186" s="190">
        <v>1190</v>
      </c>
      <c r="R186" s="189"/>
    </row>
    <row r="187" spans="1:18" x14ac:dyDescent="0.25">
      <c r="A187" s="187">
        <v>227</v>
      </c>
      <c r="B187" s="188">
        <v>10</v>
      </c>
      <c r="C187" s="189" t="s">
        <v>376</v>
      </c>
      <c r="D187" s="189"/>
      <c r="E187" s="189" t="s">
        <v>1110</v>
      </c>
      <c r="F187" s="39">
        <v>26044</v>
      </c>
      <c r="G187" s="189" t="s">
        <v>295</v>
      </c>
      <c r="H187" s="189" t="s">
        <v>321</v>
      </c>
      <c r="I187" s="189" t="s">
        <v>1111</v>
      </c>
      <c r="J187" s="189" t="s">
        <v>1112</v>
      </c>
      <c r="K187" s="189" t="s">
        <v>328</v>
      </c>
      <c r="L187" s="189" t="s">
        <v>329</v>
      </c>
      <c r="M187" s="189" t="s">
        <v>1113</v>
      </c>
      <c r="N187" s="189" t="s">
        <v>362</v>
      </c>
      <c r="O187" s="190">
        <v>90</v>
      </c>
      <c r="P187" s="190">
        <v>19600</v>
      </c>
      <c r="Q187" s="190">
        <v>1970</v>
      </c>
      <c r="R187" s="189"/>
    </row>
    <row r="188" spans="1:18" x14ac:dyDescent="0.25">
      <c r="A188" s="187">
        <v>188</v>
      </c>
      <c r="C188" s="189" t="s">
        <v>1309</v>
      </c>
      <c r="D188" s="189" t="s">
        <v>319</v>
      </c>
      <c r="E188" s="189" t="s">
        <v>1310</v>
      </c>
      <c r="F188" s="39">
        <v>27669</v>
      </c>
      <c r="G188" s="189" t="s">
        <v>295</v>
      </c>
      <c r="H188" s="189" t="s">
        <v>296</v>
      </c>
      <c r="I188" s="189" t="s">
        <v>1311</v>
      </c>
      <c r="J188" s="189" t="s">
        <v>1312</v>
      </c>
      <c r="K188" s="189" t="s">
        <v>1313</v>
      </c>
      <c r="L188" s="189" t="s">
        <v>1314</v>
      </c>
      <c r="M188" s="189" t="s">
        <v>1315</v>
      </c>
      <c r="N188" s="189" t="s">
        <v>462</v>
      </c>
      <c r="O188" s="190">
        <v>125</v>
      </c>
      <c r="P188" s="190">
        <v>91200</v>
      </c>
      <c r="Q188" s="190">
        <v>1710</v>
      </c>
      <c r="R188" s="189"/>
    </row>
    <row r="189" spans="1:18" x14ac:dyDescent="0.25">
      <c r="A189" s="187">
        <v>277</v>
      </c>
      <c r="B189" s="188">
        <v>8</v>
      </c>
      <c r="C189" s="189" t="s">
        <v>1316</v>
      </c>
      <c r="D189" s="189"/>
      <c r="E189" s="189" t="s">
        <v>1317</v>
      </c>
      <c r="F189" s="39">
        <v>28425</v>
      </c>
      <c r="G189" s="189" t="s">
        <v>305</v>
      </c>
      <c r="H189" s="189" t="s">
        <v>296</v>
      </c>
      <c r="I189" s="189" t="s">
        <v>1318</v>
      </c>
      <c r="J189" s="189" t="s">
        <v>1319</v>
      </c>
      <c r="K189" s="189" t="s">
        <v>1320</v>
      </c>
      <c r="L189" s="189" t="s">
        <v>1321</v>
      </c>
      <c r="M189" s="189" t="s">
        <v>1322</v>
      </c>
      <c r="N189" s="189" t="s">
        <v>462</v>
      </c>
      <c r="O189" s="190">
        <v>125</v>
      </c>
      <c r="P189" s="190">
        <v>73300</v>
      </c>
      <c r="Q189" s="190">
        <v>1590</v>
      </c>
      <c r="R189" s="189"/>
    </row>
    <row r="190" spans="1:18" x14ac:dyDescent="0.25">
      <c r="A190" s="187">
        <v>105</v>
      </c>
      <c r="B190" s="188">
        <v>2</v>
      </c>
      <c r="C190" s="189" t="s">
        <v>1203</v>
      </c>
      <c r="D190" s="189"/>
      <c r="E190" s="189" t="s">
        <v>1323</v>
      </c>
      <c r="F190" s="39">
        <v>25470</v>
      </c>
      <c r="G190" s="189" t="s">
        <v>295</v>
      </c>
      <c r="H190" s="189" t="s">
        <v>321</v>
      </c>
      <c r="I190" s="189" t="s">
        <v>1324</v>
      </c>
      <c r="J190" s="189" t="s">
        <v>1325</v>
      </c>
      <c r="K190" s="189" t="s">
        <v>1326</v>
      </c>
      <c r="L190" s="189" t="s">
        <v>1327</v>
      </c>
      <c r="M190" s="189" t="s">
        <v>1328</v>
      </c>
      <c r="N190" s="189" t="s">
        <v>317</v>
      </c>
      <c r="O190" s="190">
        <v>200</v>
      </c>
      <c r="P190" s="190">
        <v>46500</v>
      </c>
      <c r="Q190" s="190">
        <v>1620</v>
      </c>
      <c r="R190" s="189"/>
    </row>
    <row r="191" spans="1:18" x14ac:dyDescent="0.25">
      <c r="A191" s="187">
        <v>190</v>
      </c>
      <c r="C191" s="189" t="s">
        <v>526</v>
      </c>
      <c r="D191" s="189" t="s">
        <v>1329</v>
      </c>
      <c r="E191" s="189" t="s">
        <v>1330</v>
      </c>
      <c r="F191" s="39">
        <v>24352</v>
      </c>
      <c r="G191" s="189" t="s">
        <v>305</v>
      </c>
      <c r="H191" s="189" t="s">
        <v>296</v>
      </c>
      <c r="I191" s="189" t="s">
        <v>1331</v>
      </c>
      <c r="J191" s="189" t="s">
        <v>1332</v>
      </c>
      <c r="K191" s="189" t="s">
        <v>744</v>
      </c>
      <c r="L191" s="189" t="s">
        <v>745</v>
      </c>
      <c r="M191" s="189" t="s">
        <v>1333</v>
      </c>
      <c r="N191" s="189" t="s">
        <v>370</v>
      </c>
      <c r="O191" s="190">
        <v>110</v>
      </c>
      <c r="P191" s="190">
        <v>38800</v>
      </c>
      <c r="Q191" s="190">
        <v>670</v>
      </c>
      <c r="R191" s="189"/>
    </row>
    <row r="192" spans="1:18" x14ac:dyDescent="0.25">
      <c r="A192" s="187">
        <v>237</v>
      </c>
      <c r="B192" s="188">
        <v>4</v>
      </c>
      <c r="C192" s="189" t="s">
        <v>872</v>
      </c>
      <c r="D192" s="189"/>
      <c r="E192" s="189" t="s">
        <v>1334</v>
      </c>
      <c r="F192" s="39">
        <v>20896</v>
      </c>
      <c r="G192" s="189" t="s">
        <v>295</v>
      </c>
      <c r="H192" s="189" t="s">
        <v>321</v>
      </c>
      <c r="I192" s="189" t="s">
        <v>1335</v>
      </c>
      <c r="J192" s="189" t="s">
        <v>1336</v>
      </c>
      <c r="K192" s="189" t="s">
        <v>422</v>
      </c>
      <c r="L192" s="189" t="s">
        <v>423</v>
      </c>
      <c r="M192" s="189" t="s">
        <v>1337</v>
      </c>
      <c r="N192" s="189" t="s">
        <v>302</v>
      </c>
      <c r="O192" s="190">
        <v>125</v>
      </c>
      <c r="P192" s="190">
        <v>45300</v>
      </c>
      <c r="Q192" s="190">
        <v>1510</v>
      </c>
      <c r="R192" s="189"/>
    </row>
    <row r="193" spans="1:18" x14ac:dyDescent="0.25">
      <c r="A193" s="187">
        <v>253</v>
      </c>
      <c r="B193" s="188">
        <v>8</v>
      </c>
      <c r="C193" s="189" t="s">
        <v>1338</v>
      </c>
      <c r="D193" s="189"/>
      <c r="E193" s="189" t="s">
        <v>145</v>
      </c>
      <c r="F193" s="39">
        <v>20896</v>
      </c>
      <c r="G193" s="189" t="s">
        <v>305</v>
      </c>
      <c r="H193" s="189" t="s">
        <v>321</v>
      </c>
      <c r="I193" s="189" t="s">
        <v>1339</v>
      </c>
      <c r="J193" s="189" t="s">
        <v>1340</v>
      </c>
      <c r="K193" s="189" t="s">
        <v>359</v>
      </c>
      <c r="L193" s="189" t="s">
        <v>360</v>
      </c>
      <c r="M193" s="189" t="s">
        <v>1341</v>
      </c>
      <c r="N193" s="189" t="s">
        <v>370</v>
      </c>
      <c r="O193" s="190">
        <v>140</v>
      </c>
      <c r="P193" s="190">
        <v>48800</v>
      </c>
      <c r="Q193" s="190">
        <v>1300</v>
      </c>
      <c r="R193" s="189"/>
    </row>
    <row r="194" spans="1:18" x14ac:dyDescent="0.25">
      <c r="A194" s="187">
        <v>184</v>
      </c>
      <c r="B194" s="188">
        <v>8</v>
      </c>
      <c r="C194" s="189" t="s">
        <v>475</v>
      </c>
      <c r="D194" s="189" t="s">
        <v>332</v>
      </c>
      <c r="E194" s="189" t="s">
        <v>1342</v>
      </c>
      <c r="F194" s="39">
        <v>20543</v>
      </c>
      <c r="G194" s="189" t="s">
        <v>295</v>
      </c>
      <c r="H194" s="189" t="s">
        <v>321</v>
      </c>
      <c r="I194" s="189" t="s">
        <v>1073</v>
      </c>
      <c r="J194" s="189" t="s">
        <v>1343</v>
      </c>
      <c r="K194" s="189" t="s">
        <v>314</v>
      </c>
      <c r="L194" s="189" t="s">
        <v>315</v>
      </c>
      <c r="M194" s="189" t="s">
        <v>1344</v>
      </c>
      <c r="N194" s="189" t="s">
        <v>462</v>
      </c>
      <c r="O194" s="190">
        <v>100</v>
      </c>
      <c r="P194" s="190">
        <v>50300</v>
      </c>
      <c r="Q194" s="190">
        <v>1110</v>
      </c>
      <c r="R194" s="189"/>
    </row>
    <row r="195" spans="1:18" x14ac:dyDescent="0.25">
      <c r="A195" s="187">
        <v>168</v>
      </c>
      <c r="B195" s="188">
        <v>3</v>
      </c>
      <c r="C195" s="189" t="s">
        <v>1345</v>
      </c>
      <c r="D195" s="189"/>
      <c r="E195" s="189" t="s">
        <v>1346</v>
      </c>
      <c r="F195" s="39">
        <v>20896</v>
      </c>
      <c r="G195" s="189" t="s">
        <v>295</v>
      </c>
      <c r="H195" s="189" t="s">
        <v>321</v>
      </c>
      <c r="I195" s="189" t="s">
        <v>1347</v>
      </c>
      <c r="J195" s="189" t="s">
        <v>1348</v>
      </c>
      <c r="K195" s="189" t="s">
        <v>686</v>
      </c>
      <c r="L195" s="189" t="s">
        <v>687</v>
      </c>
      <c r="M195" s="189" t="s">
        <v>1349</v>
      </c>
      <c r="N195" s="189" t="s">
        <v>362</v>
      </c>
      <c r="O195" s="190">
        <v>85</v>
      </c>
      <c r="P195" s="190">
        <v>33600</v>
      </c>
      <c r="Q195" s="190">
        <v>1170</v>
      </c>
      <c r="R195" s="189"/>
    </row>
    <row r="196" spans="1:18" x14ac:dyDescent="0.25">
      <c r="A196" s="187">
        <v>116</v>
      </c>
      <c r="B196" s="188">
        <v>3</v>
      </c>
      <c r="C196" s="189" t="s">
        <v>657</v>
      </c>
      <c r="D196" s="189"/>
      <c r="E196" s="189" t="s">
        <v>1350</v>
      </c>
      <c r="F196" s="39">
        <v>20980</v>
      </c>
      <c r="G196" s="189" t="s">
        <v>305</v>
      </c>
      <c r="H196" s="189" t="s">
        <v>321</v>
      </c>
      <c r="I196" s="189" t="s">
        <v>1351</v>
      </c>
      <c r="J196" s="189" t="s">
        <v>1352</v>
      </c>
      <c r="K196" s="189" t="s">
        <v>603</v>
      </c>
      <c r="L196" s="189" t="s">
        <v>604</v>
      </c>
      <c r="M196" s="189" t="s">
        <v>1353</v>
      </c>
      <c r="N196" s="189" t="s">
        <v>362</v>
      </c>
      <c r="O196" s="190">
        <v>80</v>
      </c>
      <c r="P196" s="190">
        <v>22800</v>
      </c>
      <c r="Q196" s="190">
        <v>840</v>
      </c>
      <c r="R196" s="189"/>
    </row>
    <row r="197" spans="1:18" x14ac:dyDescent="0.25">
      <c r="A197" s="187">
        <v>255</v>
      </c>
      <c r="B197" s="188">
        <v>10</v>
      </c>
      <c r="C197" s="189" t="s">
        <v>1550</v>
      </c>
      <c r="D197" s="189"/>
      <c r="E197" s="189" t="s">
        <v>1551</v>
      </c>
      <c r="F197" s="39">
        <v>24642</v>
      </c>
      <c r="G197" s="189" t="s">
        <v>295</v>
      </c>
      <c r="H197" s="189" t="s">
        <v>296</v>
      </c>
      <c r="I197" s="189" t="s">
        <v>1552</v>
      </c>
      <c r="J197" s="189" t="s">
        <v>1553</v>
      </c>
      <c r="K197" s="189" t="s">
        <v>299</v>
      </c>
      <c r="L197" s="189" t="s">
        <v>300</v>
      </c>
      <c r="M197" s="189" t="s">
        <v>1554</v>
      </c>
      <c r="N197" s="189" t="s">
        <v>354</v>
      </c>
      <c r="O197" s="190">
        <v>110</v>
      </c>
      <c r="P197" s="190">
        <v>23200</v>
      </c>
      <c r="Q197" s="190">
        <v>1770</v>
      </c>
      <c r="R197" s="189"/>
    </row>
    <row r="198" spans="1:18" x14ac:dyDescent="0.25">
      <c r="A198" s="187">
        <v>280</v>
      </c>
      <c r="B198" s="188">
        <v>5</v>
      </c>
      <c r="C198" s="189" t="s">
        <v>1359</v>
      </c>
      <c r="D198" s="189"/>
      <c r="E198" s="189" t="s">
        <v>1360</v>
      </c>
      <c r="F198" s="39">
        <v>22131</v>
      </c>
      <c r="G198" s="189" t="s">
        <v>295</v>
      </c>
      <c r="H198" s="189" t="s">
        <v>321</v>
      </c>
      <c r="I198" s="189" t="s">
        <v>1361</v>
      </c>
      <c r="J198" s="189" t="s">
        <v>1362</v>
      </c>
      <c r="K198" s="189" t="s">
        <v>1363</v>
      </c>
      <c r="L198" s="189" t="s">
        <v>1364</v>
      </c>
      <c r="M198" s="189" t="s">
        <v>1365</v>
      </c>
      <c r="N198" s="189" t="s">
        <v>309</v>
      </c>
      <c r="O198" s="190">
        <v>110</v>
      </c>
      <c r="P198" s="190">
        <v>41200</v>
      </c>
      <c r="Q198" s="190">
        <v>860</v>
      </c>
      <c r="R198" s="189"/>
    </row>
    <row r="199" spans="1:18" x14ac:dyDescent="0.25">
      <c r="A199" s="187">
        <v>263</v>
      </c>
      <c r="B199" s="188">
        <v>8</v>
      </c>
      <c r="C199" s="189" t="s">
        <v>395</v>
      </c>
      <c r="D199" s="189"/>
      <c r="E199" s="189" t="s">
        <v>1366</v>
      </c>
      <c r="F199" s="39">
        <v>22245</v>
      </c>
      <c r="G199" s="189" t="s">
        <v>305</v>
      </c>
      <c r="H199" s="189" t="s">
        <v>321</v>
      </c>
      <c r="I199" s="189" t="s">
        <v>1367</v>
      </c>
      <c r="J199" s="189" t="s">
        <v>1368</v>
      </c>
      <c r="K199" s="189" t="s">
        <v>1369</v>
      </c>
      <c r="L199" s="189" t="s">
        <v>300</v>
      </c>
      <c r="M199" s="189" t="s">
        <v>1370</v>
      </c>
      <c r="N199" s="189" t="s">
        <v>317</v>
      </c>
      <c r="O199" s="190">
        <v>150</v>
      </c>
      <c r="P199" s="190">
        <v>70800</v>
      </c>
      <c r="Q199" s="190">
        <v>1030</v>
      </c>
      <c r="R199" s="189"/>
    </row>
    <row r="200" spans="1:18" x14ac:dyDescent="0.25">
      <c r="A200" s="187">
        <v>12</v>
      </c>
      <c r="B200" s="188">
        <v>6</v>
      </c>
      <c r="C200" s="189" t="s">
        <v>511</v>
      </c>
      <c r="D200" s="189"/>
      <c r="E200" s="189" t="s">
        <v>1371</v>
      </c>
      <c r="F200" s="39">
        <v>20705</v>
      </c>
      <c r="G200" s="189" t="s">
        <v>305</v>
      </c>
      <c r="H200" s="189" t="s">
        <v>296</v>
      </c>
      <c r="I200" s="189" t="s">
        <v>1372</v>
      </c>
      <c r="J200" s="189" t="s">
        <v>1373</v>
      </c>
      <c r="K200" s="189" t="s">
        <v>347</v>
      </c>
      <c r="L200" s="189" t="s">
        <v>329</v>
      </c>
      <c r="M200" s="189" t="s">
        <v>1374</v>
      </c>
      <c r="N200" s="189" t="s">
        <v>302</v>
      </c>
      <c r="O200" s="190">
        <v>110</v>
      </c>
      <c r="P200" s="190">
        <v>55000</v>
      </c>
      <c r="Q200" s="190">
        <v>830</v>
      </c>
      <c r="R200" s="189"/>
    </row>
    <row r="201" spans="1:18" x14ac:dyDescent="0.25">
      <c r="A201" s="187">
        <v>5</v>
      </c>
      <c r="B201" s="188">
        <v>1</v>
      </c>
      <c r="C201" s="189" t="s">
        <v>1</v>
      </c>
      <c r="D201" s="189"/>
      <c r="E201" s="189" t="s">
        <v>325</v>
      </c>
      <c r="F201" s="39">
        <v>21927</v>
      </c>
      <c r="G201" s="189" t="s">
        <v>305</v>
      </c>
      <c r="H201" s="189" t="s">
        <v>296</v>
      </c>
      <c r="I201" s="189" t="s">
        <v>326</v>
      </c>
      <c r="J201" s="189" t="s">
        <v>327</v>
      </c>
      <c r="K201" s="189" t="s">
        <v>328</v>
      </c>
      <c r="L201" s="189" t="s">
        <v>329</v>
      </c>
      <c r="M201" s="189" t="s">
        <v>330</v>
      </c>
      <c r="N201" s="189" t="s">
        <v>317</v>
      </c>
      <c r="O201" s="190">
        <v>134</v>
      </c>
      <c r="P201" s="190">
        <v>67300</v>
      </c>
      <c r="Q201" s="190">
        <v>1970</v>
      </c>
      <c r="R201" s="189"/>
    </row>
    <row r="202" spans="1:18" x14ac:dyDescent="0.25">
      <c r="A202" s="187">
        <v>123</v>
      </c>
      <c r="B202" s="188">
        <v>3</v>
      </c>
      <c r="C202" s="189" t="s">
        <v>293</v>
      </c>
      <c r="D202" s="189"/>
      <c r="E202" s="189" t="s">
        <v>402</v>
      </c>
      <c r="F202" s="39">
        <v>34009</v>
      </c>
      <c r="G202" s="189" t="s">
        <v>305</v>
      </c>
      <c r="H202" s="189" t="s">
        <v>321</v>
      </c>
      <c r="I202" s="189" t="s">
        <v>403</v>
      </c>
      <c r="J202" s="189" t="s">
        <v>404</v>
      </c>
      <c r="K202" s="189" t="s">
        <v>328</v>
      </c>
      <c r="L202" s="189" t="s">
        <v>329</v>
      </c>
      <c r="M202" s="189" t="s">
        <v>405</v>
      </c>
      <c r="N202" s="189" t="s">
        <v>317</v>
      </c>
      <c r="O202" s="190">
        <v>150</v>
      </c>
      <c r="P202" s="190">
        <v>46000</v>
      </c>
      <c r="Q202" s="190">
        <v>840</v>
      </c>
      <c r="R202" s="189"/>
    </row>
    <row r="203" spans="1:18" x14ac:dyDescent="0.25">
      <c r="A203" s="187">
        <v>71</v>
      </c>
      <c r="B203" s="188">
        <v>9</v>
      </c>
      <c r="C203" s="189" t="s">
        <v>1383</v>
      </c>
      <c r="D203" s="189" t="s">
        <v>332</v>
      </c>
      <c r="E203" s="189" t="s">
        <v>1384</v>
      </c>
      <c r="F203" s="39">
        <v>23160</v>
      </c>
      <c r="G203" s="189" t="s">
        <v>305</v>
      </c>
      <c r="H203" s="189" t="s">
        <v>321</v>
      </c>
      <c r="I203" s="189" t="s">
        <v>1385</v>
      </c>
      <c r="J203" s="189" t="s">
        <v>1386</v>
      </c>
      <c r="K203" s="189" t="s">
        <v>1163</v>
      </c>
      <c r="L203" s="189" t="s">
        <v>1164</v>
      </c>
      <c r="M203" s="189" t="s">
        <v>1387</v>
      </c>
      <c r="N203" s="189" t="s">
        <v>354</v>
      </c>
      <c r="O203" s="190">
        <v>175</v>
      </c>
      <c r="P203" s="190">
        <v>55100</v>
      </c>
      <c r="Q203" s="190">
        <v>630</v>
      </c>
      <c r="R203" s="189"/>
    </row>
    <row r="204" spans="1:18" x14ac:dyDescent="0.25">
      <c r="A204" s="187">
        <v>164</v>
      </c>
      <c r="B204" s="188">
        <v>1</v>
      </c>
      <c r="C204" s="189" t="s">
        <v>1388</v>
      </c>
      <c r="D204" s="189"/>
      <c r="E204" s="189" t="s">
        <v>1389</v>
      </c>
      <c r="F204" s="39">
        <v>25087</v>
      </c>
      <c r="G204" s="189" t="s">
        <v>295</v>
      </c>
      <c r="H204" s="189" t="s">
        <v>321</v>
      </c>
      <c r="I204" s="189" t="s">
        <v>1390</v>
      </c>
      <c r="J204" s="189" t="s">
        <v>1391</v>
      </c>
      <c r="K204" s="189" t="s">
        <v>543</v>
      </c>
      <c r="L204" s="189" t="s">
        <v>544</v>
      </c>
      <c r="M204" s="189" t="s">
        <v>1392</v>
      </c>
      <c r="N204" s="189" t="s">
        <v>354</v>
      </c>
      <c r="O204" s="190">
        <v>115</v>
      </c>
      <c r="P204" s="190">
        <v>40900</v>
      </c>
      <c r="Q204" s="190">
        <v>1620</v>
      </c>
      <c r="R204" s="189"/>
    </row>
    <row r="205" spans="1:18" x14ac:dyDescent="0.25">
      <c r="A205" s="187">
        <v>66</v>
      </c>
      <c r="C205" s="189" t="s">
        <v>1393</v>
      </c>
      <c r="D205" s="189" t="s">
        <v>319</v>
      </c>
      <c r="E205" s="189" t="s">
        <v>1394</v>
      </c>
      <c r="F205" s="39">
        <v>25479</v>
      </c>
      <c r="G205" s="189" t="s">
        <v>295</v>
      </c>
      <c r="H205" s="189" t="s">
        <v>296</v>
      </c>
      <c r="I205" s="189" t="s">
        <v>1395</v>
      </c>
      <c r="J205" s="189" t="s">
        <v>1396</v>
      </c>
      <c r="K205" s="189" t="s">
        <v>686</v>
      </c>
      <c r="L205" s="189" t="s">
        <v>687</v>
      </c>
      <c r="M205" s="189" t="s">
        <v>1397</v>
      </c>
      <c r="N205" s="189" t="s">
        <v>362</v>
      </c>
      <c r="O205" s="190">
        <v>200</v>
      </c>
      <c r="P205" s="190">
        <v>16700</v>
      </c>
      <c r="Q205" s="190">
        <v>1800</v>
      </c>
      <c r="R205" s="189"/>
    </row>
    <row r="206" spans="1:18" x14ac:dyDescent="0.25">
      <c r="A206" s="187">
        <v>126</v>
      </c>
      <c r="B206" s="188">
        <v>7</v>
      </c>
      <c r="C206" s="189" t="s">
        <v>1398</v>
      </c>
      <c r="D206" s="189" t="s">
        <v>319</v>
      </c>
      <c r="E206" s="189" t="s">
        <v>1399</v>
      </c>
      <c r="F206" s="39">
        <v>25830</v>
      </c>
      <c r="G206" s="189" t="s">
        <v>295</v>
      </c>
      <c r="H206" s="189" t="s">
        <v>321</v>
      </c>
      <c r="I206" s="189" t="s">
        <v>1400</v>
      </c>
      <c r="J206" s="189" t="s">
        <v>1401</v>
      </c>
      <c r="K206" s="189" t="s">
        <v>429</v>
      </c>
      <c r="L206" s="189" t="s">
        <v>430</v>
      </c>
      <c r="M206" s="189" t="s">
        <v>1402</v>
      </c>
      <c r="N206" s="189" t="s">
        <v>317</v>
      </c>
      <c r="O206" s="190">
        <v>200</v>
      </c>
      <c r="P206" s="190">
        <v>81800</v>
      </c>
      <c r="Q206" s="190">
        <v>590</v>
      </c>
      <c r="R206" s="189"/>
    </row>
    <row r="207" spans="1:18" x14ac:dyDescent="0.25">
      <c r="A207" s="187">
        <v>163</v>
      </c>
      <c r="B207" s="188">
        <v>7</v>
      </c>
      <c r="C207" s="189" t="s">
        <v>376</v>
      </c>
      <c r="D207" s="189"/>
      <c r="E207" s="189" t="s">
        <v>795</v>
      </c>
      <c r="F207" s="39">
        <v>26021</v>
      </c>
      <c r="G207" s="189" t="s">
        <v>295</v>
      </c>
      <c r="H207" s="189" t="s">
        <v>321</v>
      </c>
      <c r="I207" s="189" t="s">
        <v>1403</v>
      </c>
      <c r="J207" s="189" t="s">
        <v>1404</v>
      </c>
      <c r="K207" s="189" t="s">
        <v>639</v>
      </c>
      <c r="L207" s="189" t="s">
        <v>640</v>
      </c>
      <c r="M207" s="189" t="s">
        <v>1405</v>
      </c>
      <c r="N207" s="189" t="s">
        <v>362</v>
      </c>
      <c r="O207" s="190">
        <v>85</v>
      </c>
      <c r="P207" s="190">
        <v>30600</v>
      </c>
      <c r="Q207" s="190">
        <v>890</v>
      </c>
      <c r="R207" s="189"/>
    </row>
    <row r="208" spans="1:18" x14ac:dyDescent="0.25">
      <c r="A208" s="187">
        <v>207</v>
      </c>
      <c r="B208" s="188">
        <v>3</v>
      </c>
      <c r="C208" s="189" t="s">
        <v>457</v>
      </c>
      <c r="D208" s="189"/>
      <c r="E208" s="189" t="s">
        <v>1406</v>
      </c>
      <c r="F208" s="39">
        <v>23999</v>
      </c>
      <c r="G208" s="189" t="s">
        <v>305</v>
      </c>
      <c r="H208" s="189" t="s">
        <v>296</v>
      </c>
      <c r="I208" s="189" t="s">
        <v>1407</v>
      </c>
      <c r="J208" s="189" t="s">
        <v>1408</v>
      </c>
      <c r="K208" s="189" t="s">
        <v>1409</v>
      </c>
      <c r="L208" s="189" t="s">
        <v>831</v>
      </c>
      <c r="M208" s="189" t="s">
        <v>1410</v>
      </c>
      <c r="N208" s="189" t="s">
        <v>317</v>
      </c>
      <c r="O208" s="190">
        <v>150</v>
      </c>
      <c r="P208" s="190">
        <v>60200</v>
      </c>
      <c r="Q208" s="190">
        <v>1790</v>
      </c>
      <c r="R208" s="189"/>
    </row>
    <row r="209" spans="1:18" x14ac:dyDescent="0.25">
      <c r="A209" s="187">
        <v>57</v>
      </c>
      <c r="B209" s="188">
        <v>10</v>
      </c>
      <c r="C209" s="189" t="s">
        <v>826</v>
      </c>
      <c r="D209" s="189" t="s">
        <v>319</v>
      </c>
      <c r="E209" s="189" t="s">
        <v>1411</v>
      </c>
      <c r="F209" s="39">
        <v>19040</v>
      </c>
      <c r="G209" s="189" t="s">
        <v>305</v>
      </c>
      <c r="H209" s="189" t="s">
        <v>296</v>
      </c>
      <c r="I209" s="189" t="s">
        <v>1412</v>
      </c>
      <c r="J209" s="189" t="s">
        <v>1413</v>
      </c>
      <c r="K209" s="189" t="s">
        <v>1414</v>
      </c>
      <c r="L209" s="189" t="s">
        <v>1415</v>
      </c>
      <c r="M209" s="189" t="s">
        <v>1416</v>
      </c>
      <c r="N209" s="189" t="s">
        <v>302</v>
      </c>
      <c r="O209" s="190">
        <v>150</v>
      </c>
      <c r="P209" s="190">
        <v>46100</v>
      </c>
      <c r="Q209" s="190">
        <v>1000</v>
      </c>
      <c r="R209" s="189"/>
    </row>
    <row r="210" spans="1:18" x14ac:dyDescent="0.25">
      <c r="A210" s="187">
        <v>250</v>
      </c>
      <c r="B210" s="188">
        <v>10</v>
      </c>
      <c r="C210" s="189" t="s">
        <v>576</v>
      </c>
      <c r="D210" s="189" t="s">
        <v>319</v>
      </c>
      <c r="E210" s="189" t="s">
        <v>1417</v>
      </c>
      <c r="F210" s="39">
        <v>21710</v>
      </c>
      <c r="G210" s="189" t="s">
        <v>305</v>
      </c>
      <c r="H210" s="189" t="s">
        <v>321</v>
      </c>
      <c r="I210" s="189" t="s">
        <v>1418</v>
      </c>
      <c r="J210" s="189" t="s">
        <v>1419</v>
      </c>
      <c r="K210" s="189" t="s">
        <v>498</v>
      </c>
      <c r="L210" s="189" t="s">
        <v>499</v>
      </c>
      <c r="M210" s="189" t="s">
        <v>1420</v>
      </c>
      <c r="N210" s="189" t="s">
        <v>362</v>
      </c>
      <c r="O210" s="190">
        <v>85</v>
      </c>
      <c r="P210" s="190">
        <v>30500</v>
      </c>
      <c r="Q210" s="190">
        <v>1350</v>
      </c>
      <c r="R210" s="189"/>
    </row>
    <row r="211" spans="1:18" x14ac:dyDescent="0.25">
      <c r="A211" s="187">
        <v>33</v>
      </c>
      <c r="B211" s="188">
        <v>3</v>
      </c>
      <c r="C211" s="189" t="s">
        <v>511</v>
      </c>
      <c r="D211" s="189" t="s">
        <v>1421</v>
      </c>
      <c r="E211" s="189" t="s">
        <v>1422</v>
      </c>
      <c r="F211" s="39">
        <v>21218</v>
      </c>
      <c r="G211" s="189" t="s">
        <v>305</v>
      </c>
      <c r="H211" s="189" t="s">
        <v>321</v>
      </c>
      <c r="I211" s="189" t="s">
        <v>1423</v>
      </c>
      <c r="J211" s="189" t="s">
        <v>1424</v>
      </c>
      <c r="K211" s="189" t="s">
        <v>1425</v>
      </c>
      <c r="L211" s="189" t="s">
        <v>1426</v>
      </c>
      <c r="M211" s="189" t="s">
        <v>1427</v>
      </c>
      <c r="N211" s="189" t="s">
        <v>302</v>
      </c>
      <c r="O211" s="190">
        <v>100</v>
      </c>
      <c r="P211" s="190">
        <v>63000</v>
      </c>
      <c r="Q211" s="190">
        <v>1650</v>
      </c>
      <c r="R211" s="189"/>
    </row>
    <row r="212" spans="1:18" x14ac:dyDescent="0.25">
      <c r="A212" s="187">
        <v>283</v>
      </c>
      <c r="B212" s="188">
        <v>9</v>
      </c>
      <c r="C212" s="189" t="s">
        <v>310</v>
      </c>
      <c r="D212" s="189" t="s">
        <v>319</v>
      </c>
      <c r="E212" s="189" t="s">
        <v>1428</v>
      </c>
      <c r="F212" s="39">
        <v>20284</v>
      </c>
      <c r="G212" s="189" t="s">
        <v>305</v>
      </c>
      <c r="H212" s="189" t="s">
        <v>321</v>
      </c>
      <c r="I212" s="189" t="s">
        <v>1429</v>
      </c>
      <c r="J212" s="189" t="s">
        <v>1430</v>
      </c>
      <c r="K212" s="189" t="s">
        <v>314</v>
      </c>
      <c r="L212" s="189" t="s">
        <v>315</v>
      </c>
      <c r="M212" s="189" t="s">
        <v>1431</v>
      </c>
      <c r="N212" s="189" t="s">
        <v>462</v>
      </c>
      <c r="O212" s="190">
        <v>140</v>
      </c>
      <c r="P212" s="190">
        <v>50000</v>
      </c>
      <c r="Q212" s="190">
        <v>600</v>
      </c>
      <c r="R212" s="189"/>
    </row>
    <row r="213" spans="1:18" x14ac:dyDescent="0.25">
      <c r="A213" s="187">
        <v>29</v>
      </c>
      <c r="B213" s="188">
        <v>1</v>
      </c>
      <c r="C213" s="189" t="s">
        <v>992</v>
      </c>
      <c r="D213" s="189" t="s">
        <v>319</v>
      </c>
      <c r="E213" s="189" t="s">
        <v>1432</v>
      </c>
      <c r="F213" s="39">
        <v>23541</v>
      </c>
      <c r="G213" s="189" t="s">
        <v>305</v>
      </c>
      <c r="H213" s="189" t="s">
        <v>321</v>
      </c>
      <c r="I213" s="189" t="s">
        <v>1433</v>
      </c>
      <c r="J213" s="189" t="s">
        <v>1434</v>
      </c>
      <c r="K213" s="189" t="s">
        <v>299</v>
      </c>
      <c r="L213" s="189" t="s">
        <v>300</v>
      </c>
      <c r="M213" s="189" t="s">
        <v>1435</v>
      </c>
      <c r="N213" s="189" t="s">
        <v>309</v>
      </c>
      <c r="O213" s="190">
        <v>175</v>
      </c>
      <c r="P213" s="190">
        <v>48300</v>
      </c>
      <c r="Q213" s="190">
        <v>1800</v>
      </c>
      <c r="R213" s="189"/>
    </row>
    <row r="214" spans="1:18" x14ac:dyDescent="0.25">
      <c r="A214" s="187">
        <v>175</v>
      </c>
      <c r="B214" s="188">
        <v>4</v>
      </c>
      <c r="C214" s="189" t="s">
        <v>395</v>
      </c>
      <c r="D214" s="189"/>
      <c r="E214" s="189" t="s">
        <v>1436</v>
      </c>
      <c r="F214" s="39">
        <v>26535</v>
      </c>
      <c r="G214" s="189" t="s">
        <v>295</v>
      </c>
      <c r="H214" s="189" t="s">
        <v>296</v>
      </c>
      <c r="I214" s="189" t="s">
        <v>1437</v>
      </c>
      <c r="J214" s="189" t="s">
        <v>1438</v>
      </c>
      <c r="K214" s="189" t="s">
        <v>399</v>
      </c>
      <c r="L214" s="189" t="s">
        <v>400</v>
      </c>
      <c r="M214" s="189" t="s">
        <v>520</v>
      </c>
      <c r="N214" s="189" t="s">
        <v>362</v>
      </c>
      <c r="O214" s="190">
        <v>80</v>
      </c>
      <c r="P214" s="190">
        <v>36700</v>
      </c>
      <c r="Q214" s="190">
        <v>530</v>
      </c>
      <c r="R214" s="189"/>
    </row>
    <row r="215" spans="1:18" x14ac:dyDescent="0.25">
      <c r="A215" s="187">
        <v>62</v>
      </c>
      <c r="C215" s="189" t="s">
        <v>657</v>
      </c>
      <c r="D215" s="189"/>
      <c r="E215" s="189" t="s">
        <v>1305</v>
      </c>
      <c r="F215" s="39">
        <v>31207</v>
      </c>
      <c r="G215" s="189" t="s">
        <v>295</v>
      </c>
      <c r="H215" s="189" t="s">
        <v>321</v>
      </c>
      <c r="I215" s="189" t="s">
        <v>1306</v>
      </c>
      <c r="J215" s="189" t="s">
        <v>1307</v>
      </c>
      <c r="K215" s="189" t="s">
        <v>328</v>
      </c>
      <c r="L215" s="189" t="s">
        <v>329</v>
      </c>
      <c r="M215" s="189" t="s">
        <v>1308</v>
      </c>
      <c r="N215" s="189" t="s">
        <v>302</v>
      </c>
      <c r="O215" s="190">
        <v>110</v>
      </c>
      <c r="P215" s="190">
        <v>66800</v>
      </c>
      <c r="Q215" s="190">
        <v>1750</v>
      </c>
      <c r="R215" s="189"/>
    </row>
    <row r="216" spans="1:18" x14ac:dyDescent="0.25">
      <c r="A216" s="187">
        <v>228</v>
      </c>
      <c r="B216" s="188">
        <v>5</v>
      </c>
      <c r="C216" s="189" t="s">
        <v>1105</v>
      </c>
      <c r="D216" s="189"/>
      <c r="E216" s="189" t="s">
        <v>1106</v>
      </c>
      <c r="F216" s="39">
        <v>25981</v>
      </c>
      <c r="G216" s="189" t="s">
        <v>305</v>
      </c>
      <c r="H216" s="189" t="s">
        <v>321</v>
      </c>
      <c r="I216" s="189" t="s">
        <v>1107</v>
      </c>
      <c r="J216" s="189" t="s">
        <v>1108</v>
      </c>
      <c r="K216" s="189" t="s">
        <v>328</v>
      </c>
      <c r="L216" s="189" t="s">
        <v>329</v>
      </c>
      <c r="M216" s="189" t="s">
        <v>1109</v>
      </c>
      <c r="N216" s="189" t="s">
        <v>370</v>
      </c>
      <c r="O216" s="190">
        <v>120</v>
      </c>
      <c r="P216" s="190">
        <v>33100</v>
      </c>
      <c r="Q216" s="190">
        <v>1190</v>
      </c>
      <c r="R216" s="189"/>
    </row>
    <row r="217" spans="1:18" x14ac:dyDescent="0.25">
      <c r="A217" s="187">
        <v>130</v>
      </c>
      <c r="B217" s="188">
        <v>10</v>
      </c>
      <c r="C217" s="189" t="s">
        <v>1447</v>
      </c>
      <c r="D217" s="189" t="s">
        <v>319</v>
      </c>
      <c r="E217" s="189" t="s">
        <v>1448</v>
      </c>
      <c r="F217" s="39">
        <v>20257</v>
      </c>
      <c r="G217" s="189" t="s">
        <v>305</v>
      </c>
      <c r="H217" s="189" t="s">
        <v>296</v>
      </c>
      <c r="I217" s="189" t="s">
        <v>1449</v>
      </c>
      <c r="J217" s="189" t="s">
        <v>1450</v>
      </c>
      <c r="K217" s="189" t="s">
        <v>498</v>
      </c>
      <c r="L217" s="189" t="s">
        <v>499</v>
      </c>
      <c r="M217" s="189" t="s">
        <v>1451</v>
      </c>
      <c r="N217" s="189" t="s">
        <v>370</v>
      </c>
      <c r="O217" s="190">
        <v>100</v>
      </c>
      <c r="P217" s="190">
        <v>57100</v>
      </c>
      <c r="Q217" s="190">
        <v>1950</v>
      </c>
      <c r="R217" s="189"/>
    </row>
    <row r="218" spans="1:18" x14ac:dyDescent="0.25">
      <c r="A218" s="187">
        <v>17</v>
      </c>
      <c r="C218" s="189" t="s">
        <v>395</v>
      </c>
      <c r="D218" s="189" t="s">
        <v>512</v>
      </c>
      <c r="E218" s="189" t="s">
        <v>1189</v>
      </c>
      <c r="F218" s="39">
        <v>25815</v>
      </c>
      <c r="G218" s="189" t="s">
        <v>295</v>
      </c>
      <c r="H218" s="189" t="s">
        <v>296</v>
      </c>
      <c r="I218" s="189" t="s">
        <v>1439</v>
      </c>
      <c r="J218" s="189" t="s">
        <v>1440</v>
      </c>
      <c r="K218" s="189" t="s">
        <v>328</v>
      </c>
      <c r="L218" s="189" t="s">
        <v>329</v>
      </c>
      <c r="M218" s="189" t="s">
        <v>1441</v>
      </c>
      <c r="N218" s="189" t="s">
        <v>354</v>
      </c>
      <c r="O218" s="190">
        <v>85</v>
      </c>
      <c r="P218" s="190">
        <v>57300</v>
      </c>
      <c r="Q218" s="190">
        <v>1080</v>
      </c>
      <c r="R218" s="189"/>
    </row>
    <row r="219" spans="1:18" x14ac:dyDescent="0.25">
      <c r="A219" s="187">
        <v>152</v>
      </c>
      <c r="B219" s="188">
        <v>8</v>
      </c>
      <c r="C219" s="189" t="s">
        <v>1130</v>
      </c>
      <c r="D219" s="189" t="s">
        <v>512</v>
      </c>
      <c r="E219" s="189" t="s">
        <v>1131</v>
      </c>
      <c r="F219" s="39">
        <v>26712</v>
      </c>
      <c r="G219" s="189" t="s">
        <v>305</v>
      </c>
      <c r="H219" s="189" t="s">
        <v>296</v>
      </c>
      <c r="I219" s="189" t="s">
        <v>1132</v>
      </c>
      <c r="J219" s="189" t="s">
        <v>1133</v>
      </c>
      <c r="K219" s="189" t="s">
        <v>328</v>
      </c>
      <c r="L219" s="189" t="s">
        <v>329</v>
      </c>
      <c r="M219" s="189" t="s">
        <v>1134</v>
      </c>
      <c r="N219" s="189" t="s">
        <v>309</v>
      </c>
      <c r="O219" s="190">
        <v>85</v>
      </c>
      <c r="P219" s="190">
        <v>33600</v>
      </c>
      <c r="Q219" s="190">
        <v>1380</v>
      </c>
      <c r="R219" s="189"/>
    </row>
    <row r="220" spans="1:18" x14ac:dyDescent="0.25">
      <c r="A220" s="187">
        <v>122</v>
      </c>
      <c r="B220" s="188">
        <v>2</v>
      </c>
      <c r="C220" s="189" t="s">
        <v>511</v>
      </c>
      <c r="D220" s="189"/>
      <c r="E220" s="189" t="s">
        <v>1461</v>
      </c>
      <c r="F220" s="39">
        <v>26535</v>
      </c>
      <c r="G220" s="189" t="s">
        <v>295</v>
      </c>
      <c r="H220" s="189" t="s">
        <v>321</v>
      </c>
      <c r="I220" s="189" t="s">
        <v>1462</v>
      </c>
      <c r="J220" s="189" t="s">
        <v>1463</v>
      </c>
      <c r="K220" s="189" t="s">
        <v>1464</v>
      </c>
      <c r="L220" s="189" t="s">
        <v>1465</v>
      </c>
      <c r="M220" s="189" t="s">
        <v>1466</v>
      </c>
      <c r="N220" s="189" t="s">
        <v>317</v>
      </c>
      <c r="O220" s="190">
        <v>150</v>
      </c>
      <c r="P220" s="190">
        <v>91300</v>
      </c>
      <c r="Q220" s="190">
        <v>1840</v>
      </c>
      <c r="R220" s="189"/>
    </row>
    <row r="221" spans="1:18" x14ac:dyDescent="0.25">
      <c r="A221" s="187">
        <v>103</v>
      </c>
      <c r="B221" s="188">
        <v>8</v>
      </c>
      <c r="C221" s="189" t="s">
        <v>740</v>
      </c>
      <c r="D221" s="189" t="s">
        <v>319</v>
      </c>
      <c r="E221" s="189" t="s">
        <v>1467</v>
      </c>
      <c r="F221" s="39">
        <v>26535</v>
      </c>
      <c r="G221" s="189" t="s">
        <v>305</v>
      </c>
      <c r="H221" s="189" t="s">
        <v>296</v>
      </c>
      <c r="I221" s="189" t="s">
        <v>1468</v>
      </c>
      <c r="J221" s="189" t="s">
        <v>1469</v>
      </c>
      <c r="K221" s="189" t="s">
        <v>341</v>
      </c>
      <c r="L221" s="189" t="s">
        <v>300</v>
      </c>
      <c r="M221" s="189" t="s">
        <v>1470</v>
      </c>
      <c r="N221" s="189" t="s">
        <v>309</v>
      </c>
      <c r="O221" s="190">
        <v>175</v>
      </c>
      <c r="P221" s="190">
        <v>37100</v>
      </c>
      <c r="Q221" s="190">
        <v>1190</v>
      </c>
      <c r="R221" s="189"/>
    </row>
    <row r="222" spans="1:18" x14ac:dyDescent="0.25">
      <c r="A222" s="187">
        <v>197</v>
      </c>
      <c r="B222" s="188">
        <v>7</v>
      </c>
      <c r="C222" s="189" t="s">
        <v>1471</v>
      </c>
      <c r="D222" s="189"/>
      <c r="E222" s="189" t="s">
        <v>1472</v>
      </c>
      <c r="F222" s="39">
        <v>26535</v>
      </c>
      <c r="G222" s="189" t="s">
        <v>305</v>
      </c>
      <c r="H222" s="189" t="s">
        <v>296</v>
      </c>
      <c r="I222" s="189" t="s">
        <v>1473</v>
      </c>
      <c r="J222" s="189" t="s">
        <v>1474</v>
      </c>
      <c r="K222" s="189" t="s">
        <v>1044</v>
      </c>
      <c r="L222" s="189" t="s">
        <v>1045</v>
      </c>
      <c r="M222" s="189" t="s">
        <v>1475</v>
      </c>
      <c r="N222" s="189" t="s">
        <v>462</v>
      </c>
      <c r="O222" s="190">
        <v>150</v>
      </c>
      <c r="P222" s="190">
        <v>55600</v>
      </c>
      <c r="Q222" s="190">
        <v>1630</v>
      </c>
      <c r="R222" s="189"/>
    </row>
    <row r="223" spans="1:18" x14ac:dyDescent="0.25">
      <c r="A223" s="187">
        <v>177</v>
      </c>
      <c r="B223" s="188">
        <v>6</v>
      </c>
      <c r="C223" s="189" t="s">
        <v>1286</v>
      </c>
      <c r="D223" s="189"/>
      <c r="E223" s="189" t="s">
        <v>513</v>
      </c>
      <c r="F223" s="39">
        <v>28412</v>
      </c>
      <c r="G223" s="189" t="s">
        <v>295</v>
      </c>
      <c r="H223" s="189" t="s">
        <v>296</v>
      </c>
      <c r="I223" s="189" t="s">
        <v>1476</v>
      </c>
      <c r="J223" s="189" t="s">
        <v>1477</v>
      </c>
      <c r="K223" s="189" t="s">
        <v>1478</v>
      </c>
      <c r="L223" s="189" t="s">
        <v>1479</v>
      </c>
      <c r="M223" s="189" t="s">
        <v>1480</v>
      </c>
      <c r="N223" s="189" t="s">
        <v>432</v>
      </c>
      <c r="O223" s="190">
        <v>200</v>
      </c>
      <c r="P223" s="190">
        <v>76900</v>
      </c>
      <c r="Q223" s="190">
        <v>1070</v>
      </c>
      <c r="R223" s="189"/>
    </row>
    <row r="224" spans="1:18" x14ac:dyDescent="0.25">
      <c r="A224" s="187">
        <v>185</v>
      </c>
      <c r="B224" s="188">
        <v>7</v>
      </c>
      <c r="C224" s="189" t="s">
        <v>1481</v>
      </c>
      <c r="D224" s="189" t="s">
        <v>349</v>
      </c>
      <c r="E224" s="189" t="s">
        <v>1482</v>
      </c>
      <c r="F224" s="39">
        <v>19960</v>
      </c>
      <c r="G224" s="189" t="s">
        <v>295</v>
      </c>
      <c r="H224" s="189" t="s">
        <v>296</v>
      </c>
      <c r="I224" s="189" t="s">
        <v>1483</v>
      </c>
      <c r="J224" s="189" t="s">
        <v>1484</v>
      </c>
      <c r="K224" s="189" t="s">
        <v>654</v>
      </c>
      <c r="L224" s="189" t="s">
        <v>655</v>
      </c>
      <c r="M224" s="189" t="s">
        <v>1485</v>
      </c>
      <c r="N224" s="189" t="s">
        <v>462</v>
      </c>
      <c r="O224" s="190">
        <v>115</v>
      </c>
      <c r="P224" s="190">
        <v>72100</v>
      </c>
      <c r="Q224" s="190">
        <v>520</v>
      </c>
      <c r="R224" s="189"/>
    </row>
    <row r="225" spans="1:18" x14ac:dyDescent="0.25">
      <c r="A225" s="187">
        <v>158</v>
      </c>
      <c r="B225" s="188">
        <v>8</v>
      </c>
      <c r="C225" s="189" t="s">
        <v>1486</v>
      </c>
      <c r="D225" s="189"/>
      <c r="E225" s="189" t="s">
        <v>1487</v>
      </c>
      <c r="F225" s="39">
        <v>21755</v>
      </c>
      <c r="G225" s="189" t="s">
        <v>305</v>
      </c>
      <c r="H225" s="189" t="s">
        <v>321</v>
      </c>
      <c r="I225" s="189" t="s">
        <v>1488</v>
      </c>
      <c r="J225" s="189" t="s">
        <v>1489</v>
      </c>
      <c r="K225" s="189" t="s">
        <v>1170</v>
      </c>
      <c r="L225" s="189" t="s">
        <v>1171</v>
      </c>
      <c r="M225" s="189" t="s">
        <v>1490</v>
      </c>
      <c r="N225" s="189" t="s">
        <v>302</v>
      </c>
      <c r="O225" s="190">
        <v>110</v>
      </c>
      <c r="P225" s="190">
        <v>37000</v>
      </c>
      <c r="Q225" s="190">
        <v>1790</v>
      </c>
      <c r="R225" s="189"/>
    </row>
    <row r="226" spans="1:18" x14ac:dyDescent="0.25">
      <c r="A226" s="187">
        <v>169</v>
      </c>
      <c r="B226" s="188">
        <v>8</v>
      </c>
      <c r="C226" s="189" t="s">
        <v>569</v>
      </c>
      <c r="D226" s="189"/>
      <c r="E226" s="189" t="s">
        <v>1375</v>
      </c>
      <c r="F226" s="39">
        <v>22719</v>
      </c>
      <c r="G226" s="189" t="s">
        <v>305</v>
      </c>
      <c r="H226" s="189" t="s">
        <v>321</v>
      </c>
      <c r="I226" s="189" t="s">
        <v>1376</v>
      </c>
      <c r="J226" s="189" t="s">
        <v>1377</v>
      </c>
      <c r="K226" s="189" t="s">
        <v>328</v>
      </c>
      <c r="L226" s="189" t="s">
        <v>329</v>
      </c>
      <c r="M226" s="189" t="s">
        <v>1378</v>
      </c>
      <c r="N226" s="189" t="s">
        <v>317</v>
      </c>
      <c r="O226" s="190">
        <v>125</v>
      </c>
      <c r="P226" s="190">
        <v>73600</v>
      </c>
      <c r="Q226" s="190">
        <v>1560</v>
      </c>
      <c r="R226" s="189"/>
    </row>
    <row r="227" spans="1:18" x14ac:dyDescent="0.25">
      <c r="A227" s="187">
        <v>91</v>
      </c>
      <c r="B227" s="188">
        <v>1</v>
      </c>
      <c r="C227" s="189" t="s">
        <v>1495</v>
      </c>
      <c r="D227" s="189"/>
      <c r="E227" s="189" t="s">
        <v>1496</v>
      </c>
      <c r="F227" s="39">
        <v>22843</v>
      </c>
      <c r="G227" s="189" t="s">
        <v>295</v>
      </c>
      <c r="H227" s="189" t="s">
        <v>296</v>
      </c>
      <c r="I227" s="189" t="s">
        <v>1497</v>
      </c>
      <c r="J227" s="189" t="s">
        <v>1498</v>
      </c>
      <c r="K227" s="189" t="s">
        <v>1499</v>
      </c>
      <c r="L227" s="189" t="s">
        <v>1500</v>
      </c>
      <c r="M227" s="189" t="s">
        <v>1501</v>
      </c>
      <c r="N227" s="189" t="s">
        <v>309</v>
      </c>
      <c r="O227" s="190">
        <v>150</v>
      </c>
      <c r="P227" s="190">
        <v>50400</v>
      </c>
      <c r="Q227" s="190">
        <v>870</v>
      </c>
      <c r="R227" s="189"/>
    </row>
    <row r="228" spans="1:18" x14ac:dyDescent="0.25">
      <c r="A228" s="187">
        <v>254</v>
      </c>
      <c r="B228" s="188">
        <v>4</v>
      </c>
      <c r="C228" s="189" t="s">
        <v>395</v>
      </c>
      <c r="D228" s="189" t="s">
        <v>319</v>
      </c>
      <c r="E228" s="189" t="s">
        <v>1502</v>
      </c>
      <c r="F228" s="39">
        <v>18370</v>
      </c>
      <c r="G228" s="189" t="s">
        <v>295</v>
      </c>
      <c r="H228" s="189" t="s">
        <v>321</v>
      </c>
      <c r="I228" s="189" t="s">
        <v>1503</v>
      </c>
      <c r="J228" s="189" t="s">
        <v>1504</v>
      </c>
      <c r="K228" s="189" t="s">
        <v>1505</v>
      </c>
      <c r="L228" s="189" t="s">
        <v>587</v>
      </c>
      <c r="M228" s="189" t="s">
        <v>1506</v>
      </c>
      <c r="N228" s="189" t="s">
        <v>370</v>
      </c>
      <c r="O228" s="190">
        <v>130</v>
      </c>
      <c r="P228" s="190">
        <v>76500</v>
      </c>
      <c r="Q228" s="190">
        <v>1060</v>
      </c>
      <c r="R228" s="189"/>
    </row>
    <row r="229" spans="1:18" x14ac:dyDescent="0.25">
      <c r="A229" s="187">
        <v>100</v>
      </c>
      <c r="B229" s="188">
        <v>9</v>
      </c>
      <c r="C229" s="189" t="s">
        <v>390</v>
      </c>
      <c r="D229" s="189"/>
      <c r="E229" s="189" t="s">
        <v>1507</v>
      </c>
      <c r="F229" s="39">
        <v>29653</v>
      </c>
      <c r="G229" s="189" t="s">
        <v>295</v>
      </c>
      <c r="H229" s="189" t="s">
        <v>296</v>
      </c>
      <c r="I229" s="189" t="s">
        <v>1508</v>
      </c>
      <c r="J229" s="189" t="s">
        <v>1509</v>
      </c>
      <c r="K229" s="189" t="s">
        <v>1510</v>
      </c>
      <c r="L229" s="189" t="s">
        <v>1511</v>
      </c>
      <c r="M229" s="189" t="s">
        <v>1512</v>
      </c>
      <c r="N229" s="189" t="s">
        <v>362</v>
      </c>
      <c r="O229" s="190">
        <v>100</v>
      </c>
      <c r="P229" s="190">
        <v>33100</v>
      </c>
      <c r="Q229" s="190">
        <v>750</v>
      </c>
      <c r="R229" s="189"/>
    </row>
    <row r="230" spans="1:18" x14ac:dyDescent="0.25">
      <c r="A230" s="187">
        <v>215</v>
      </c>
      <c r="B230" s="188">
        <v>10</v>
      </c>
      <c r="C230" s="189" t="s">
        <v>1442</v>
      </c>
      <c r="D230" s="189"/>
      <c r="E230" s="189" t="s">
        <v>1443</v>
      </c>
      <c r="F230" s="39">
        <v>24657</v>
      </c>
      <c r="G230" s="189" t="s">
        <v>305</v>
      </c>
      <c r="H230" s="189" t="s">
        <v>321</v>
      </c>
      <c r="I230" s="189" t="s">
        <v>1444</v>
      </c>
      <c r="J230" s="189" t="s">
        <v>1445</v>
      </c>
      <c r="K230" s="189" t="s">
        <v>328</v>
      </c>
      <c r="L230" s="189" t="s">
        <v>329</v>
      </c>
      <c r="M230" s="189" t="s">
        <v>1446</v>
      </c>
      <c r="N230" s="189" t="s">
        <v>370</v>
      </c>
      <c r="O230" s="190">
        <v>95</v>
      </c>
      <c r="P230" s="190">
        <v>46500</v>
      </c>
      <c r="Q230" s="190">
        <v>570</v>
      </c>
      <c r="R230" s="189"/>
    </row>
    <row r="231" spans="1:18" x14ac:dyDescent="0.25">
      <c r="A231" s="187">
        <v>186</v>
      </c>
      <c r="B231" s="188">
        <v>7</v>
      </c>
      <c r="C231" s="189" t="s">
        <v>1517</v>
      </c>
      <c r="D231" s="189" t="s">
        <v>469</v>
      </c>
      <c r="E231" s="189" t="s">
        <v>727</v>
      </c>
      <c r="F231" s="39">
        <v>20404</v>
      </c>
      <c r="G231" s="189" t="s">
        <v>305</v>
      </c>
      <c r="H231" s="189" t="s">
        <v>321</v>
      </c>
      <c r="I231" s="189" t="s">
        <v>1518</v>
      </c>
      <c r="J231" s="189" t="s">
        <v>1519</v>
      </c>
      <c r="K231" s="189" t="s">
        <v>1520</v>
      </c>
      <c r="L231" s="189" t="s">
        <v>1521</v>
      </c>
      <c r="M231" s="189" t="s">
        <v>1522</v>
      </c>
      <c r="N231" s="189" t="s">
        <v>302</v>
      </c>
      <c r="O231" s="190">
        <v>100</v>
      </c>
      <c r="P231" s="190">
        <v>65100</v>
      </c>
      <c r="Q231" s="190">
        <v>950</v>
      </c>
      <c r="R231" s="189"/>
    </row>
    <row r="232" spans="1:18" x14ac:dyDescent="0.25">
      <c r="A232" s="187">
        <v>58</v>
      </c>
      <c r="B232" s="188">
        <v>5</v>
      </c>
      <c r="C232" s="189" t="s">
        <v>569</v>
      </c>
      <c r="D232" s="189"/>
      <c r="E232" s="189" t="s">
        <v>1523</v>
      </c>
      <c r="F232" s="39">
        <v>25206</v>
      </c>
      <c r="G232" s="189" t="s">
        <v>295</v>
      </c>
      <c r="H232" s="189" t="s">
        <v>296</v>
      </c>
      <c r="I232" s="189" t="s">
        <v>1524</v>
      </c>
      <c r="J232" s="189" t="s">
        <v>1525</v>
      </c>
      <c r="K232" s="189" t="s">
        <v>543</v>
      </c>
      <c r="L232" s="189" t="s">
        <v>544</v>
      </c>
      <c r="M232" s="189" t="s">
        <v>1526</v>
      </c>
      <c r="N232" s="189" t="s">
        <v>370</v>
      </c>
      <c r="O232" s="190">
        <v>225</v>
      </c>
      <c r="P232" s="190">
        <v>41400</v>
      </c>
      <c r="Q232" s="190">
        <v>1320</v>
      </c>
      <c r="R232" s="189"/>
    </row>
    <row r="233" spans="1:18" x14ac:dyDescent="0.25">
      <c r="A233" s="187">
        <v>232</v>
      </c>
      <c r="B233" s="188">
        <v>4</v>
      </c>
      <c r="C233" s="189" t="s">
        <v>1527</v>
      </c>
      <c r="D233" s="189"/>
      <c r="E233" s="189" t="s">
        <v>1528</v>
      </c>
      <c r="F233" s="39">
        <v>22642</v>
      </c>
      <c r="G233" s="189" t="s">
        <v>305</v>
      </c>
      <c r="H233" s="189" t="s">
        <v>321</v>
      </c>
      <c r="I233" s="189" t="s">
        <v>1529</v>
      </c>
      <c r="J233" s="189" t="s">
        <v>1530</v>
      </c>
      <c r="K233" s="189" t="s">
        <v>1320</v>
      </c>
      <c r="L233" s="189" t="s">
        <v>1321</v>
      </c>
      <c r="M233" s="189" t="s">
        <v>1531</v>
      </c>
      <c r="N233" s="189" t="s">
        <v>370</v>
      </c>
      <c r="O233" s="190">
        <v>115</v>
      </c>
      <c r="P233" s="190">
        <v>51600</v>
      </c>
      <c r="Q233" s="190">
        <v>1180</v>
      </c>
      <c r="R233" s="189"/>
    </row>
    <row r="234" spans="1:18" x14ac:dyDescent="0.25">
      <c r="A234" s="187">
        <v>145</v>
      </c>
      <c r="B234" s="188">
        <v>8</v>
      </c>
      <c r="C234" s="189" t="s">
        <v>376</v>
      </c>
      <c r="D234" s="189"/>
      <c r="E234" s="189" t="s">
        <v>1532</v>
      </c>
      <c r="F234" s="39">
        <v>21379</v>
      </c>
      <c r="G234" s="189" t="s">
        <v>305</v>
      </c>
      <c r="H234" s="189" t="s">
        <v>321</v>
      </c>
      <c r="I234" s="189" t="s">
        <v>1533</v>
      </c>
      <c r="J234" s="189" t="s">
        <v>1534</v>
      </c>
      <c r="K234" s="189" t="s">
        <v>1535</v>
      </c>
      <c r="L234" s="189" t="s">
        <v>1536</v>
      </c>
      <c r="M234" s="189" t="s">
        <v>1537</v>
      </c>
      <c r="N234" s="189" t="s">
        <v>317</v>
      </c>
      <c r="O234" s="190">
        <v>150</v>
      </c>
      <c r="P234" s="190">
        <v>88500</v>
      </c>
      <c r="Q234" s="190">
        <v>1530</v>
      </c>
      <c r="R234" s="189"/>
    </row>
    <row r="235" spans="1:18" x14ac:dyDescent="0.25">
      <c r="A235" s="187">
        <v>230</v>
      </c>
      <c r="B235" s="188">
        <v>10</v>
      </c>
      <c r="C235" s="189" t="s">
        <v>1538</v>
      </c>
      <c r="D235" s="189" t="s">
        <v>1539</v>
      </c>
      <c r="E235" s="189" t="s">
        <v>1540</v>
      </c>
      <c r="F235" s="39">
        <v>28520</v>
      </c>
      <c r="G235" s="189" t="s">
        <v>295</v>
      </c>
      <c r="H235" s="189" t="s">
        <v>296</v>
      </c>
      <c r="I235" s="189" t="s">
        <v>1541</v>
      </c>
      <c r="J235" s="189" t="s">
        <v>1542</v>
      </c>
      <c r="K235" s="189" t="s">
        <v>628</v>
      </c>
      <c r="L235" s="189" t="s">
        <v>629</v>
      </c>
      <c r="M235" s="189" t="s">
        <v>1543</v>
      </c>
      <c r="N235" s="189" t="s">
        <v>370</v>
      </c>
      <c r="O235" s="190">
        <v>100</v>
      </c>
      <c r="P235" s="190">
        <v>77200</v>
      </c>
      <c r="Q235" s="190">
        <v>1350</v>
      </c>
      <c r="R235" s="189"/>
    </row>
    <row r="236" spans="1:18" x14ac:dyDescent="0.25">
      <c r="A236" s="187">
        <v>143</v>
      </c>
      <c r="B236" s="188">
        <v>3</v>
      </c>
      <c r="C236" s="189" t="s">
        <v>337</v>
      </c>
      <c r="D236" s="189" t="s">
        <v>319</v>
      </c>
      <c r="E236" s="189" t="s">
        <v>1544</v>
      </c>
      <c r="F236" s="39">
        <v>26207</v>
      </c>
      <c r="G236" s="189" t="s">
        <v>295</v>
      </c>
      <c r="H236" s="189" t="s">
        <v>321</v>
      </c>
      <c r="I236" s="189" t="s">
        <v>1545</v>
      </c>
      <c r="J236" s="189" t="s">
        <v>1546</v>
      </c>
      <c r="K236" s="189" t="s">
        <v>1547</v>
      </c>
      <c r="L236" s="189" t="s">
        <v>1548</v>
      </c>
      <c r="M236" s="189" t="s">
        <v>1549</v>
      </c>
      <c r="N236" s="189" t="s">
        <v>462</v>
      </c>
      <c r="O236" s="190">
        <v>160</v>
      </c>
      <c r="P236" s="190">
        <v>67300</v>
      </c>
      <c r="Q236" s="190">
        <v>1850</v>
      </c>
      <c r="R236" s="189"/>
    </row>
    <row r="237" spans="1:18" x14ac:dyDescent="0.25">
      <c r="A237" s="187">
        <v>225</v>
      </c>
      <c r="B237" s="188">
        <v>10</v>
      </c>
      <c r="C237" s="189" t="s">
        <v>376</v>
      </c>
      <c r="D237" s="189"/>
      <c r="E237" s="189" t="s">
        <v>1491</v>
      </c>
      <c r="F237" s="39">
        <v>24180</v>
      </c>
      <c r="G237" s="189" t="s">
        <v>305</v>
      </c>
      <c r="H237" s="189" t="s">
        <v>321</v>
      </c>
      <c r="I237" s="189" t="s">
        <v>1492</v>
      </c>
      <c r="J237" s="189" t="s">
        <v>1493</v>
      </c>
      <c r="K237" s="189" t="s">
        <v>328</v>
      </c>
      <c r="L237" s="189" t="s">
        <v>329</v>
      </c>
      <c r="M237" s="189" t="s">
        <v>1494</v>
      </c>
      <c r="N237" s="189" t="s">
        <v>317</v>
      </c>
      <c r="O237" s="190">
        <v>150</v>
      </c>
      <c r="P237" s="190">
        <v>49900</v>
      </c>
      <c r="Q237" s="190">
        <v>680</v>
      </c>
      <c r="R237" s="189"/>
    </row>
    <row r="238" spans="1:18" x14ac:dyDescent="0.25">
      <c r="A238" s="187">
        <v>269</v>
      </c>
      <c r="B238" s="188">
        <v>10</v>
      </c>
      <c r="C238" s="189" t="s">
        <v>1452</v>
      </c>
      <c r="D238" s="189"/>
      <c r="E238" s="189" t="s">
        <v>412</v>
      </c>
      <c r="F238" s="39">
        <v>26535</v>
      </c>
      <c r="G238" s="189" t="s">
        <v>295</v>
      </c>
      <c r="H238" s="189" t="s">
        <v>321</v>
      </c>
      <c r="I238" s="189" t="s">
        <v>1453</v>
      </c>
      <c r="J238" s="189" t="s">
        <v>1454</v>
      </c>
      <c r="K238" s="189" t="s">
        <v>328</v>
      </c>
      <c r="L238" s="189" t="s">
        <v>329</v>
      </c>
      <c r="M238" s="189" t="s">
        <v>1455</v>
      </c>
      <c r="N238" s="189" t="s">
        <v>432</v>
      </c>
      <c r="O238" s="190">
        <v>200</v>
      </c>
      <c r="P238" s="190">
        <v>64900</v>
      </c>
      <c r="Q238" s="190">
        <v>1860</v>
      </c>
      <c r="R238" s="189"/>
    </row>
    <row r="239" spans="1:18" x14ac:dyDescent="0.25">
      <c r="A239" s="187">
        <v>30</v>
      </c>
      <c r="B239" s="188">
        <v>9</v>
      </c>
      <c r="C239" s="189" t="s">
        <v>376</v>
      </c>
      <c r="D239" s="189"/>
      <c r="E239" s="189" t="s">
        <v>1555</v>
      </c>
      <c r="F239" s="39">
        <v>24035</v>
      </c>
      <c r="G239" s="189" t="s">
        <v>295</v>
      </c>
      <c r="H239" s="189" t="s">
        <v>321</v>
      </c>
      <c r="I239" s="189" t="s">
        <v>1556</v>
      </c>
      <c r="J239" s="189" t="s">
        <v>1557</v>
      </c>
      <c r="K239" s="189" t="s">
        <v>328</v>
      </c>
      <c r="L239" s="189" t="s">
        <v>329</v>
      </c>
      <c r="M239" s="189" t="s">
        <v>1558</v>
      </c>
      <c r="N239" s="189" t="s">
        <v>317</v>
      </c>
      <c r="O239" s="190">
        <v>150</v>
      </c>
      <c r="P239" s="190">
        <v>70000</v>
      </c>
      <c r="Q239" s="190">
        <v>1660</v>
      </c>
      <c r="R239" s="189"/>
    </row>
    <row r="240" spans="1:18" x14ac:dyDescent="0.25">
      <c r="A240" s="187">
        <v>195</v>
      </c>
      <c r="C240" s="189" t="s">
        <v>1564</v>
      </c>
      <c r="D240" s="189"/>
      <c r="E240" s="189" t="s">
        <v>1565</v>
      </c>
      <c r="F240" s="39">
        <v>24649</v>
      </c>
      <c r="G240" s="189" t="s">
        <v>295</v>
      </c>
      <c r="H240" s="189" t="s">
        <v>321</v>
      </c>
      <c r="I240" s="189" t="s">
        <v>1566</v>
      </c>
      <c r="J240" s="189" t="s">
        <v>1567</v>
      </c>
      <c r="K240" s="189" t="s">
        <v>1568</v>
      </c>
      <c r="L240" s="189" t="s">
        <v>996</v>
      </c>
      <c r="M240" s="189" t="s">
        <v>1569</v>
      </c>
      <c r="N240" s="189" t="s">
        <v>370</v>
      </c>
      <c r="O240" s="190">
        <v>110</v>
      </c>
      <c r="P240" s="190">
        <v>37000</v>
      </c>
      <c r="Q240" s="190">
        <v>1010</v>
      </c>
      <c r="R240" s="189"/>
    </row>
    <row r="241" spans="1:18" x14ac:dyDescent="0.25">
      <c r="A241" s="187">
        <v>240</v>
      </c>
      <c r="B241" s="188">
        <v>1</v>
      </c>
      <c r="C241" s="189" t="s">
        <v>1570</v>
      </c>
      <c r="D241" s="189"/>
      <c r="E241" s="189" t="s">
        <v>1571</v>
      </c>
      <c r="F241" s="39">
        <v>22885</v>
      </c>
      <c r="G241" s="189" t="s">
        <v>295</v>
      </c>
      <c r="H241" s="189" t="s">
        <v>321</v>
      </c>
      <c r="I241" s="189" t="s">
        <v>1572</v>
      </c>
      <c r="J241" s="189" t="s">
        <v>1573</v>
      </c>
      <c r="K241" s="189" t="s">
        <v>744</v>
      </c>
      <c r="L241" s="189" t="s">
        <v>745</v>
      </c>
      <c r="M241" s="189" t="s">
        <v>1574</v>
      </c>
      <c r="N241" s="189" t="s">
        <v>462</v>
      </c>
      <c r="O241" s="190">
        <v>110</v>
      </c>
      <c r="P241" s="190">
        <v>43900</v>
      </c>
      <c r="Q241" s="190">
        <v>1290</v>
      </c>
      <c r="R241" s="189"/>
    </row>
    <row r="242" spans="1:18" x14ac:dyDescent="0.25">
      <c r="A242" s="187">
        <v>61</v>
      </c>
      <c r="B242" s="188">
        <v>9</v>
      </c>
      <c r="C242" s="189" t="s">
        <v>833</v>
      </c>
      <c r="D242" s="189"/>
      <c r="E242" s="189" t="s">
        <v>1575</v>
      </c>
      <c r="F242" s="39">
        <v>27111</v>
      </c>
      <c r="G242" s="189" t="s">
        <v>305</v>
      </c>
      <c r="H242" s="189" t="s">
        <v>321</v>
      </c>
      <c r="I242" s="189" t="s">
        <v>1576</v>
      </c>
      <c r="J242" s="189" t="s">
        <v>1577</v>
      </c>
      <c r="K242" s="189" t="s">
        <v>1578</v>
      </c>
      <c r="L242" s="189" t="s">
        <v>1579</v>
      </c>
      <c r="M242" s="189" t="s">
        <v>1580</v>
      </c>
      <c r="N242" s="189" t="s">
        <v>317</v>
      </c>
      <c r="O242" s="190">
        <v>175</v>
      </c>
      <c r="P242" s="190">
        <v>80000</v>
      </c>
      <c r="Q242" s="190">
        <v>1700</v>
      </c>
      <c r="R242" s="189"/>
    </row>
    <row r="243" spans="1:18" x14ac:dyDescent="0.25">
      <c r="A243" s="187">
        <v>87</v>
      </c>
      <c r="C243" s="189" t="s">
        <v>371</v>
      </c>
      <c r="D243" s="189"/>
      <c r="E243" s="189" t="s">
        <v>1581</v>
      </c>
      <c r="F243" s="39">
        <v>29378</v>
      </c>
      <c r="G243" s="189" t="s">
        <v>295</v>
      </c>
      <c r="H243" s="189" t="s">
        <v>321</v>
      </c>
      <c r="I243" s="189" t="s">
        <v>1582</v>
      </c>
      <c r="J243" s="189" t="s">
        <v>1583</v>
      </c>
      <c r="K243" s="189" t="s">
        <v>1584</v>
      </c>
      <c r="L243" s="189" t="s">
        <v>1585</v>
      </c>
      <c r="M243" s="189" t="s">
        <v>1586</v>
      </c>
      <c r="N243" s="189" t="s">
        <v>354</v>
      </c>
      <c r="O243" s="190">
        <v>115</v>
      </c>
      <c r="P243" s="190">
        <v>29800</v>
      </c>
      <c r="Q243" s="190">
        <v>1500</v>
      </c>
      <c r="R243" s="189"/>
    </row>
    <row r="244" spans="1:18" x14ac:dyDescent="0.25">
      <c r="A244" s="187">
        <v>156</v>
      </c>
      <c r="B244" s="188">
        <v>3</v>
      </c>
      <c r="C244" s="189" t="s">
        <v>826</v>
      </c>
      <c r="D244" s="189"/>
      <c r="E244" s="189" t="s">
        <v>1587</v>
      </c>
      <c r="F244" s="39">
        <v>28565</v>
      </c>
      <c r="G244" s="189" t="s">
        <v>295</v>
      </c>
      <c r="H244" s="189" t="s">
        <v>321</v>
      </c>
      <c r="I244" s="189" t="s">
        <v>1588</v>
      </c>
      <c r="J244" s="189" t="s">
        <v>1589</v>
      </c>
      <c r="K244" s="189" t="s">
        <v>341</v>
      </c>
      <c r="L244" s="189" t="s">
        <v>300</v>
      </c>
      <c r="M244" s="189" t="s">
        <v>1590</v>
      </c>
      <c r="N244" s="189" t="s">
        <v>309</v>
      </c>
      <c r="O244" s="190">
        <v>115</v>
      </c>
      <c r="P244" s="190">
        <v>42900</v>
      </c>
      <c r="Q244" s="190">
        <v>1150</v>
      </c>
      <c r="R244" s="189"/>
    </row>
    <row r="245" spans="1:18" x14ac:dyDescent="0.25">
      <c r="A245" s="187">
        <v>64</v>
      </c>
      <c r="C245" s="189" t="s">
        <v>1591</v>
      </c>
      <c r="D245" s="189" t="s">
        <v>512</v>
      </c>
      <c r="E245" s="189" t="s">
        <v>1592</v>
      </c>
      <c r="F245" s="39">
        <v>23418</v>
      </c>
      <c r="G245" s="189" t="s">
        <v>305</v>
      </c>
      <c r="H245" s="189" t="s">
        <v>296</v>
      </c>
      <c r="I245" s="189" t="s">
        <v>1593</v>
      </c>
      <c r="J245" s="189" t="s">
        <v>1594</v>
      </c>
      <c r="K245" s="189" t="s">
        <v>1595</v>
      </c>
      <c r="L245" s="189" t="s">
        <v>1596</v>
      </c>
      <c r="M245" s="189" t="s">
        <v>1597</v>
      </c>
      <c r="N245" s="189" t="s">
        <v>370</v>
      </c>
      <c r="O245" s="190">
        <v>225</v>
      </c>
      <c r="P245" s="190">
        <v>67000</v>
      </c>
      <c r="Q245" s="190">
        <v>1320</v>
      </c>
      <c r="R245" s="189"/>
    </row>
    <row r="246" spans="1:18" x14ac:dyDescent="0.25">
      <c r="A246" s="187">
        <v>178</v>
      </c>
      <c r="B246" s="188">
        <v>3</v>
      </c>
      <c r="C246" s="189" t="s">
        <v>1559</v>
      </c>
      <c r="D246" s="189"/>
      <c r="E246" s="189" t="s">
        <v>1560</v>
      </c>
      <c r="F246" s="39">
        <v>20975</v>
      </c>
      <c r="G246" s="189" t="s">
        <v>295</v>
      </c>
      <c r="H246" s="189" t="s">
        <v>296</v>
      </c>
      <c r="I246" s="189" t="s">
        <v>1561</v>
      </c>
      <c r="J246" s="189" t="s">
        <v>1562</v>
      </c>
      <c r="K246" s="189" t="s">
        <v>328</v>
      </c>
      <c r="L246" s="189" t="s">
        <v>329</v>
      </c>
      <c r="M246" s="189" t="s">
        <v>1563</v>
      </c>
      <c r="N246" s="189" t="s">
        <v>309</v>
      </c>
      <c r="O246" s="190">
        <v>135</v>
      </c>
      <c r="P246" s="190">
        <v>26400</v>
      </c>
      <c r="Q246" s="190">
        <v>1580</v>
      </c>
      <c r="R246" s="189"/>
    </row>
    <row r="247" spans="1:18" x14ac:dyDescent="0.25">
      <c r="A247" s="187">
        <v>22</v>
      </c>
      <c r="B247" s="188">
        <v>6</v>
      </c>
      <c r="C247" s="189" t="s">
        <v>1603</v>
      </c>
      <c r="D247" s="189"/>
      <c r="E247" s="189" t="s">
        <v>1604</v>
      </c>
      <c r="F247" s="39">
        <v>23820</v>
      </c>
      <c r="G247" s="189" t="s">
        <v>305</v>
      </c>
      <c r="H247" s="189" t="s">
        <v>321</v>
      </c>
      <c r="I247" s="189" t="s">
        <v>1605</v>
      </c>
      <c r="J247" s="189" t="s">
        <v>1606</v>
      </c>
      <c r="K247" s="189" t="s">
        <v>870</v>
      </c>
      <c r="L247" s="189" t="s">
        <v>400</v>
      </c>
      <c r="M247" s="189" t="s">
        <v>1607</v>
      </c>
      <c r="N247" s="189" t="s">
        <v>432</v>
      </c>
      <c r="O247" s="190">
        <v>250</v>
      </c>
      <c r="P247" s="190">
        <v>117900</v>
      </c>
      <c r="Q247" s="190">
        <v>1150</v>
      </c>
      <c r="R247" s="189"/>
    </row>
    <row r="248" spans="1:18" x14ac:dyDescent="0.25">
      <c r="A248" s="187">
        <v>247</v>
      </c>
      <c r="C248" s="189" t="s">
        <v>1095</v>
      </c>
      <c r="D248" s="189" t="s">
        <v>319</v>
      </c>
      <c r="E248" s="189" t="s">
        <v>1310</v>
      </c>
      <c r="F248" s="39">
        <v>23286</v>
      </c>
      <c r="G248" s="189" t="s">
        <v>295</v>
      </c>
      <c r="H248" s="189" t="s">
        <v>296</v>
      </c>
      <c r="I248" s="189" t="s">
        <v>1608</v>
      </c>
      <c r="J248" s="189" t="s">
        <v>1609</v>
      </c>
      <c r="K248" s="189" t="s">
        <v>1610</v>
      </c>
      <c r="L248" s="189" t="s">
        <v>1611</v>
      </c>
      <c r="M248" s="189" t="s">
        <v>1612</v>
      </c>
      <c r="N248" s="189" t="s">
        <v>432</v>
      </c>
      <c r="O248" s="190">
        <v>200</v>
      </c>
      <c r="P248" s="190">
        <v>115800</v>
      </c>
      <c r="Q248" s="190">
        <v>860</v>
      </c>
      <c r="R248" s="189"/>
    </row>
    <row r="249" spans="1:18" x14ac:dyDescent="0.25">
      <c r="A249" s="187">
        <v>222</v>
      </c>
      <c r="B249" s="188">
        <v>5</v>
      </c>
      <c r="C249" s="189" t="s">
        <v>740</v>
      </c>
      <c r="D249" s="189"/>
      <c r="E249" s="189" t="s">
        <v>1613</v>
      </c>
      <c r="F249" s="39">
        <v>29374</v>
      </c>
      <c r="G249" s="189" t="s">
        <v>305</v>
      </c>
      <c r="H249" s="189" t="s">
        <v>296</v>
      </c>
      <c r="I249" s="189" t="s">
        <v>1614</v>
      </c>
      <c r="J249" s="189" t="s">
        <v>1615</v>
      </c>
      <c r="K249" s="189" t="s">
        <v>1170</v>
      </c>
      <c r="L249" s="189" t="s">
        <v>1171</v>
      </c>
      <c r="M249" s="189" t="s">
        <v>1616</v>
      </c>
      <c r="N249" s="189" t="s">
        <v>317</v>
      </c>
      <c r="O249" s="190">
        <v>200</v>
      </c>
      <c r="P249" s="190">
        <v>73900</v>
      </c>
      <c r="Q249" s="190">
        <v>1990</v>
      </c>
      <c r="R249" s="189"/>
    </row>
    <row r="250" spans="1:18" x14ac:dyDescent="0.25">
      <c r="A250" s="187">
        <v>249</v>
      </c>
      <c r="B250" s="188">
        <v>7</v>
      </c>
      <c r="C250" s="189" t="s">
        <v>569</v>
      </c>
      <c r="D250" s="189"/>
      <c r="E250" s="189" t="s">
        <v>1617</v>
      </c>
      <c r="F250" s="39">
        <v>23329</v>
      </c>
      <c r="G250" s="189" t="s">
        <v>305</v>
      </c>
      <c r="H250" s="189" t="s">
        <v>321</v>
      </c>
      <c r="I250" s="189" t="s">
        <v>1618</v>
      </c>
      <c r="J250" s="189" t="s">
        <v>1619</v>
      </c>
      <c r="K250" s="189" t="s">
        <v>1620</v>
      </c>
      <c r="L250" s="189" t="s">
        <v>1621</v>
      </c>
      <c r="M250" s="189" t="s">
        <v>1622</v>
      </c>
      <c r="N250" s="189" t="s">
        <v>317</v>
      </c>
      <c r="O250" s="190">
        <v>125</v>
      </c>
      <c r="P250" s="190">
        <v>55500</v>
      </c>
      <c r="Q250" s="190">
        <v>1160</v>
      </c>
      <c r="R250" s="189"/>
    </row>
    <row r="251" spans="1:18" x14ac:dyDescent="0.25">
      <c r="A251" s="187">
        <v>273</v>
      </c>
      <c r="B251" s="188">
        <v>8</v>
      </c>
      <c r="C251" s="189" t="s">
        <v>1623</v>
      </c>
      <c r="D251" s="189"/>
      <c r="E251" s="189" t="s">
        <v>1624</v>
      </c>
      <c r="F251" s="39">
        <v>21634</v>
      </c>
      <c r="G251" s="189" t="s">
        <v>295</v>
      </c>
      <c r="H251" s="189" t="s">
        <v>321</v>
      </c>
      <c r="I251" s="189" t="s">
        <v>1625</v>
      </c>
      <c r="J251" s="189" t="s">
        <v>1626</v>
      </c>
      <c r="K251" s="189" t="s">
        <v>1170</v>
      </c>
      <c r="L251" s="189" t="s">
        <v>1171</v>
      </c>
      <c r="M251" s="189" t="s">
        <v>1627</v>
      </c>
      <c r="N251" s="189" t="s">
        <v>317</v>
      </c>
      <c r="O251" s="190">
        <v>150</v>
      </c>
      <c r="P251" s="190">
        <v>53500</v>
      </c>
      <c r="Q251" s="190">
        <v>1810</v>
      </c>
      <c r="R251" s="189"/>
    </row>
    <row r="252" spans="1:18" x14ac:dyDescent="0.25">
      <c r="A252" s="187">
        <v>235</v>
      </c>
      <c r="B252" s="188">
        <v>9</v>
      </c>
      <c r="C252" s="189" t="s">
        <v>371</v>
      </c>
      <c r="D252" s="189"/>
      <c r="E252" s="189" t="s">
        <v>1628</v>
      </c>
      <c r="F252" s="39">
        <v>20461</v>
      </c>
      <c r="G252" s="189" t="s">
        <v>305</v>
      </c>
      <c r="H252" s="189" t="s">
        <v>296</v>
      </c>
      <c r="I252" s="189" t="s">
        <v>1629</v>
      </c>
      <c r="J252" s="189" t="s">
        <v>1630</v>
      </c>
      <c r="K252" s="189" t="s">
        <v>654</v>
      </c>
      <c r="L252" s="189" t="s">
        <v>655</v>
      </c>
      <c r="M252" s="189" t="s">
        <v>1631</v>
      </c>
      <c r="N252" s="189" t="s">
        <v>354</v>
      </c>
      <c r="O252" s="190">
        <v>110</v>
      </c>
      <c r="P252" s="190">
        <v>31200</v>
      </c>
      <c r="Q252" s="190">
        <v>1700</v>
      </c>
      <c r="R252" s="189"/>
    </row>
    <row r="253" spans="1:18" x14ac:dyDescent="0.25">
      <c r="A253" s="187">
        <v>252</v>
      </c>
      <c r="B253" s="188">
        <v>3</v>
      </c>
      <c r="C253" s="189" t="s">
        <v>475</v>
      </c>
      <c r="D253" s="189"/>
      <c r="E253" s="189" t="s">
        <v>1632</v>
      </c>
      <c r="F253" s="39">
        <v>24953</v>
      </c>
      <c r="G253" s="189" t="s">
        <v>295</v>
      </c>
      <c r="H253" s="189" t="s">
        <v>321</v>
      </c>
      <c r="I253" s="189" t="s">
        <v>1633</v>
      </c>
      <c r="J253" s="189" t="s">
        <v>1634</v>
      </c>
      <c r="K253" s="189" t="s">
        <v>1505</v>
      </c>
      <c r="L253" s="189" t="s">
        <v>587</v>
      </c>
      <c r="M253" s="189" t="s">
        <v>1635</v>
      </c>
      <c r="N253" s="189" t="s">
        <v>432</v>
      </c>
      <c r="O253" s="190">
        <v>225</v>
      </c>
      <c r="P253" s="190">
        <v>114800</v>
      </c>
      <c r="Q253" s="190">
        <v>1020</v>
      </c>
      <c r="R253" s="189"/>
    </row>
    <row r="254" spans="1:18" x14ac:dyDescent="0.25">
      <c r="A254" s="187">
        <v>167</v>
      </c>
      <c r="B254" s="188">
        <v>10</v>
      </c>
      <c r="C254" s="189" t="s">
        <v>475</v>
      </c>
      <c r="D254" s="189"/>
      <c r="E254" s="189" t="s">
        <v>1636</v>
      </c>
      <c r="F254" s="39">
        <v>28984</v>
      </c>
      <c r="G254" s="189" t="s">
        <v>295</v>
      </c>
      <c r="H254" s="189" t="s">
        <v>321</v>
      </c>
      <c r="I254" s="189" t="s">
        <v>1637</v>
      </c>
      <c r="J254" s="189" t="s">
        <v>1638</v>
      </c>
      <c r="K254" s="189" t="s">
        <v>486</v>
      </c>
      <c r="L254" s="189" t="s">
        <v>487</v>
      </c>
      <c r="M254" s="189" t="s">
        <v>1639</v>
      </c>
      <c r="N254" s="189" t="s">
        <v>354</v>
      </c>
      <c r="O254" s="190">
        <v>150</v>
      </c>
      <c r="P254" s="190">
        <v>45100</v>
      </c>
      <c r="Q254" s="190">
        <v>1250</v>
      </c>
      <c r="R254" s="189"/>
    </row>
    <row r="255" spans="1:18" x14ac:dyDescent="0.25">
      <c r="A255" s="187">
        <v>155</v>
      </c>
      <c r="B255" s="188">
        <v>10</v>
      </c>
      <c r="C255" s="189" t="s">
        <v>337</v>
      </c>
      <c r="D255" s="189" t="s">
        <v>319</v>
      </c>
      <c r="E255" s="189" t="s">
        <v>1640</v>
      </c>
      <c r="F255" s="39">
        <v>28860</v>
      </c>
      <c r="G255" s="189" t="s">
        <v>305</v>
      </c>
      <c r="H255" s="189" t="s">
        <v>296</v>
      </c>
      <c r="I255" s="189" t="s">
        <v>1641</v>
      </c>
      <c r="J255" s="189" t="s">
        <v>1642</v>
      </c>
      <c r="K255" s="189" t="s">
        <v>628</v>
      </c>
      <c r="L255" s="189" t="s">
        <v>629</v>
      </c>
      <c r="M255" s="189" t="s">
        <v>1643</v>
      </c>
      <c r="N255" s="189" t="s">
        <v>370</v>
      </c>
      <c r="O255" s="190">
        <v>120</v>
      </c>
      <c r="P255" s="190">
        <v>36700</v>
      </c>
      <c r="Q255" s="190">
        <v>1700</v>
      </c>
      <c r="R255" s="189"/>
    </row>
    <row r="256" spans="1:18" x14ac:dyDescent="0.25">
      <c r="A256" s="187">
        <v>189</v>
      </c>
      <c r="C256" s="189" t="s">
        <v>390</v>
      </c>
      <c r="D256" s="189"/>
      <c r="E256" s="189" t="s">
        <v>1644</v>
      </c>
      <c r="F256" s="39">
        <v>23473</v>
      </c>
      <c r="G256" s="189" t="s">
        <v>295</v>
      </c>
      <c r="H256" s="189" t="s">
        <v>296</v>
      </c>
      <c r="I256" s="189" t="s">
        <v>1645</v>
      </c>
      <c r="J256" s="189" t="s">
        <v>1646</v>
      </c>
      <c r="K256" s="189" t="s">
        <v>1647</v>
      </c>
      <c r="L256" s="189" t="s">
        <v>1648</v>
      </c>
      <c r="M256" s="189" t="s">
        <v>1649</v>
      </c>
      <c r="N256" s="189" t="s">
        <v>370</v>
      </c>
      <c r="O256" s="190">
        <v>125</v>
      </c>
      <c r="P256" s="190">
        <v>46100</v>
      </c>
      <c r="Q256" s="190">
        <v>750</v>
      </c>
      <c r="R256" s="189"/>
    </row>
    <row r="257" spans="1:18" x14ac:dyDescent="0.25">
      <c r="A257" s="187">
        <v>196</v>
      </c>
      <c r="B257" s="188">
        <v>5</v>
      </c>
      <c r="C257" s="189" t="s">
        <v>1598</v>
      </c>
      <c r="D257" s="189" t="s">
        <v>319</v>
      </c>
      <c r="E257" s="189" t="s">
        <v>1599</v>
      </c>
      <c r="F257" s="39">
        <v>21444</v>
      </c>
      <c r="G257" s="189" t="s">
        <v>295</v>
      </c>
      <c r="H257" s="189" t="s">
        <v>321</v>
      </c>
      <c r="I257" s="189" t="s">
        <v>1600</v>
      </c>
      <c r="J257" s="189" t="s">
        <v>1601</v>
      </c>
      <c r="K257" s="189" t="s">
        <v>328</v>
      </c>
      <c r="L257" s="189" t="s">
        <v>329</v>
      </c>
      <c r="M257" s="189" t="s">
        <v>1602</v>
      </c>
      <c r="N257" s="189" t="s">
        <v>317</v>
      </c>
      <c r="O257" s="190">
        <v>150</v>
      </c>
      <c r="P257" s="190">
        <v>62100</v>
      </c>
      <c r="Q257" s="190">
        <v>1550</v>
      </c>
      <c r="R257" s="189"/>
    </row>
    <row r="258" spans="1:18" x14ac:dyDescent="0.25">
      <c r="A258" s="187">
        <v>192</v>
      </c>
      <c r="C258" s="189" t="s">
        <v>803</v>
      </c>
      <c r="D258" s="189"/>
      <c r="E258" s="189" t="s">
        <v>490</v>
      </c>
      <c r="F258" s="39">
        <v>23610</v>
      </c>
      <c r="G258" s="189" t="s">
        <v>295</v>
      </c>
      <c r="H258" s="189" t="s">
        <v>296</v>
      </c>
      <c r="I258" s="189" t="s">
        <v>1654</v>
      </c>
      <c r="J258" s="189" t="s">
        <v>1655</v>
      </c>
      <c r="K258" s="189" t="s">
        <v>1656</v>
      </c>
      <c r="L258" s="189" t="s">
        <v>1657</v>
      </c>
      <c r="M258" s="189" t="s">
        <v>1658</v>
      </c>
      <c r="N258" s="189" t="s">
        <v>432</v>
      </c>
      <c r="O258" s="190">
        <v>190</v>
      </c>
      <c r="P258" s="190">
        <v>97900</v>
      </c>
      <c r="Q258" s="190">
        <v>650</v>
      </c>
      <c r="R258" s="189"/>
    </row>
    <row r="259" spans="1:18" x14ac:dyDescent="0.25">
      <c r="A259" s="187">
        <v>125</v>
      </c>
      <c r="C259" s="189" t="s">
        <v>468</v>
      </c>
      <c r="D259" s="189"/>
      <c r="E259" s="189" t="s">
        <v>1659</v>
      </c>
      <c r="F259" s="39">
        <v>19827</v>
      </c>
      <c r="G259" s="189" t="s">
        <v>295</v>
      </c>
      <c r="H259" s="189" t="s">
        <v>296</v>
      </c>
      <c r="I259" s="189" t="s">
        <v>1660</v>
      </c>
      <c r="J259" s="189" t="s">
        <v>1661</v>
      </c>
      <c r="K259" s="189" t="s">
        <v>380</v>
      </c>
      <c r="L259" s="189" t="s">
        <v>381</v>
      </c>
      <c r="M259" s="189" t="s">
        <v>1662</v>
      </c>
      <c r="N259" s="189" t="s">
        <v>370</v>
      </c>
      <c r="O259" s="190">
        <v>115</v>
      </c>
      <c r="P259" s="190">
        <v>66000</v>
      </c>
      <c r="Q259" s="190">
        <v>520</v>
      </c>
      <c r="R259" s="189"/>
    </row>
    <row r="260" spans="1:18" x14ac:dyDescent="0.25">
      <c r="A260" s="187">
        <v>54</v>
      </c>
      <c r="B260" s="188">
        <v>6</v>
      </c>
      <c r="C260" s="189" t="s">
        <v>383</v>
      </c>
      <c r="D260" s="189"/>
      <c r="E260" s="189" t="s">
        <v>1663</v>
      </c>
      <c r="F260" s="39">
        <v>23071</v>
      </c>
      <c r="G260" s="189" t="s">
        <v>305</v>
      </c>
      <c r="H260" s="189" t="s">
        <v>321</v>
      </c>
      <c r="I260" s="189" t="s">
        <v>1664</v>
      </c>
      <c r="J260" s="189" t="s">
        <v>1665</v>
      </c>
      <c r="K260" s="189" t="s">
        <v>654</v>
      </c>
      <c r="L260" s="189" t="s">
        <v>655</v>
      </c>
      <c r="M260" s="189" t="s">
        <v>1666</v>
      </c>
      <c r="N260" s="189" t="s">
        <v>462</v>
      </c>
      <c r="O260" s="190">
        <v>250</v>
      </c>
      <c r="P260" s="190">
        <v>84200</v>
      </c>
      <c r="Q260" s="190">
        <v>590</v>
      </c>
      <c r="R260" s="189"/>
    </row>
    <row r="261" spans="1:18" x14ac:dyDescent="0.25">
      <c r="A261" s="187">
        <v>1</v>
      </c>
      <c r="B261" s="188">
        <v>2</v>
      </c>
      <c r="C261" s="189" t="s">
        <v>383</v>
      </c>
      <c r="D261" s="189" t="s">
        <v>319</v>
      </c>
      <c r="E261" s="189" t="s">
        <v>1667</v>
      </c>
      <c r="F261" s="39">
        <v>19023</v>
      </c>
      <c r="G261" s="189" t="s">
        <v>305</v>
      </c>
      <c r="H261" s="189" t="s">
        <v>321</v>
      </c>
      <c r="I261" s="189" t="s">
        <v>1668</v>
      </c>
      <c r="J261" s="189" t="s">
        <v>1669</v>
      </c>
      <c r="K261" s="189" t="s">
        <v>299</v>
      </c>
      <c r="L261" s="189" t="s">
        <v>300</v>
      </c>
      <c r="M261" s="189" t="s">
        <v>1670</v>
      </c>
      <c r="N261" s="189" t="s">
        <v>309</v>
      </c>
      <c r="O261" s="190">
        <v>125</v>
      </c>
      <c r="P261" s="190">
        <v>78200</v>
      </c>
      <c r="Q261" s="190">
        <v>1410</v>
      </c>
      <c r="R261" s="189"/>
    </row>
    <row r="262" spans="1:18" x14ac:dyDescent="0.25">
      <c r="A262" s="187">
        <v>161</v>
      </c>
      <c r="B262" s="188">
        <v>4</v>
      </c>
      <c r="C262" s="189" t="s">
        <v>1671</v>
      </c>
      <c r="D262" s="189"/>
      <c r="E262" s="189" t="s">
        <v>1672</v>
      </c>
      <c r="F262" s="39">
        <v>19764</v>
      </c>
      <c r="G262" s="189" t="s">
        <v>295</v>
      </c>
      <c r="H262" s="189" t="s">
        <v>321</v>
      </c>
      <c r="I262" s="189" t="s">
        <v>1673</v>
      </c>
      <c r="J262" s="189" t="s">
        <v>1674</v>
      </c>
      <c r="K262" s="189" t="s">
        <v>415</v>
      </c>
      <c r="L262" s="189" t="s">
        <v>416</v>
      </c>
      <c r="M262" s="189" t="s">
        <v>1675</v>
      </c>
      <c r="N262" s="189" t="s">
        <v>462</v>
      </c>
      <c r="O262" s="190">
        <v>125</v>
      </c>
      <c r="P262" s="190">
        <v>103300</v>
      </c>
      <c r="Q262" s="190">
        <v>1560</v>
      </c>
      <c r="R262" s="189"/>
    </row>
    <row r="263" spans="1:18" x14ac:dyDescent="0.25">
      <c r="A263" s="187">
        <v>2</v>
      </c>
      <c r="B263" s="188">
        <v>6</v>
      </c>
      <c r="C263" s="189" t="s">
        <v>1676</v>
      </c>
      <c r="D263" s="189"/>
      <c r="E263" s="189" t="s">
        <v>402</v>
      </c>
      <c r="F263" s="39">
        <v>21218</v>
      </c>
      <c r="G263" s="189" t="s">
        <v>305</v>
      </c>
      <c r="H263" s="189" t="s">
        <v>321</v>
      </c>
      <c r="I263" s="189" t="s">
        <v>1677</v>
      </c>
      <c r="J263" s="189" t="s">
        <v>1678</v>
      </c>
      <c r="K263" s="189" t="s">
        <v>498</v>
      </c>
      <c r="L263" s="189" t="s">
        <v>499</v>
      </c>
      <c r="M263" s="189" t="s">
        <v>1679</v>
      </c>
      <c r="N263" s="189" t="s">
        <v>462</v>
      </c>
      <c r="O263" s="190">
        <v>100</v>
      </c>
      <c r="P263" s="190">
        <v>54000</v>
      </c>
      <c r="Q263" s="190">
        <v>1750</v>
      </c>
      <c r="R263" s="189"/>
    </row>
    <row r="264" spans="1:18" x14ac:dyDescent="0.25">
      <c r="A264" s="187">
        <v>59</v>
      </c>
      <c r="B264" s="188">
        <v>3</v>
      </c>
      <c r="C264" s="189" t="s">
        <v>1680</v>
      </c>
      <c r="D264" s="189"/>
      <c r="E264" s="189" t="s">
        <v>1681</v>
      </c>
      <c r="F264" s="39">
        <v>26489</v>
      </c>
      <c r="G264" s="189" t="s">
        <v>295</v>
      </c>
      <c r="H264" s="189" t="s">
        <v>321</v>
      </c>
      <c r="I264" s="189" t="s">
        <v>1682</v>
      </c>
      <c r="J264" s="189" t="s">
        <v>1683</v>
      </c>
      <c r="K264" s="189" t="s">
        <v>498</v>
      </c>
      <c r="L264" s="189" t="s">
        <v>499</v>
      </c>
      <c r="M264" s="189" t="s">
        <v>1684</v>
      </c>
      <c r="N264" s="189" t="s">
        <v>462</v>
      </c>
      <c r="O264" s="190">
        <v>150</v>
      </c>
      <c r="P264" s="190">
        <v>71100</v>
      </c>
      <c r="Q264" s="190">
        <v>1470</v>
      </c>
      <c r="R264" s="189"/>
    </row>
    <row r="265" spans="1:18" x14ac:dyDescent="0.25">
      <c r="A265" s="187">
        <v>264</v>
      </c>
      <c r="B265" s="188">
        <v>9</v>
      </c>
      <c r="C265" s="189" t="s">
        <v>1685</v>
      </c>
      <c r="D265" s="189"/>
      <c r="E265" s="189" t="s">
        <v>1686</v>
      </c>
      <c r="F265" s="39">
        <v>23063</v>
      </c>
      <c r="G265" s="189" t="s">
        <v>305</v>
      </c>
      <c r="H265" s="189" t="s">
        <v>321</v>
      </c>
      <c r="I265" s="189" t="s">
        <v>1687</v>
      </c>
      <c r="J265" s="189" t="s">
        <v>1688</v>
      </c>
      <c r="K265" s="189" t="s">
        <v>473</v>
      </c>
      <c r="L265" s="189" t="s">
        <v>388</v>
      </c>
      <c r="M265" s="189" t="s">
        <v>1689</v>
      </c>
      <c r="N265" s="189" t="s">
        <v>309</v>
      </c>
      <c r="O265" s="190">
        <v>115</v>
      </c>
      <c r="P265" s="190">
        <v>32600</v>
      </c>
      <c r="Q265" s="190">
        <v>1910</v>
      </c>
      <c r="R265" s="189"/>
    </row>
    <row r="266" spans="1:18" x14ac:dyDescent="0.25">
      <c r="A266" s="187">
        <v>224</v>
      </c>
      <c r="C266" s="189" t="s">
        <v>1690</v>
      </c>
      <c r="D266" s="189"/>
      <c r="E266" s="189" t="s">
        <v>1691</v>
      </c>
      <c r="F266" s="39">
        <v>30165</v>
      </c>
      <c r="G266" s="189" t="s">
        <v>295</v>
      </c>
      <c r="H266" s="189" t="s">
        <v>296</v>
      </c>
      <c r="I266" s="189" t="s">
        <v>1692</v>
      </c>
      <c r="J266" s="189" t="s">
        <v>1693</v>
      </c>
      <c r="K266" s="189" t="s">
        <v>1694</v>
      </c>
      <c r="L266" s="189" t="s">
        <v>1695</v>
      </c>
      <c r="M266" s="189" t="s">
        <v>1696</v>
      </c>
      <c r="N266" s="189" t="s">
        <v>462</v>
      </c>
      <c r="O266" s="190">
        <v>160</v>
      </c>
      <c r="P266" s="190">
        <v>49000</v>
      </c>
      <c r="Q266" s="190">
        <v>1380</v>
      </c>
      <c r="R266" s="189"/>
    </row>
    <row r="267" spans="1:18" x14ac:dyDescent="0.25">
      <c r="A267" s="187">
        <v>216</v>
      </c>
      <c r="C267" s="189" t="s">
        <v>293</v>
      </c>
      <c r="D267" s="189" t="s">
        <v>512</v>
      </c>
      <c r="E267" s="189" t="s">
        <v>817</v>
      </c>
      <c r="F267" s="39">
        <v>29623</v>
      </c>
      <c r="G267" s="189" t="s">
        <v>295</v>
      </c>
      <c r="H267" s="189" t="s">
        <v>321</v>
      </c>
      <c r="I267" s="189" t="s">
        <v>1697</v>
      </c>
      <c r="J267" s="189" t="s">
        <v>1698</v>
      </c>
      <c r="K267" s="189" t="s">
        <v>1699</v>
      </c>
      <c r="L267" s="189" t="s">
        <v>1364</v>
      </c>
      <c r="M267" s="189" t="s">
        <v>1700</v>
      </c>
      <c r="N267" s="189" t="s">
        <v>462</v>
      </c>
      <c r="O267" s="190">
        <v>130</v>
      </c>
      <c r="P267" s="190">
        <v>54700</v>
      </c>
      <c r="Q267" s="190">
        <v>780</v>
      </c>
      <c r="R267" s="189"/>
    </row>
    <row r="268" spans="1:18" x14ac:dyDescent="0.25">
      <c r="A268" s="187">
        <v>267</v>
      </c>
      <c r="B268" s="188">
        <v>1</v>
      </c>
      <c r="C268" s="189" t="s">
        <v>1246</v>
      </c>
      <c r="D268" s="189" t="s">
        <v>319</v>
      </c>
      <c r="E268" s="189" t="s">
        <v>1701</v>
      </c>
      <c r="F268" s="39">
        <v>24204</v>
      </c>
      <c r="G268" s="189" t="s">
        <v>305</v>
      </c>
      <c r="H268" s="189" t="s">
        <v>321</v>
      </c>
      <c r="I268" s="189" t="s">
        <v>1702</v>
      </c>
      <c r="J268" s="189" t="s">
        <v>1703</v>
      </c>
      <c r="K268" s="189" t="s">
        <v>1186</v>
      </c>
      <c r="L268" s="189" t="s">
        <v>1187</v>
      </c>
      <c r="M268" s="189" t="s">
        <v>1704</v>
      </c>
      <c r="N268" s="189" t="s">
        <v>309</v>
      </c>
      <c r="O268" s="190">
        <v>100</v>
      </c>
      <c r="P268" s="190">
        <v>24500</v>
      </c>
      <c r="Q268" s="190">
        <v>1630</v>
      </c>
      <c r="R268" s="189"/>
    </row>
    <row r="269" spans="1:18" x14ac:dyDescent="0.25">
      <c r="A269" s="187">
        <v>113</v>
      </c>
      <c r="B269" s="188">
        <v>7</v>
      </c>
      <c r="C269" s="189" t="s">
        <v>1388</v>
      </c>
      <c r="D269" s="189" t="s">
        <v>512</v>
      </c>
      <c r="E269" s="189" t="s">
        <v>1705</v>
      </c>
      <c r="F269" s="39">
        <v>23996</v>
      </c>
      <c r="G269" s="189" t="s">
        <v>305</v>
      </c>
      <c r="H269" s="189" t="s">
        <v>321</v>
      </c>
      <c r="I269" s="189" t="s">
        <v>1706</v>
      </c>
      <c r="J269" s="189" t="s">
        <v>1707</v>
      </c>
      <c r="K269" s="189" t="s">
        <v>692</v>
      </c>
      <c r="L269" s="189" t="s">
        <v>693</v>
      </c>
      <c r="M269" s="189" t="s">
        <v>1708</v>
      </c>
      <c r="N269" s="189" t="s">
        <v>317</v>
      </c>
      <c r="O269" s="190">
        <v>125</v>
      </c>
      <c r="P269" s="190">
        <v>84100</v>
      </c>
      <c r="Q269" s="190">
        <v>620</v>
      </c>
      <c r="R269" s="189"/>
    </row>
    <row r="270" spans="1:18" x14ac:dyDescent="0.25">
      <c r="A270" s="187">
        <v>251</v>
      </c>
      <c r="B270" s="188">
        <v>2</v>
      </c>
      <c r="C270" s="189" t="s">
        <v>395</v>
      </c>
      <c r="D270" s="189" t="s">
        <v>512</v>
      </c>
      <c r="E270" s="189" t="s">
        <v>1709</v>
      </c>
      <c r="F270" s="39">
        <v>30400</v>
      </c>
      <c r="G270" s="189" t="s">
        <v>295</v>
      </c>
      <c r="H270" s="189" t="s">
        <v>296</v>
      </c>
      <c r="I270" s="189" t="s">
        <v>1710</v>
      </c>
      <c r="J270" s="189" t="s">
        <v>1711</v>
      </c>
      <c r="K270" s="189" t="s">
        <v>1712</v>
      </c>
      <c r="L270" s="189" t="s">
        <v>604</v>
      </c>
      <c r="M270" s="189" t="s">
        <v>1713</v>
      </c>
      <c r="N270" s="189" t="s">
        <v>462</v>
      </c>
      <c r="O270" s="190">
        <v>110</v>
      </c>
      <c r="P270" s="190">
        <v>84700</v>
      </c>
      <c r="Q270" s="190">
        <v>1510</v>
      </c>
      <c r="R270" s="189"/>
    </row>
    <row r="271" spans="1:18" x14ac:dyDescent="0.25">
      <c r="A271" s="187">
        <v>217</v>
      </c>
      <c r="C271" s="189" t="s">
        <v>1714</v>
      </c>
      <c r="D271" s="189" t="s">
        <v>319</v>
      </c>
      <c r="E271" s="189" t="s">
        <v>1715</v>
      </c>
      <c r="F271" s="39">
        <v>19089</v>
      </c>
      <c r="G271" s="189" t="s">
        <v>295</v>
      </c>
      <c r="H271" s="189" t="s">
        <v>321</v>
      </c>
      <c r="I271" s="189" t="s">
        <v>1716</v>
      </c>
      <c r="J271" s="189" t="s">
        <v>1717</v>
      </c>
      <c r="K271" s="189" t="s">
        <v>1170</v>
      </c>
      <c r="L271" s="189" t="s">
        <v>1171</v>
      </c>
      <c r="M271" s="189" t="s">
        <v>1718</v>
      </c>
      <c r="N271" s="189" t="s">
        <v>362</v>
      </c>
      <c r="O271" s="190">
        <v>90</v>
      </c>
      <c r="P271" s="190">
        <v>20000</v>
      </c>
      <c r="Q271" s="190">
        <v>1720</v>
      </c>
      <c r="R271" s="189"/>
    </row>
    <row r="272" spans="1:18" x14ac:dyDescent="0.25">
      <c r="A272" s="187">
        <v>194</v>
      </c>
      <c r="B272" s="188">
        <v>3</v>
      </c>
      <c r="C272" s="189" t="s">
        <v>1719</v>
      </c>
      <c r="D272" s="189"/>
      <c r="E272" s="189" t="s">
        <v>1720</v>
      </c>
      <c r="F272" s="39">
        <v>26796</v>
      </c>
      <c r="G272" s="189" t="s">
        <v>305</v>
      </c>
      <c r="H272" s="189" t="s">
        <v>321</v>
      </c>
      <c r="I272" s="189" t="s">
        <v>1721</v>
      </c>
      <c r="J272" s="189" t="s">
        <v>1722</v>
      </c>
      <c r="K272" s="189" t="s">
        <v>1723</v>
      </c>
      <c r="L272" s="189" t="s">
        <v>1724</v>
      </c>
      <c r="M272" s="189" t="s">
        <v>1725</v>
      </c>
      <c r="N272" s="189" t="s">
        <v>462</v>
      </c>
      <c r="O272" s="190">
        <v>150</v>
      </c>
      <c r="P272" s="190">
        <v>75000</v>
      </c>
      <c r="Q272" s="190">
        <v>1190</v>
      </c>
      <c r="R272" s="189"/>
    </row>
    <row r="273" spans="1:18" x14ac:dyDescent="0.25">
      <c r="A273" s="187">
        <v>68</v>
      </c>
      <c r="C273" s="189" t="s">
        <v>872</v>
      </c>
      <c r="D273" s="189"/>
      <c r="E273" s="189" t="s">
        <v>1532</v>
      </c>
      <c r="F273" s="39">
        <v>23219</v>
      </c>
      <c r="G273" s="189" t="s">
        <v>305</v>
      </c>
      <c r="H273" s="189" t="s">
        <v>321</v>
      </c>
      <c r="I273" s="189" t="s">
        <v>1726</v>
      </c>
      <c r="J273" s="189" t="s">
        <v>1727</v>
      </c>
      <c r="K273" s="189" t="s">
        <v>367</v>
      </c>
      <c r="L273" s="189" t="s">
        <v>368</v>
      </c>
      <c r="M273" s="189" t="s">
        <v>1728</v>
      </c>
      <c r="N273" s="189" t="s">
        <v>362</v>
      </c>
      <c r="O273" s="190">
        <v>85</v>
      </c>
      <c r="P273" s="190">
        <v>39700</v>
      </c>
      <c r="Q273" s="190">
        <v>1200</v>
      </c>
      <c r="R273" s="189"/>
    </row>
    <row r="274" spans="1:18" x14ac:dyDescent="0.25">
      <c r="A274" s="187">
        <v>32</v>
      </c>
      <c r="B274" s="188">
        <v>5</v>
      </c>
      <c r="C274" s="189" t="s">
        <v>1598</v>
      </c>
      <c r="D274" s="189"/>
      <c r="E274" s="189" t="s">
        <v>1729</v>
      </c>
      <c r="F274" s="39">
        <v>27000</v>
      </c>
      <c r="G274" s="189" t="s">
        <v>305</v>
      </c>
      <c r="H274" s="189" t="s">
        <v>321</v>
      </c>
      <c r="I274" s="189" t="s">
        <v>1730</v>
      </c>
      <c r="J274" s="189" t="s">
        <v>1731</v>
      </c>
      <c r="K274" s="189" t="s">
        <v>299</v>
      </c>
      <c r="L274" s="189" t="s">
        <v>300</v>
      </c>
      <c r="M274" s="189" t="s">
        <v>1732</v>
      </c>
      <c r="N274" s="189" t="s">
        <v>370</v>
      </c>
      <c r="O274" s="190">
        <v>250</v>
      </c>
      <c r="P274" s="190">
        <v>49900</v>
      </c>
      <c r="Q274" s="190">
        <v>1810</v>
      </c>
      <c r="R274" s="189"/>
    </row>
    <row r="275" spans="1:18" x14ac:dyDescent="0.25">
      <c r="A275" s="187">
        <v>129</v>
      </c>
      <c r="B275" s="188">
        <v>10</v>
      </c>
      <c r="C275" s="189" t="s">
        <v>1733</v>
      </c>
      <c r="D275" s="189" t="s">
        <v>319</v>
      </c>
      <c r="E275" s="189" t="s">
        <v>1734</v>
      </c>
      <c r="F275" s="39">
        <v>24090</v>
      </c>
      <c r="G275" s="189" t="s">
        <v>295</v>
      </c>
      <c r="H275" s="189" t="s">
        <v>321</v>
      </c>
      <c r="I275" s="189" t="s">
        <v>1735</v>
      </c>
      <c r="J275" s="189" t="s">
        <v>1736</v>
      </c>
      <c r="K275" s="189" t="s">
        <v>1737</v>
      </c>
      <c r="L275" s="189" t="s">
        <v>1738</v>
      </c>
      <c r="M275" s="189" t="s">
        <v>1739</v>
      </c>
      <c r="N275" s="189" t="s">
        <v>354</v>
      </c>
      <c r="O275" s="190">
        <v>80</v>
      </c>
      <c r="P275" s="190">
        <v>54300</v>
      </c>
      <c r="Q275" s="190">
        <v>1960</v>
      </c>
      <c r="R275" s="189"/>
    </row>
    <row r="276" spans="1:18" x14ac:dyDescent="0.25">
      <c r="A276" s="187">
        <v>135</v>
      </c>
      <c r="B276" s="188">
        <v>10</v>
      </c>
      <c r="C276" s="189" t="s">
        <v>1740</v>
      </c>
      <c r="D276" s="189" t="s">
        <v>512</v>
      </c>
      <c r="E276" s="189" t="s">
        <v>1741</v>
      </c>
      <c r="F276" s="39">
        <v>27530</v>
      </c>
      <c r="G276" s="189" t="s">
        <v>295</v>
      </c>
      <c r="H276" s="189" t="s">
        <v>321</v>
      </c>
      <c r="I276" s="189" t="s">
        <v>1742</v>
      </c>
      <c r="J276" s="189" t="s">
        <v>1743</v>
      </c>
      <c r="K276" s="189" t="s">
        <v>543</v>
      </c>
      <c r="L276" s="189" t="s">
        <v>544</v>
      </c>
      <c r="M276" s="189" t="s">
        <v>1744</v>
      </c>
      <c r="N276" s="189" t="s">
        <v>317</v>
      </c>
      <c r="O276" s="190">
        <v>150</v>
      </c>
      <c r="P276" s="190">
        <v>46600</v>
      </c>
      <c r="Q276" s="190">
        <v>1780</v>
      </c>
      <c r="R276" s="189"/>
    </row>
    <row r="277" spans="1:18" x14ac:dyDescent="0.25">
      <c r="A277" s="187">
        <v>200</v>
      </c>
      <c r="B277" s="188">
        <v>7</v>
      </c>
      <c r="C277" s="189" t="s">
        <v>1286</v>
      </c>
      <c r="D277" s="189" t="s">
        <v>349</v>
      </c>
      <c r="E277" s="189" t="s">
        <v>1745</v>
      </c>
      <c r="F277" s="39">
        <v>32241</v>
      </c>
      <c r="G277" s="189" t="s">
        <v>305</v>
      </c>
      <c r="H277" s="189" t="s">
        <v>321</v>
      </c>
      <c r="I277" s="189" t="s">
        <v>1746</v>
      </c>
      <c r="J277" s="189" t="s">
        <v>1747</v>
      </c>
      <c r="K277" s="189" t="s">
        <v>328</v>
      </c>
      <c r="L277" s="189" t="s">
        <v>329</v>
      </c>
      <c r="M277" s="189" t="s">
        <v>1748</v>
      </c>
      <c r="N277" s="189" t="s">
        <v>370</v>
      </c>
      <c r="O277" s="190">
        <v>115</v>
      </c>
      <c r="P277" s="190">
        <v>47300</v>
      </c>
      <c r="Q277" s="190">
        <v>510</v>
      </c>
      <c r="R277" s="189"/>
    </row>
    <row r="278" spans="1:18" x14ac:dyDescent="0.25">
      <c r="A278" s="187">
        <v>118</v>
      </c>
      <c r="B278" s="188">
        <v>9</v>
      </c>
      <c r="C278" s="189" t="s">
        <v>511</v>
      </c>
      <c r="D278" s="189"/>
      <c r="E278" s="189" t="s">
        <v>1749</v>
      </c>
      <c r="F278" s="39">
        <v>29602</v>
      </c>
      <c r="G278" s="189" t="s">
        <v>295</v>
      </c>
      <c r="H278" s="189" t="s">
        <v>296</v>
      </c>
      <c r="I278" s="189" t="s">
        <v>1750</v>
      </c>
      <c r="J278" s="189" t="s">
        <v>1751</v>
      </c>
      <c r="K278" s="189" t="s">
        <v>498</v>
      </c>
      <c r="L278" s="189" t="s">
        <v>499</v>
      </c>
      <c r="M278" s="189" t="s">
        <v>1752</v>
      </c>
      <c r="N278" s="189" t="s">
        <v>354</v>
      </c>
      <c r="O278" s="190">
        <v>134</v>
      </c>
      <c r="P278" s="190">
        <v>26100</v>
      </c>
      <c r="Q278" s="190">
        <v>1520</v>
      </c>
      <c r="R278" s="189"/>
    </row>
    <row r="279" spans="1:18" x14ac:dyDescent="0.25">
      <c r="A279" s="187">
        <v>149</v>
      </c>
      <c r="B279" s="188">
        <v>10</v>
      </c>
      <c r="C279" s="189" t="s">
        <v>1753</v>
      </c>
      <c r="D279" s="189"/>
      <c r="E279" s="189" t="s">
        <v>1754</v>
      </c>
      <c r="F279" s="39">
        <v>28008</v>
      </c>
      <c r="G279" s="189" t="s">
        <v>295</v>
      </c>
      <c r="H279" s="189" t="s">
        <v>321</v>
      </c>
      <c r="I279" s="189" t="s">
        <v>1755</v>
      </c>
      <c r="J279" s="189" t="s">
        <v>1756</v>
      </c>
      <c r="K279" s="189" t="s">
        <v>1757</v>
      </c>
      <c r="L279" s="189" t="s">
        <v>1621</v>
      </c>
      <c r="M279" s="189" t="s">
        <v>1758</v>
      </c>
      <c r="N279" s="189" t="s">
        <v>309</v>
      </c>
      <c r="O279" s="190">
        <v>145</v>
      </c>
      <c r="P279" s="190">
        <v>44600</v>
      </c>
      <c r="Q279" s="190">
        <v>1020</v>
      </c>
      <c r="R279" s="189"/>
    </row>
    <row r="280" spans="1:18" x14ac:dyDescent="0.25">
      <c r="A280" s="187">
        <v>146</v>
      </c>
      <c r="C280" s="189" t="s">
        <v>337</v>
      </c>
      <c r="D280" s="189" t="s">
        <v>319</v>
      </c>
      <c r="E280" s="189" t="s">
        <v>1759</v>
      </c>
      <c r="F280" s="39">
        <v>23402</v>
      </c>
      <c r="G280" s="189" t="s">
        <v>295</v>
      </c>
      <c r="H280" s="189" t="s">
        <v>321</v>
      </c>
      <c r="I280" s="189" t="s">
        <v>441</v>
      </c>
      <c r="J280" s="189" t="s">
        <v>1760</v>
      </c>
      <c r="K280" s="189" t="s">
        <v>443</v>
      </c>
      <c r="L280" s="189" t="s">
        <v>444</v>
      </c>
      <c r="M280" s="189" t="s">
        <v>1761</v>
      </c>
      <c r="N280" s="189" t="s">
        <v>462</v>
      </c>
      <c r="O280" s="190">
        <v>140</v>
      </c>
      <c r="P280" s="190">
        <v>59400</v>
      </c>
      <c r="Q280" s="190">
        <v>1060</v>
      </c>
      <c r="R280" s="189"/>
    </row>
    <row r="281" spans="1:18" x14ac:dyDescent="0.25">
      <c r="A281" s="187">
        <v>76</v>
      </c>
      <c r="B281" s="188">
        <v>7</v>
      </c>
      <c r="C281" s="189" t="s">
        <v>657</v>
      </c>
      <c r="D281" s="189" t="s">
        <v>512</v>
      </c>
      <c r="E281" s="189" t="s">
        <v>1705</v>
      </c>
      <c r="F281" s="39">
        <v>18586</v>
      </c>
      <c r="G281" s="189" t="s">
        <v>295</v>
      </c>
      <c r="H281" s="189" t="s">
        <v>296</v>
      </c>
      <c r="I281" s="189" t="s">
        <v>1762</v>
      </c>
      <c r="J281" s="189" t="s">
        <v>1763</v>
      </c>
      <c r="K281" s="189" t="s">
        <v>1764</v>
      </c>
      <c r="L281" s="189" t="s">
        <v>388</v>
      </c>
      <c r="M281" s="189" t="s">
        <v>1765</v>
      </c>
      <c r="N281" s="189" t="s">
        <v>370</v>
      </c>
      <c r="O281" s="190">
        <v>180</v>
      </c>
      <c r="P281" s="190">
        <v>77400</v>
      </c>
      <c r="Q281" s="190">
        <v>1060</v>
      </c>
      <c r="R281" s="189"/>
    </row>
    <row r="282" spans="1:18" x14ac:dyDescent="0.25">
      <c r="A282" s="187">
        <v>182</v>
      </c>
      <c r="B282" s="188">
        <v>8</v>
      </c>
      <c r="C282" s="189" t="s">
        <v>826</v>
      </c>
      <c r="D282" s="189"/>
      <c r="E282" s="189" t="s">
        <v>1766</v>
      </c>
      <c r="F282" s="39">
        <v>20141</v>
      </c>
      <c r="G282" s="189" t="s">
        <v>295</v>
      </c>
      <c r="H282" s="189" t="s">
        <v>321</v>
      </c>
      <c r="I282" s="189" t="s">
        <v>1767</v>
      </c>
      <c r="J282" s="189" t="s">
        <v>1768</v>
      </c>
      <c r="K282" s="189" t="s">
        <v>1584</v>
      </c>
      <c r="L282" s="189" t="s">
        <v>1585</v>
      </c>
      <c r="M282" s="189" t="s">
        <v>1769</v>
      </c>
      <c r="N282" s="189" t="s">
        <v>462</v>
      </c>
      <c r="O282" s="190">
        <v>135</v>
      </c>
      <c r="P282" s="190">
        <v>73500</v>
      </c>
      <c r="Q282" s="190">
        <v>1410</v>
      </c>
      <c r="R282" s="189"/>
    </row>
    <row r="283" spans="1:18" x14ac:dyDescent="0.25">
      <c r="A283" s="187">
        <v>257</v>
      </c>
      <c r="B283" s="188">
        <v>5</v>
      </c>
      <c r="C283" s="189" t="s">
        <v>1770</v>
      </c>
      <c r="D283" s="189" t="s">
        <v>319</v>
      </c>
      <c r="E283" s="189" t="s">
        <v>1771</v>
      </c>
      <c r="F283" s="39">
        <v>20141</v>
      </c>
      <c r="G283" s="189" t="s">
        <v>305</v>
      </c>
      <c r="H283" s="189" t="s">
        <v>321</v>
      </c>
      <c r="I283" s="189" t="s">
        <v>1772</v>
      </c>
      <c r="J283" s="189" t="s">
        <v>1773</v>
      </c>
      <c r="K283" s="189" t="s">
        <v>1764</v>
      </c>
      <c r="L283" s="189" t="s">
        <v>388</v>
      </c>
      <c r="M283" s="189" t="s">
        <v>1774</v>
      </c>
      <c r="N283" s="189" t="s">
        <v>302</v>
      </c>
      <c r="O283" s="190">
        <v>130</v>
      </c>
      <c r="P283" s="190">
        <v>39500</v>
      </c>
      <c r="Q283" s="190">
        <v>990</v>
      </c>
      <c r="R283" s="189"/>
    </row>
    <row r="284" spans="1:18" x14ac:dyDescent="0.25">
      <c r="A284" s="187">
        <v>219</v>
      </c>
      <c r="C284" s="189" t="s">
        <v>1775</v>
      </c>
      <c r="D284" s="189" t="s">
        <v>319</v>
      </c>
      <c r="E284" s="189" t="s">
        <v>1776</v>
      </c>
      <c r="F284" s="39">
        <v>20141</v>
      </c>
      <c r="G284" s="189" t="s">
        <v>295</v>
      </c>
      <c r="H284" s="189" t="s">
        <v>296</v>
      </c>
      <c r="I284" s="189" t="s">
        <v>1777</v>
      </c>
      <c r="J284" s="189" t="s">
        <v>1778</v>
      </c>
      <c r="K284" s="189" t="s">
        <v>1207</v>
      </c>
      <c r="L284" s="189" t="s">
        <v>1208</v>
      </c>
      <c r="M284" s="189" t="s">
        <v>1779</v>
      </c>
      <c r="N284" s="189" t="s">
        <v>362</v>
      </c>
      <c r="O284" s="190">
        <v>75</v>
      </c>
      <c r="P284" s="190">
        <v>30600</v>
      </c>
      <c r="Q284" s="190">
        <v>1990</v>
      </c>
      <c r="R284" s="18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B15"/>
  <sheetViews>
    <sheetView workbookViewId="0">
      <selection activeCell="N30" sqref="N30"/>
    </sheetView>
  </sheetViews>
  <sheetFormatPr defaultRowHeight="13.2" x14ac:dyDescent="0.25"/>
  <cols>
    <col min="1" max="1" width="15.109375" bestFit="1" customWidth="1"/>
    <col min="2" max="2" width="16.6640625" bestFit="1" customWidth="1"/>
  </cols>
  <sheetData>
    <row r="3" spans="1:2" x14ac:dyDescent="0.25">
      <c r="A3" s="194" t="s">
        <v>1781</v>
      </c>
      <c r="B3" t="s">
        <v>1783</v>
      </c>
    </row>
    <row r="4" spans="1:2" x14ac:dyDescent="0.25">
      <c r="A4" s="195" t="s">
        <v>1784</v>
      </c>
      <c r="B4" s="189">
        <v>20</v>
      </c>
    </row>
    <row r="5" spans="1:2" x14ac:dyDescent="0.25">
      <c r="A5" s="195" t="s">
        <v>1785</v>
      </c>
      <c r="B5" s="189">
        <v>39</v>
      </c>
    </row>
    <row r="6" spans="1:2" x14ac:dyDescent="0.25">
      <c r="A6" s="195" t="s">
        <v>1786</v>
      </c>
      <c r="B6" s="189">
        <v>57</v>
      </c>
    </row>
    <row r="7" spans="1:2" x14ac:dyDescent="0.25">
      <c r="A7" s="195" t="s">
        <v>1787</v>
      </c>
      <c r="B7" s="189">
        <v>48</v>
      </c>
    </row>
    <row r="8" spans="1:2" x14ac:dyDescent="0.25">
      <c r="A8" s="195" t="s">
        <v>1788</v>
      </c>
      <c r="B8" s="189">
        <v>39</v>
      </c>
    </row>
    <row r="9" spans="1:2" x14ac:dyDescent="0.25">
      <c r="A9" s="195" t="s">
        <v>1789</v>
      </c>
      <c r="B9" s="189">
        <v>39</v>
      </c>
    </row>
    <row r="10" spans="1:2" x14ac:dyDescent="0.25">
      <c r="A10" s="195" t="s">
        <v>1790</v>
      </c>
      <c r="B10" s="189">
        <v>12</v>
      </c>
    </row>
    <row r="11" spans="1:2" x14ac:dyDescent="0.25">
      <c r="A11" s="195" t="s">
        <v>1791</v>
      </c>
      <c r="B11" s="189">
        <v>13</v>
      </c>
    </row>
    <row r="12" spans="1:2" x14ac:dyDescent="0.25">
      <c r="A12" s="195" t="s">
        <v>1792</v>
      </c>
      <c r="B12" s="189">
        <v>8</v>
      </c>
    </row>
    <row r="13" spans="1:2" x14ac:dyDescent="0.25">
      <c r="A13" s="195" t="s">
        <v>1793</v>
      </c>
      <c r="B13" s="189">
        <v>5</v>
      </c>
    </row>
    <row r="14" spans="1:2" x14ac:dyDescent="0.25">
      <c r="A14" s="195" t="s">
        <v>1794</v>
      </c>
      <c r="B14" s="189">
        <v>3</v>
      </c>
    </row>
    <row r="15" spans="1:2" x14ac:dyDescent="0.25">
      <c r="A15" s="195" t="s">
        <v>1782</v>
      </c>
      <c r="B15" s="189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84"/>
  <sheetViews>
    <sheetView workbookViewId="0">
      <selection activeCell="F10" sqref="F10"/>
    </sheetView>
  </sheetViews>
  <sheetFormatPr defaultRowHeight="13.2" x14ac:dyDescent="0.25"/>
  <cols>
    <col min="1" max="1" width="13.33203125" style="187" customWidth="1"/>
    <col min="2" max="2" width="5.88671875" style="188" customWidth="1"/>
    <col min="3" max="3" width="9.44140625" customWidth="1"/>
    <col min="4" max="4" width="7.6640625" customWidth="1"/>
    <col min="5" max="5" width="15" customWidth="1"/>
    <col min="6" max="6" width="11.109375" style="39" customWidth="1"/>
    <col min="7" max="7" width="8.44140625" customWidth="1"/>
    <col min="8" max="8" width="7.6640625" customWidth="1"/>
    <col min="9" max="9" width="24.6640625" customWidth="1"/>
    <col min="10" max="10" width="8.88671875" customWidth="1"/>
    <col min="11" max="11" width="19.44140625" customWidth="1"/>
    <col min="12" max="12" width="6.44140625" customWidth="1"/>
    <col min="13" max="13" width="8" customWidth="1"/>
    <col min="14" max="14" width="14.33203125" customWidth="1"/>
    <col min="15" max="15" width="12.109375" style="190" customWidth="1"/>
    <col min="16" max="16" width="13.88671875" style="190" customWidth="1"/>
    <col min="17" max="17" width="12.109375" style="190" customWidth="1"/>
    <col min="18" max="18" width="9.6640625" customWidth="1"/>
    <col min="19" max="19" width="8.33203125" customWidth="1"/>
  </cols>
  <sheetData>
    <row r="1" spans="1:18" x14ac:dyDescent="0.25">
      <c r="A1" s="183" t="s">
        <v>279</v>
      </c>
      <c r="B1" s="184" t="s">
        <v>280</v>
      </c>
      <c r="C1" s="2" t="s">
        <v>281</v>
      </c>
      <c r="D1" s="2" t="s">
        <v>282</v>
      </c>
      <c r="E1" s="2" t="s">
        <v>139</v>
      </c>
      <c r="F1" s="185" t="s">
        <v>283</v>
      </c>
      <c r="G1" s="2" t="s">
        <v>186</v>
      </c>
      <c r="H1" s="2" t="s">
        <v>284</v>
      </c>
      <c r="I1" s="2" t="s">
        <v>159</v>
      </c>
      <c r="J1" s="2" t="s">
        <v>285</v>
      </c>
      <c r="K1" s="2" t="s">
        <v>286</v>
      </c>
      <c r="L1" s="2" t="s">
        <v>287</v>
      </c>
      <c r="M1" s="2" t="s">
        <v>288</v>
      </c>
      <c r="N1" s="2" t="s">
        <v>289</v>
      </c>
      <c r="O1" s="186" t="s">
        <v>290</v>
      </c>
      <c r="P1" s="186" t="s">
        <v>291</v>
      </c>
      <c r="Q1" s="186" t="s">
        <v>292</v>
      </c>
    </row>
    <row r="2" spans="1:18" x14ac:dyDescent="0.25">
      <c r="A2" s="187">
        <v>65</v>
      </c>
      <c r="B2" s="188">
        <v>3</v>
      </c>
      <c r="C2" s="189" t="s">
        <v>293</v>
      </c>
      <c r="D2" s="189"/>
      <c r="E2" s="189" t="s">
        <v>294</v>
      </c>
      <c r="F2" s="39">
        <v>20229</v>
      </c>
      <c r="G2" s="189" t="s">
        <v>295</v>
      </c>
      <c r="H2" s="189" t="s">
        <v>296</v>
      </c>
      <c r="I2" s="189" t="s">
        <v>297</v>
      </c>
      <c r="J2" s="189" t="s">
        <v>298</v>
      </c>
      <c r="K2" s="189" t="s">
        <v>299</v>
      </c>
      <c r="L2" s="189" t="s">
        <v>300</v>
      </c>
      <c r="M2" s="189" t="s">
        <v>301</v>
      </c>
      <c r="N2" s="189" t="s">
        <v>302</v>
      </c>
      <c r="O2" s="190">
        <v>115</v>
      </c>
      <c r="P2" s="190">
        <v>47300</v>
      </c>
      <c r="Q2" s="190">
        <v>1640</v>
      </c>
      <c r="R2" s="189"/>
    </row>
    <row r="3" spans="1:18" x14ac:dyDescent="0.25">
      <c r="A3" s="187">
        <v>102</v>
      </c>
      <c r="B3" s="188">
        <v>7</v>
      </c>
      <c r="C3" s="189" t="s">
        <v>303</v>
      </c>
      <c r="D3" s="189"/>
      <c r="E3" s="189" t="s">
        <v>304</v>
      </c>
      <c r="F3" s="39">
        <v>28838</v>
      </c>
      <c r="G3" s="189" t="s">
        <v>305</v>
      </c>
      <c r="H3" s="189" t="s">
        <v>296</v>
      </c>
      <c r="I3" s="189" t="s">
        <v>306</v>
      </c>
      <c r="J3" s="189" t="s">
        <v>307</v>
      </c>
      <c r="K3" s="189" t="s">
        <v>299</v>
      </c>
      <c r="L3" s="189" t="s">
        <v>300</v>
      </c>
      <c r="M3" s="189" t="s">
        <v>308</v>
      </c>
      <c r="N3" s="189" t="s">
        <v>309</v>
      </c>
      <c r="O3" s="190">
        <v>150</v>
      </c>
      <c r="P3" s="190">
        <v>46600</v>
      </c>
      <c r="Q3" s="190">
        <v>1480</v>
      </c>
      <c r="R3" s="189"/>
    </row>
    <row r="4" spans="1:18" x14ac:dyDescent="0.25">
      <c r="A4" s="187">
        <v>3</v>
      </c>
      <c r="B4" s="188">
        <v>5</v>
      </c>
      <c r="C4" s="189" t="s">
        <v>310</v>
      </c>
      <c r="D4" s="189"/>
      <c r="E4" s="189" t="s">
        <v>311</v>
      </c>
      <c r="F4" s="39">
        <v>28846</v>
      </c>
      <c r="G4" s="189" t="s">
        <v>305</v>
      </c>
      <c r="H4" s="189" t="s">
        <v>296</v>
      </c>
      <c r="I4" s="189" t="s">
        <v>312</v>
      </c>
      <c r="J4" s="189" t="s">
        <v>313</v>
      </c>
      <c r="K4" s="189" t="s">
        <v>314</v>
      </c>
      <c r="L4" s="189" t="s">
        <v>315</v>
      </c>
      <c r="M4" s="189" t="s">
        <v>316</v>
      </c>
      <c r="N4" s="189" t="s">
        <v>317</v>
      </c>
      <c r="O4" s="190">
        <v>125</v>
      </c>
      <c r="P4" s="190">
        <v>64000</v>
      </c>
      <c r="Q4" s="190">
        <v>680</v>
      </c>
      <c r="R4" s="189"/>
    </row>
    <row r="5" spans="1:18" x14ac:dyDescent="0.25">
      <c r="A5" s="187">
        <v>4</v>
      </c>
      <c r="B5" s="188">
        <v>7</v>
      </c>
      <c r="C5" s="189" t="s">
        <v>318</v>
      </c>
      <c r="D5" s="189" t="s">
        <v>319</v>
      </c>
      <c r="E5" s="189" t="s">
        <v>320</v>
      </c>
      <c r="F5" s="39">
        <v>22348</v>
      </c>
      <c r="G5" s="189" t="s">
        <v>305</v>
      </c>
      <c r="H5" s="189" t="s">
        <v>321</v>
      </c>
      <c r="I5" s="189" t="s">
        <v>322</v>
      </c>
      <c r="J5" s="189" t="s">
        <v>323</v>
      </c>
      <c r="K5" s="189" t="s">
        <v>299</v>
      </c>
      <c r="L5" s="189" t="s">
        <v>300</v>
      </c>
      <c r="M5" s="189" t="s">
        <v>324</v>
      </c>
      <c r="N5" s="189" t="s">
        <v>309</v>
      </c>
      <c r="O5" s="190">
        <v>175</v>
      </c>
      <c r="P5" s="190">
        <v>31000</v>
      </c>
      <c r="Q5" s="190">
        <v>1160</v>
      </c>
      <c r="R5" s="189"/>
    </row>
    <row r="6" spans="1:18" x14ac:dyDescent="0.25">
      <c r="A6" s="187">
        <v>14</v>
      </c>
      <c r="B6" s="188">
        <v>3</v>
      </c>
      <c r="C6" s="189" t="s">
        <v>1054</v>
      </c>
      <c r="D6" s="189"/>
      <c r="E6" s="189" t="s">
        <v>1055</v>
      </c>
      <c r="F6" s="39">
        <v>20537</v>
      </c>
      <c r="G6" s="189" t="s">
        <v>295</v>
      </c>
      <c r="H6" s="189" t="s">
        <v>321</v>
      </c>
      <c r="I6" s="189" t="s">
        <v>1056</v>
      </c>
      <c r="J6" s="189" t="s">
        <v>1057</v>
      </c>
      <c r="K6" s="189" t="s">
        <v>299</v>
      </c>
      <c r="L6" s="189" t="s">
        <v>300</v>
      </c>
      <c r="M6" s="189" t="s">
        <v>1058</v>
      </c>
      <c r="N6" s="189" t="s">
        <v>462</v>
      </c>
      <c r="O6" s="190">
        <v>130</v>
      </c>
      <c r="P6" s="190">
        <v>88600</v>
      </c>
      <c r="Q6" s="190">
        <v>1740</v>
      </c>
      <c r="R6" s="189"/>
    </row>
    <row r="7" spans="1:18" x14ac:dyDescent="0.25">
      <c r="A7" s="187">
        <v>6</v>
      </c>
      <c r="B7" s="188">
        <v>8</v>
      </c>
      <c r="C7" s="189" t="s">
        <v>331</v>
      </c>
      <c r="D7" s="189" t="s">
        <v>332</v>
      </c>
      <c r="E7" s="189" t="s">
        <v>333</v>
      </c>
      <c r="F7" s="39">
        <v>23136</v>
      </c>
      <c r="G7" s="189" t="s">
        <v>305</v>
      </c>
      <c r="H7" s="189" t="s">
        <v>321</v>
      </c>
      <c r="I7" s="189" t="s">
        <v>334</v>
      </c>
      <c r="J7" s="189" t="s">
        <v>335</v>
      </c>
      <c r="K7" s="189" t="s">
        <v>314</v>
      </c>
      <c r="L7" s="189" t="s">
        <v>315</v>
      </c>
      <c r="M7" s="189" t="s">
        <v>336</v>
      </c>
      <c r="N7" s="189" t="s">
        <v>309</v>
      </c>
      <c r="O7" s="190">
        <v>150</v>
      </c>
      <c r="P7" s="190">
        <v>27300</v>
      </c>
      <c r="Q7" s="190">
        <v>1930</v>
      </c>
      <c r="R7" s="189"/>
    </row>
    <row r="8" spans="1:18" x14ac:dyDescent="0.25">
      <c r="A8" s="187">
        <v>10</v>
      </c>
      <c r="B8" s="188">
        <v>4</v>
      </c>
      <c r="C8" s="189" t="s">
        <v>337</v>
      </c>
      <c r="D8" s="189"/>
      <c r="E8" s="189" t="s">
        <v>338</v>
      </c>
      <c r="F8" s="39">
        <v>26199</v>
      </c>
      <c r="G8" s="189" t="s">
        <v>295</v>
      </c>
      <c r="H8" s="189" t="s">
        <v>321</v>
      </c>
      <c r="I8" s="189" t="s">
        <v>339</v>
      </c>
      <c r="J8" s="189" t="s">
        <v>340</v>
      </c>
      <c r="K8" s="189" t="s">
        <v>341</v>
      </c>
      <c r="L8" s="189" t="s">
        <v>300</v>
      </c>
      <c r="M8" s="189" t="s">
        <v>342</v>
      </c>
      <c r="N8" s="189" t="s">
        <v>309</v>
      </c>
      <c r="O8" s="190">
        <v>150</v>
      </c>
      <c r="P8" s="190">
        <v>21000</v>
      </c>
      <c r="Q8" s="190">
        <v>1460</v>
      </c>
      <c r="R8" s="189"/>
    </row>
    <row r="9" spans="1:18" x14ac:dyDescent="0.25">
      <c r="A9" s="187">
        <v>271</v>
      </c>
      <c r="B9" s="188">
        <v>3</v>
      </c>
      <c r="C9" s="189" t="s">
        <v>343</v>
      </c>
      <c r="D9" s="189"/>
      <c r="E9" s="189" t="s">
        <v>344</v>
      </c>
      <c r="F9" s="39">
        <v>22651</v>
      </c>
      <c r="G9" s="189" t="s">
        <v>305</v>
      </c>
      <c r="H9" s="189" t="s">
        <v>296</v>
      </c>
      <c r="I9" s="189" t="s">
        <v>345</v>
      </c>
      <c r="J9" s="189" t="s">
        <v>346</v>
      </c>
      <c r="K9" s="189" t="s">
        <v>347</v>
      </c>
      <c r="L9" s="189" t="s">
        <v>329</v>
      </c>
      <c r="M9" s="189" t="s">
        <v>348</v>
      </c>
      <c r="N9" s="189" t="s">
        <v>309</v>
      </c>
      <c r="O9" s="190">
        <v>160</v>
      </c>
      <c r="P9" s="190">
        <v>50200</v>
      </c>
      <c r="Q9" s="190">
        <v>1190</v>
      </c>
      <c r="R9" s="189"/>
    </row>
    <row r="10" spans="1:18" x14ac:dyDescent="0.25">
      <c r="A10" s="187">
        <v>198</v>
      </c>
      <c r="B10" s="188">
        <v>3</v>
      </c>
      <c r="C10" s="189" t="s">
        <v>337</v>
      </c>
      <c r="D10" s="189" t="s">
        <v>349</v>
      </c>
      <c r="E10" s="189" t="s">
        <v>350</v>
      </c>
      <c r="F10" s="39">
        <v>29574</v>
      </c>
      <c r="G10" s="189" t="s">
        <v>295</v>
      </c>
      <c r="H10" s="189" t="s">
        <v>321</v>
      </c>
      <c r="I10" s="189" t="s">
        <v>351</v>
      </c>
      <c r="J10" s="189" t="s">
        <v>352</v>
      </c>
      <c r="K10" s="189" t="s">
        <v>314</v>
      </c>
      <c r="L10" s="189" t="s">
        <v>315</v>
      </c>
      <c r="M10" s="189" t="s">
        <v>353</v>
      </c>
      <c r="N10" s="189" t="s">
        <v>354</v>
      </c>
      <c r="O10" s="190">
        <v>100</v>
      </c>
      <c r="P10" s="190">
        <v>58500</v>
      </c>
      <c r="Q10" s="190">
        <v>1520</v>
      </c>
      <c r="R10" s="189"/>
    </row>
    <row r="11" spans="1:18" x14ac:dyDescent="0.25">
      <c r="A11" s="187">
        <v>97</v>
      </c>
      <c r="B11" s="188">
        <v>10</v>
      </c>
      <c r="C11" s="189" t="s">
        <v>355</v>
      </c>
      <c r="D11" s="189"/>
      <c r="E11" s="189" t="s">
        <v>356</v>
      </c>
      <c r="F11" s="39">
        <v>28590</v>
      </c>
      <c r="G11" s="189" t="s">
        <v>295</v>
      </c>
      <c r="H11" s="189" t="s">
        <v>321</v>
      </c>
      <c r="I11" s="189" t="s">
        <v>357</v>
      </c>
      <c r="J11" s="189" t="s">
        <v>358</v>
      </c>
      <c r="K11" s="189" t="s">
        <v>359</v>
      </c>
      <c r="L11" s="189" t="s">
        <v>360</v>
      </c>
      <c r="M11" s="189" t="s">
        <v>361</v>
      </c>
      <c r="N11" s="189" t="s">
        <v>362</v>
      </c>
      <c r="O11" s="190">
        <v>75</v>
      </c>
      <c r="P11" s="190">
        <v>38600</v>
      </c>
      <c r="Q11" s="190">
        <v>1330</v>
      </c>
      <c r="R11" s="189"/>
    </row>
    <row r="12" spans="1:18" x14ac:dyDescent="0.25">
      <c r="A12" s="187">
        <v>243</v>
      </c>
      <c r="C12" s="189" t="s">
        <v>363</v>
      </c>
      <c r="D12" s="189"/>
      <c r="E12" s="189" t="s">
        <v>364</v>
      </c>
      <c r="F12" s="39">
        <v>33193</v>
      </c>
      <c r="G12" s="189" t="s">
        <v>305</v>
      </c>
      <c r="H12" s="189" t="s">
        <v>296</v>
      </c>
      <c r="I12" s="189" t="s">
        <v>365</v>
      </c>
      <c r="J12" s="189" t="s">
        <v>366</v>
      </c>
      <c r="K12" s="189" t="s">
        <v>367</v>
      </c>
      <c r="L12" s="189" t="s">
        <v>368</v>
      </c>
      <c r="M12" s="189" t="s">
        <v>369</v>
      </c>
      <c r="N12" s="189" t="s">
        <v>370</v>
      </c>
      <c r="O12" s="190">
        <v>150</v>
      </c>
      <c r="P12" s="190">
        <v>37200</v>
      </c>
      <c r="Q12" s="190">
        <v>820</v>
      </c>
      <c r="R12" s="189"/>
    </row>
    <row r="13" spans="1:18" x14ac:dyDescent="0.25">
      <c r="A13" s="187">
        <v>73</v>
      </c>
      <c r="B13" s="188">
        <v>4</v>
      </c>
      <c r="C13" s="189" t="s">
        <v>371</v>
      </c>
      <c r="D13" s="189"/>
      <c r="E13" s="189" t="s">
        <v>372</v>
      </c>
      <c r="F13" s="39">
        <v>18788</v>
      </c>
      <c r="G13" s="189" t="s">
        <v>295</v>
      </c>
      <c r="H13" s="189" t="s">
        <v>296</v>
      </c>
      <c r="I13" s="189" t="s">
        <v>373</v>
      </c>
      <c r="J13" s="189" t="s">
        <v>374</v>
      </c>
      <c r="K13" s="189" t="s">
        <v>314</v>
      </c>
      <c r="L13" s="189" t="s">
        <v>315</v>
      </c>
      <c r="M13" s="189" t="s">
        <v>375</v>
      </c>
      <c r="N13" s="189" t="s">
        <v>302</v>
      </c>
      <c r="O13" s="190">
        <v>125</v>
      </c>
      <c r="P13" s="190">
        <v>36600</v>
      </c>
      <c r="Q13" s="190">
        <v>990</v>
      </c>
      <c r="R13" s="189"/>
    </row>
    <row r="14" spans="1:18" x14ac:dyDescent="0.25">
      <c r="A14" s="187">
        <v>13</v>
      </c>
      <c r="B14" s="188">
        <v>3</v>
      </c>
      <c r="C14" s="189" t="s">
        <v>376</v>
      </c>
      <c r="D14" s="189"/>
      <c r="E14" s="189" t="s">
        <v>377</v>
      </c>
      <c r="F14" s="39">
        <v>23764</v>
      </c>
      <c r="G14" s="189" t="s">
        <v>295</v>
      </c>
      <c r="H14" s="189" t="s">
        <v>321</v>
      </c>
      <c r="I14" s="189" t="s">
        <v>378</v>
      </c>
      <c r="J14" s="189" t="s">
        <v>379</v>
      </c>
      <c r="K14" s="189" t="s">
        <v>380</v>
      </c>
      <c r="L14" s="189" t="s">
        <v>381</v>
      </c>
      <c r="M14" s="189" t="s">
        <v>382</v>
      </c>
      <c r="N14" s="189" t="s">
        <v>317</v>
      </c>
      <c r="O14" s="190">
        <v>150</v>
      </c>
      <c r="P14" s="190">
        <v>71500</v>
      </c>
      <c r="Q14" s="190">
        <v>1950</v>
      </c>
      <c r="R14" s="189"/>
    </row>
    <row r="15" spans="1:18" x14ac:dyDescent="0.25">
      <c r="A15" s="187">
        <v>11</v>
      </c>
      <c r="B15" s="188">
        <v>10</v>
      </c>
      <c r="C15" s="189" t="s">
        <v>383</v>
      </c>
      <c r="D15" s="189"/>
      <c r="E15" s="189" t="s">
        <v>384</v>
      </c>
      <c r="F15" s="39">
        <v>23134</v>
      </c>
      <c r="G15" s="189" t="s">
        <v>305</v>
      </c>
      <c r="H15" s="189" t="s">
        <v>296</v>
      </c>
      <c r="I15" s="189" t="s">
        <v>385</v>
      </c>
      <c r="J15" s="189" t="s">
        <v>386</v>
      </c>
      <c r="K15" s="189" t="s">
        <v>387</v>
      </c>
      <c r="L15" s="189" t="s">
        <v>388</v>
      </c>
      <c r="M15" s="189" t="s">
        <v>389</v>
      </c>
      <c r="N15" s="189" t="s">
        <v>362</v>
      </c>
      <c r="O15" s="190">
        <v>80</v>
      </c>
      <c r="P15" s="190">
        <v>22200</v>
      </c>
      <c r="Q15" s="190">
        <v>1880</v>
      </c>
      <c r="R15" s="189"/>
    </row>
    <row r="16" spans="1:18" x14ac:dyDescent="0.25">
      <c r="A16" s="187">
        <v>15</v>
      </c>
      <c r="B16" s="188">
        <v>2</v>
      </c>
      <c r="C16" s="189" t="s">
        <v>390</v>
      </c>
      <c r="D16" s="189"/>
      <c r="E16" s="189" t="s">
        <v>391</v>
      </c>
      <c r="F16" s="39">
        <v>24789</v>
      </c>
      <c r="G16" s="189" t="s">
        <v>305</v>
      </c>
      <c r="H16" s="189" t="s">
        <v>296</v>
      </c>
      <c r="I16" s="189" t="s">
        <v>392</v>
      </c>
      <c r="J16" s="189" t="s">
        <v>393</v>
      </c>
      <c r="K16" s="189" t="s">
        <v>314</v>
      </c>
      <c r="L16" s="189" t="s">
        <v>315</v>
      </c>
      <c r="M16" s="189" t="s">
        <v>394</v>
      </c>
      <c r="N16" s="189" t="s">
        <v>309</v>
      </c>
      <c r="O16" s="190">
        <v>145</v>
      </c>
      <c r="P16" s="190">
        <v>36400</v>
      </c>
      <c r="Q16" s="190">
        <v>1000</v>
      </c>
      <c r="R16" s="189"/>
    </row>
    <row r="17" spans="1:18" x14ac:dyDescent="0.25">
      <c r="A17" s="187">
        <v>16</v>
      </c>
      <c r="B17" s="188">
        <v>2</v>
      </c>
      <c r="C17" s="189" t="s">
        <v>395</v>
      </c>
      <c r="D17" s="189" t="s">
        <v>319</v>
      </c>
      <c r="E17" s="189" t="s">
        <v>396</v>
      </c>
      <c r="F17" s="39">
        <v>24205</v>
      </c>
      <c r="G17" s="189" t="s">
        <v>295</v>
      </c>
      <c r="H17" s="189" t="s">
        <v>296</v>
      </c>
      <c r="I17" s="189" t="s">
        <v>397</v>
      </c>
      <c r="J17" s="189" t="s">
        <v>398</v>
      </c>
      <c r="K17" s="189" t="s">
        <v>399</v>
      </c>
      <c r="L17" s="189" t="s">
        <v>400</v>
      </c>
      <c r="M17" s="189" t="s">
        <v>401</v>
      </c>
      <c r="N17" s="189" t="s">
        <v>317</v>
      </c>
      <c r="O17" s="190">
        <v>125</v>
      </c>
      <c r="P17" s="190">
        <v>87300</v>
      </c>
      <c r="Q17" s="190">
        <v>1400</v>
      </c>
      <c r="R17" s="189"/>
    </row>
    <row r="18" spans="1:18" x14ac:dyDescent="0.25">
      <c r="A18" s="187">
        <v>238</v>
      </c>
      <c r="B18" s="188">
        <v>7</v>
      </c>
      <c r="C18" s="189" t="s">
        <v>489</v>
      </c>
      <c r="D18" s="189" t="s">
        <v>469</v>
      </c>
      <c r="E18" s="189" t="s">
        <v>490</v>
      </c>
      <c r="F18" s="39">
        <v>20772</v>
      </c>
      <c r="G18" s="189" t="s">
        <v>295</v>
      </c>
      <c r="H18" s="189" t="s">
        <v>321</v>
      </c>
      <c r="I18" s="189" t="s">
        <v>491</v>
      </c>
      <c r="J18" s="189" t="s">
        <v>492</v>
      </c>
      <c r="K18" s="189" t="s">
        <v>299</v>
      </c>
      <c r="L18" s="189" t="s">
        <v>300</v>
      </c>
      <c r="M18" s="189" t="s">
        <v>493</v>
      </c>
      <c r="N18" s="189" t="s">
        <v>432</v>
      </c>
      <c r="O18" s="190">
        <v>175</v>
      </c>
      <c r="P18" s="190">
        <v>50200</v>
      </c>
      <c r="Q18" s="190">
        <v>1680</v>
      </c>
      <c r="R18" s="189"/>
    </row>
    <row r="19" spans="1:18" x14ac:dyDescent="0.25">
      <c r="A19" s="187">
        <v>26</v>
      </c>
      <c r="B19" s="188">
        <v>2</v>
      </c>
      <c r="C19" s="189" t="s">
        <v>457</v>
      </c>
      <c r="D19" s="189"/>
      <c r="E19" s="189" t="s">
        <v>458</v>
      </c>
      <c r="F19" s="39">
        <v>24152</v>
      </c>
      <c r="G19" s="189" t="s">
        <v>305</v>
      </c>
      <c r="H19" s="189" t="s">
        <v>321</v>
      </c>
      <c r="I19" s="189" t="s">
        <v>459</v>
      </c>
      <c r="J19" s="189" t="s">
        <v>460</v>
      </c>
      <c r="K19" s="189" t="s">
        <v>299</v>
      </c>
      <c r="L19" s="189" t="s">
        <v>300</v>
      </c>
      <c r="M19" s="189" t="s">
        <v>461</v>
      </c>
      <c r="N19" s="189" t="s">
        <v>462</v>
      </c>
      <c r="O19" s="190">
        <v>90</v>
      </c>
      <c r="P19" s="190">
        <v>71500</v>
      </c>
      <c r="Q19" s="190">
        <v>530</v>
      </c>
      <c r="R19" s="189"/>
    </row>
    <row r="20" spans="1:18" x14ac:dyDescent="0.25">
      <c r="A20" s="187">
        <v>201</v>
      </c>
      <c r="B20" s="188">
        <v>3</v>
      </c>
      <c r="C20" s="189" t="s">
        <v>411</v>
      </c>
      <c r="D20" s="189"/>
      <c r="E20" s="189" t="s">
        <v>412</v>
      </c>
      <c r="F20" s="39">
        <v>20837</v>
      </c>
      <c r="G20" s="189" t="s">
        <v>305</v>
      </c>
      <c r="H20" s="189" t="s">
        <v>296</v>
      </c>
      <c r="I20" s="189" t="s">
        <v>413</v>
      </c>
      <c r="J20" s="189" t="s">
        <v>414</v>
      </c>
      <c r="K20" s="189" t="s">
        <v>415</v>
      </c>
      <c r="L20" s="189" t="s">
        <v>416</v>
      </c>
      <c r="M20" s="189" t="s">
        <v>417</v>
      </c>
      <c r="N20" s="189" t="s">
        <v>317</v>
      </c>
      <c r="O20" s="190">
        <v>175</v>
      </c>
      <c r="P20" s="190">
        <v>42800</v>
      </c>
      <c r="Q20" s="190">
        <v>1160</v>
      </c>
      <c r="R20" s="189"/>
    </row>
    <row r="21" spans="1:18" x14ac:dyDescent="0.25">
      <c r="A21" s="187">
        <v>147</v>
      </c>
      <c r="C21" s="189" t="s">
        <v>418</v>
      </c>
      <c r="D21" s="189"/>
      <c r="E21" s="189" t="s">
        <v>419</v>
      </c>
      <c r="F21" s="39">
        <v>24373</v>
      </c>
      <c r="G21" s="189" t="s">
        <v>295</v>
      </c>
      <c r="H21" s="189" t="s">
        <v>321</v>
      </c>
      <c r="I21" s="189" t="s">
        <v>420</v>
      </c>
      <c r="J21" s="189" t="s">
        <v>421</v>
      </c>
      <c r="K21" s="189" t="s">
        <v>422</v>
      </c>
      <c r="L21" s="189" t="s">
        <v>423</v>
      </c>
      <c r="M21" s="189" t="s">
        <v>424</v>
      </c>
      <c r="N21" s="189" t="s">
        <v>370</v>
      </c>
      <c r="O21" s="190">
        <v>180</v>
      </c>
      <c r="P21" s="190">
        <v>31100</v>
      </c>
      <c r="Q21" s="190">
        <v>740</v>
      </c>
      <c r="R21" s="189"/>
    </row>
    <row r="22" spans="1:18" x14ac:dyDescent="0.25">
      <c r="A22" s="187">
        <v>92</v>
      </c>
      <c r="B22" s="188">
        <v>6</v>
      </c>
      <c r="C22" s="189" t="s">
        <v>425</v>
      </c>
      <c r="D22" s="189"/>
      <c r="E22" s="189" t="s">
        <v>426</v>
      </c>
      <c r="F22" s="39">
        <v>22422</v>
      </c>
      <c r="G22" s="189" t="s">
        <v>305</v>
      </c>
      <c r="H22" s="189" t="s">
        <v>321</v>
      </c>
      <c r="I22" s="189" t="s">
        <v>427</v>
      </c>
      <c r="J22" s="189" t="s">
        <v>428</v>
      </c>
      <c r="K22" s="189" t="s">
        <v>429</v>
      </c>
      <c r="L22" s="189" t="s">
        <v>430</v>
      </c>
      <c r="M22" s="189" t="s">
        <v>431</v>
      </c>
      <c r="N22" s="189" t="s">
        <v>432</v>
      </c>
      <c r="O22" s="190">
        <v>250</v>
      </c>
      <c r="P22" s="190">
        <v>122800</v>
      </c>
      <c r="Q22" s="190">
        <v>890</v>
      </c>
      <c r="R22" s="189"/>
    </row>
    <row r="23" spans="1:18" x14ac:dyDescent="0.25">
      <c r="A23" s="187">
        <v>114</v>
      </c>
      <c r="B23" s="188">
        <v>6</v>
      </c>
      <c r="C23" s="189" t="s">
        <v>293</v>
      </c>
      <c r="D23" s="189"/>
      <c r="E23" s="189" t="s">
        <v>433</v>
      </c>
      <c r="F23" s="39">
        <v>18804</v>
      </c>
      <c r="G23" s="189" t="s">
        <v>295</v>
      </c>
      <c r="H23" s="189" t="s">
        <v>321</v>
      </c>
      <c r="I23" s="189" t="s">
        <v>434</v>
      </c>
      <c r="J23" s="189" t="s">
        <v>435</v>
      </c>
      <c r="K23" s="189" t="s">
        <v>436</v>
      </c>
      <c r="L23" s="189" t="s">
        <v>437</v>
      </c>
      <c r="M23" s="189" t="s">
        <v>438</v>
      </c>
      <c r="N23" s="189" t="s">
        <v>370</v>
      </c>
      <c r="O23" s="190">
        <v>100</v>
      </c>
      <c r="P23" s="190">
        <v>37300</v>
      </c>
      <c r="Q23" s="190">
        <v>1540</v>
      </c>
      <c r="R23" s="189"/>
    </row>
    <row r="24" spans="1:18" x14ac:dyDescent="0.25">
      <c r="A24" s="187">
        <v>23</v>
      </c>
      <c r="B24" s="188">
        <v>6</v>
      </c>
      <c r="C24" s="189" t="s">
        <v>439</v>
      </c>
      <c r="D24" s="189"/>
      <c r="E24" s="189" t="s">
        <v>440</v>
      </c>
      <c r="F24" s="39">
        <v>25768</v>
      </c>
      <c r="G24" s="189" t="s">
        <v>295</v>
      </c>
      <c r="H24" s="189" t="s">
        <v>296</v>
      </c>
      <c r="I24" s="189" t="s">
        <v>441</v>
      </c>
      <c r="J24" s="189" t="s">
        <v>442</v>
      </c>
      <c r="K24" s="189" t="s">
        <v>443</v>
      </c>
      <c r="L24" s="189" t="s">
        <v>444</v>
      </c>
      <c r="M24" s="189" t="s">
        <v>445</v>
      </c>
      <c r="N24" s="189" t="s">
        <v>302</v>
      </c>
      <c r="O24" s="190">
        <v>85</v>
      </c>
      <c r="P24" s="190">
        <v>34400</v>
      </c>
      <c r="Q24" s="190">
        <v>1020</v>
      </c>
      <c r="R24" s="189"/>
    </row>
    <row r="25" spans="1:18" x14ac:dyDescent="0.25">
      <c r="A25" s="187">
        <v>276</v>
      </c>
      <c r="C25" s="189" t="s">
        <v>395</v>
      </c>
      <c r="D25" s="189" t="s">
        <v>319</v>
      </c>
      <c r="E25" s="189" t="s">
        <v>446</v>
      </c>
      <c r="F25" s="39">
        <v>19196</v>
      </c>
      <c r="G25" s="189" t="s">
        <v>295</v>
      </c>
      <c r="H25" s="189" t="s">
        <v>296</v>
      </c>
      <c r="I25" s="189" t="s">
        <v>447</v>
      </c>
      <c r="J25" s="189" t="s">
        <v>448</v>
      </c>
      <c r="K25" s="189" t="s">
        <v>449</v>
      </c>
      <c r="L25" s="189" t="s">
        <v>450</v>
      </c>
      <c r="M25" s="189" t="s">
        <v>451</v>
      </c>
      <c r="N25" s="189" t="s">
        <v>362</v>
      </c>
      <c r="O25" s="190">
        <v>85</v>
      </c>
      <c r="P25" s="190">
        <v>38800</v>
      </c>
      <c r="Q25" s="190">
        <v>800</v>
      </c>
      <c r="R25" s="189"/>
    </row>
    <row r="26" spans="1:18" x14ac:dyDescent="0.25">
      <c r="A26" s="187">
        <v>245</v>
      </c>
      <c r="B26" s="188">
        <v>5</v>
      </c>
      <c r="C26" s="189" t="s">
        <v>395</v>
      </c>
      <c r="D26" s="189"/>
      <c r="E26" s="189" t="s">
        <v>452</v>
      </c>
      <c r="F26" s="39">
        <v>24099</v>
      </c>
      <c r="G26" s="189" t="s">
        <v>295</v>
      </c>
      <c r="H26" s="189" t="s">
        <v>321</v>
      </c>
      <c r="I26" s="189" t="s">
        <v>453</v>
      </c>
      <c r="J26" s="189" t="s">
        <v>454</v>
      </c>
      <c r="K26" s="189" t="s">
        <v>455</v>
      </c>
      <c r="L26" s="189" t="s">
        <v>381</v>
      </c>
      <c r="M26" s="189" t="s">
        <v>456</v>
      </c>
      <c r="N26" s="189" t="s">
        <v>370</v>
      </c>
      <c r="O26" s="190">
        <v>140</v>
      </c>
      <c r="P26" s="190">
        <v>63700</v>
      </c>
      <c r="Q26" s="190">
        <v>870</v>
      </c>
      <c r="R26" s="189"/>
    </row>
    <row r="27" spans="1:18" x14ac:dyDescent="0.25">
      <c r="A27" s="187">
        <v>86</v>
      </c>
      <c r="B27" s="188">
        <v>5</v>
      </c>
      <c r="C27" s="189" t="s">
        <v>376</v>
      </c>
      <c r="D27" s="189" t="s">
        <v>319</v>
      </c>
      <c r="E27" s="189" t="s">
        <v>546</v>
      </c>
      <c r="F27" s="39">
        <v>20344</v>
      </c>
      <c r="G27" s="189" t="s">
        <v>295</v>
      </c>
      <c r="H27" s="189" t="s">
        <v>321</v>
      </c>
      <c r="I27" s="189" t="s">
        <v>547</v>
      </c>
      <c r="J27" s="189" t="s">
        <v>548</v>
      </c>
      <c r="K27" s="189" t="s">
        <v>299</v>
      </c>
      <c r="L27" s="189" t="s">
        <v>300</v>
      </c>
      <c r="M27" s="189" t="s">
        <v>549</v>
      </c>
      <c r="N27" s="189" t="s">
        <v>370</v>
      </c>
      <c r="O27" s="190">
        <v>100</v>
      </c>
      <c r="P27" s="190">
        <v>66100</v>
      </c>
      <c r="Q27" s="190">
        <v>1410</v>
      </c>
      <c r="R27" s="189"/>
    </row>
    <row r="28" spans="1:18" x14ac:dyDescent="0.25">
      <c r="A28" s="187">
        <v>27</v>
      </c>
      <c r="B28" s="188">
        <v>5</v>
      </c>
      <c r="C28" s="189" t="s">
        <v>463</v>
      </c>
      <c r="D28" s="189"/>
      <c r="E28" s="189" t="s">
        <v>464</v>
      </c>
      <c r="F28" s="39">
        <v>22867</v>
      </c>
      <c r="G28" s="189" t="s">
        <v>295</v>
      </c>
      <c r="H28" s="189" t="s">
        <v>321</v>
      </c>
      <c r="I28" s="189" t="s">
        <v>465</v>
      </c>
      <c r="J28" s="189" t="s">
        <v>466</v>
      </c>
      <c r="K28" s="189" t="s">
        <v>449</v>
      </c>
      <c r="L28" s="189" t="s">
        <v>450</v>
      </c>
      <c r="M28" s="189" t="s">
        <v>467</v>
      </c>
      <c r="N28" s="189" t="s">
        <v>370</v>
      </c>
      <c r="O28" s="190">
        <v>95</v>
      </c>
      <c r="P28" s="190">
        <v>49100</v>
      </c>
      <c r="Q28" s="190">
        <v>1030</v>
      </c>
      <c r="R28" s="189"/>
    </row>
    <row r="29" spans="1:18" x14ac:dyDescent="0.25">
      <c r="A29" s="187">
        <v>212</v>
      </c>
      <c r="B29" s="188">
        <v>4</v>
      </c>
      <c r="C29" s="189" t="s">
        <v>468</v>
      </c>
      <c r="D29" s="189" t="s">
        <v>469</v>
      </c>
      <c r="E29" s="189" t="s">
        <v>470</v>
      </c>
      <c r="F29" s="39">
        <v>22848</v>
      </c>
      <c r="G29" s="189" t="s">
        <v>295</v>
      </c>
      <c r="H29" s="189" t="s">
        <v>296</v>
      </c>
      <c r="I29" s="189" t="s">
        <v>471</v>
      </c>
      <c r="J29" s="189" t="s">
        <v>472</v>
      </c>
      <c r="K29" s="189" t="s">
        <v>473</v>
      </c>
      <c r="L29" s="189" t="s">
        <v>388</v>
      </c>
      <c r="M29" s="189" t="s">
        <v>474</v>
      </c>
      <c r="N29" s="189" t="s">
        <v>302</v>
      </c>
      <c r="O29" s="190">
        <v>150</v>
      </c>
      <c r="P29" s="190">
        <v>43600</v>
      </c>
      <c r="Q29" s="190">
        <v>920</v>
      </c>
      <c r="R29" s="189"/>
    </row>
    <row r="30" spans="1:18" x14ac:dyDescent="0.25">
      <c r="A30" s="187">
        <v>104</v>
      </c>
      <c r="B30" s="188">
        <v>6</v>
      </c>
      <c r="C30" s="189" t="s">
        <v>475</v>
      </c>
      <c r="D30" s="189"/>
      <c r="E30" s="189" t="s">
        <v>476</v>
      </c>
      <c r="F30" s="39">
        <v>27884</v>
      </c>
      <c r="G30" s="189" t="s">
        <v>295</v>
      </c>
      <c r="H30" s="189" t="s">
        <v>321</v>
      </c>
      <c r="I30" s="189" t="s">
        <v>477</v>
      </c>
      <c r="J30" s="189" t="s">
        <v>478</v>
      </c>
      <c r="K30" s="189" t="s">
        <v>479</v>
      </c>
      <c r="L30" s="189" t="s">
        <v>480</v>
      </c>
      <c r="M30" s="189" t="s">
        <v>481</v>
      </c>
      <c r="N30" s="189" t="s">
        <v>432</v>
      </c>
      <c r="O30" s="190">
        <v>225</v>
      </c>
      <c r="P30" s="190">
        <v>105100</v>
      </c>
      <c r="Q30" s="190">
        <v>1950</v>
      </c>
      <c r="R30" s="189"/>
    </row>
    <row r="31" spans="1:18" x14ac:dyDescent="0.25">
      <c r="A31" s="187">
        <v>37</v>
      </c>
      <c r="B31" s="188">
        <v>4</v>
      </c>
      <c r="C31" s="189" t="s">
        <v>482</v>
      </c>
      <c r="D31" s="189" t="s">
        <v>319</v>
      </c>
      <c r="E31" s="189" t="s">
        <v>483</v>
      </c>
      <c r="F31" s="39">
        <v>22473</v>
      </c>
      <c r="G31" s="189" t="s">
        <v>295</v>
      </c>
      <c r="H31" s="189" t="s">
        <v>321</v>
      </c>
      <c r="I31" s="189" t="s">
        <v>484</v>
      </c>
      <c r="J31" s="189" t="s">
        <v>485</v>
      </c>
      <c r="K31" s="189" t="s">
        <v>486</v>
      </c>
      <c r="L31" s="189" t="s">
        <v>487</v>
      </c>
      <c r="M31" s="189" t="s">
        <v>488</v>
      </c>
      <c r="N31" s="189" t="s">
        <v>370</v>
      </c>
      <c r="O31" s="190">
        <v>140</v>
      </c>
      <c r="P31" s="190">
        <v>71500</v>
      </c>
      <c r="Q31" s="190">
        <v>1470</v>
      </c>
      <c r="R31" s="189"/>
    </row>
    <row r="32" spans="1:18" x14ac:dyDescent="0.25">
      <c r="A32" s="187">
        <v>244</v>
      </c>
      <c r="C32" s="189" t="s">
        <v>376</v>
      </c>
      <c r="D32" s="189" t="s">
        <v>319</v>
      </c>
      <c r="E32" s="189" t="s">
        <v>675</v>
      </c>
      <c r="F32" s="39">
        <v>30775</v>
      </c>
      <c r="G32" s="189" t="s">
        <v>295</v>
      </c>
      <c r="H32" s="189" t="s">
        <v>321</v>
      </c>
      <c r="I32" s="189" t="s">
        <v>676</v>
      </c>
      <c r="J32" s="189" t="s">
        <v>677</v>
      </c>
      <c r="K32" s="189" t="s">
        <v>299</v>
      </c>
      <c r="L32" s="189" t="s">
        <v>300</v>
      </c>
      <c r="M32" s="189" t="s">
        <v>678</v>
      </c>
      <c r="N32" s="189" t="s">
        <v>370</v>
      </c>
      <c r="O32" s="190">
        <v>150</v>
      </c>
      <c r="P32" s="190">
        <v>68700</v>
      </c>
      <c r="Q32" s="190">
        <v>1010</v>
      </c>
      <c r="R32" s="189"/>
    </row>
    <row r="33" spans="1:18" x14ac:dyDescent="0.25">
      <c r="A33" s="187">
        <v>25</v>
      </c>
      <c r="B33" s="188">
        <v>10</v>
      </c>
      <c r="C33" s="189" t="s">
        <v>494</v>
      </c>
      <c r="D33" s="189"/>
      <c r="E33" s="189" t="s">
        <v>495</v>
      </c>
      <c r="F33" s="39">
        <v>22035</v>
      </c>
      <c r="G33" s="189" t="s">
        <v>305</v>
      </c>
      <c r="H33" s="189" t="s">
        <v>321</v>
      </c>
      <c r="I33" s="189" t="s">
        <v>496</v>
      </c>
      <c r="J33" s="189" t="s">
        <v>497</v>
      </c>
      <c r="K33" s="189" t="s">
        <v>498</v>
      </c>
      <c r="L33" s="189" t="s">
        <v>499</v>
      </c>
      <c r="M33" s="189" t="s">
        <v>500</v>
      </c>
      <c r="N33" s="189" t="s">
        <v>362</v>
      </c>
      <c r="O33" s="190">
        <v>75</v>
      </c>
      <c r="P33" s="190">
        <v>29100</v>
      </c>
      <c r="Q33" s="190">
        <v>1680</v>
      </c>
      <c r="R33" s="189"/>
    </row>
    <row r="34" spans="1:18" x14ac:dyDescent="0.25">
      <c r="A34" s="187">
        <v>109</v>
      </c>
      <c r="B34" s="188">
        <v>4</v>
      </c>
      <c r="C34" s="189" t="s">
        <v>293</v>
      </c>
      <c r="D34" s="189"/>
      <c r="E34" s="189" t="s">
        <v>501</v>
      </c>
      <c r="F34" s="39">
        <v>21652</v>
      </c>
      <c r="G34" s="189" t="s">
        <v>305</v>
      </c>
      <c r="H34" s="189" t="s">
        <v>296</v>
      </c>
      <c r="I34" s="189" t="s">
        <v>502</v>
      </c>
      <c r="J34" s="189" t="s">
        <v>503</v>
      </c>
      <c r="K34" s="189" t="s">
        <v>387</v>
      </c>
      <c r="L34" s="189" t="s">
        <v>388</v>
      </c>
      <c r="M34" s="189" t="s">
        <v>504</v>
      </c>
      <c r="N34" s="189" t="s">
        <v>354</v>
      </c>
      <c r="O34" s="190">
        <v>140</v>
      </c>
      <c r="P34" s="190">
        <v>45100</v>
      </c>
      <c r="Q34" s="190">
        <v>950</v>
      </c>
      <c r="R34" s="189"/>
    </row>
    <row r="35" spans="1:18" x14ac:dyDescent="0.25">
      <c r="A35" s="187">
        <v>34</v>
      </c>
      <c r="B35" s="188">
        <v>3</v>
      </c>
      <c r="C35" s="189" t="s">
        <v>371</v>
      </c>
      <c r="D35" s="189"/>
      <c r="E35" s="189" t="s">
        <v>505</v>
      </c>
      <c r="F35" s="39">
        <v>22009</v>
      </c>
      <c r="G35" s="189" t="s">
        <v>295</v>
      </c>
      <c r="H35" s="189" t="s">
        <v>296</v>
      </c>
      <c r="I35" s="189" t="s">
        <v>506</v>
      </c>
      <c r="J35" s="189" t="s">
        <v>507</v>
      </c>
      <c r="K35" s="189" t="s">
        <v>508</v>
      </c>
      <c r="L35" s="189" t="s">
        <v>509</v>
      </c>
      <c r="M35" s="189" t="s">
        <v>510</v>
      </c>
      <c r="N35" s="189" t="s">
        <v>317</v>
      </c>
      <c r="O35" s="190">
        <v>125</v>
      </c>
      <c r="P35" s="190">
        <v>54800</v>
      </c>
      <c r="Q35" s="190">
        <v>770</v>
      </c>
      <c r="R35" s="189"/>
    </row>
    <row r="36" spans="1:18" x14ac:dyDescent="0.25">
      <c r="A36" s="187">
        <v>256</v>
      </c>
      <c r="B36" s="188">
        <v>7</v>
      </c>
      <c r="C36" s="189" t="s">
        <v>526</v>
      </c>
      <c r="D36" s="189"/>
      <c r="E36" s="189" t="s">
        <v>1650</v>
      </c>
      <c r="F36" s="39">
        <v>22777</v>
      </c>
      <c r="G36" s="189" t="s">
        <v>305</v>
      </c>
      <c r="H36" s="189" t="s">
        <v>321</v>
      </c>
      <c r="I36" s="189" t="s">
        <v>1651</v>
      </c>
      <c r="J36" s="189" t="s">
        <v>1652</v>
      </c>
      <c r="K36" s="189" t="s">
        <v>299</v>
      </c>
      <c r="L36" s="189" t="s">
        <v>300</v>
      </c>
      <c r="M36" s="189" t="s">
        <v>1653</v>
      </c>
      <c r="N36" s="189" t="s">
        <v>462</v>
      </c>
      <c r="O36" s="190">
        <v>115</v>
      </c>
      <c r="P36" s="190">
        <v>97300</v>
      </c>
      <c r="Q36" s="190">
        <v>950</v>
      </c>
      <c r="R36" s="189"/>
    </row>
    <row r="37" spans="1:18" x14ac:dyDescent="0.25">
      <c r="A37" s="187">
        <v>174</v>
      </c>
      <c r="B37" s="188">
        <v>6</v>
      </c>
      <c r="C37" s="189" t="s">
        <v>475</v>
      </c>
      <c r="D37" s="189"/>
      <c r="E37" s="189" t="s">
        <v>517</v>
      </c>
      <c r="F37" s="39">
        <v>20344</v>
      </c>
      <c r="G37" s="189" t="s">
        <v>295</v>
      </c>
      <c r="H37" s="189" t="s">
        <v>321</v>
      </c>
      <c r="I37" s="189" t="s">
        <v>518</v>
      </c>
      <c r="J37" s="189" t="s">
        <v>519</v>
      </c>
      <c r="K37" s="189" t="s">
        <v>399</v>
      </c>
      <c r="L37" s="189" t="s">
        <v>400</v>
      </c>
      <c r="M37" s="189" t="s">
        <v>520</v>
      </c>
      <c r="N37" s="189" t="s">
        <v>309</v>
      </c>
      <c r="O37" s="190">
        <v>115</v>
      </c>
      <c r="P37" s="190">
        <v>39100</v>
      </c>
      <c r="Q37" s="190">
        <v>1930</v>
      </c>
      <c r="R37" s="189"/>
    </row>
    <row r="38" spans="1:18" x14ac:dyDescent="0.25">
      <c r="A38" s="187">
        <v>141</v>
      </c>
      <c r="B38" s="188">
        <v>3</v>
      </c>
      <c r="C38" s="189" t="s">
        <v>521</v>
      </c>
      <c r="D38" s="189" t="s">
        <v>319</v>
      </c>
      <c r="E38" s="189" t="s">
        <v>522</v>
      </c>
      <c r="F38" s="39">
        <v>20344</v>
      </c>
      <c r="G38" s="189" t="s">
        <v>305</v>
      </c>
      <c r="H38" s="189" t="s">
        <v>296</v>
      </c>
      <c r="I38" s="189" t="s">
        <v>523</v>
      </c>
      <c r="J38" s="189" t="s">
        <v>524</v>
      </c>
      <c r="K38" s="189" t="s">
        <v>387</v>
      </c>
      <c r="L38" s="189" t="s">
        <v>388</v>
      </c>
      <c r="M38" s="189" t="s">
        <v>525</v>
      </c>
      <c r="N38" s="189" t="s">
        <v>317</v>
      </c>
      <c r="O38" s="190">
        <v>125</v>
      </c>
      <c r="P38" s="190">
        <v>65600</v>
      </c>
      <c r="Q38" s="190">
        <v>1990</v>
      </c>
      <c r="R38" s="189"/>
    </row>
    <row r="39" spans="1:18" x14ac:dyDescent="0.25">
      <c r="A39" s="187">
        <v>108</v>
      </c>
      <c r="B39" s="188">
        <v>3</v>
      </c>
      <c r="C39" s="189" t="s">
        <v>526</v>
      </c>
      <c r="D39" s="189"/>
      <c r="E39" s="189" t="s">
        <v>527</v>
      </c>
      <c r="F39" s="39">
        <v>20344</v>
      </c>
      <c r="G39" s="189" t="s">
        <v>295</v>
      </c>
      <c r="H39" s="189" t="s">
        <v>296</v>
      </c>
      <c r="I39" s="189" t="s">
        <v>528</v>
      </c>
      <c r="J39" s="189" t="s">
        <v>529</v>
      </c>
      <c r="K39" s="189" t="s">
        <v>387</v>
      </c>
      <c r="L39" s="189" t="s">
        <v>388</v>
      </c>
      <c r="M39" s="189" t="s">
        <v>530</v>
      </c>
      <c r="N39" s="189" t="s">
        <v>309</v>
      </c>
      <c r="O39" s="190">
        <v>180</v>
      </c>
      <c r="P39" s="190">
        <v>37400</v>
      </c>
      <c r="Q39" s="190">
        <v>890</v>
      </c>
      <c r="R39" s="189"/>
    </row>
    <row r="40" spans="1:18" x14ac:dyDescent="0.25">
      <c r="A40" s="187">
        <v>39</v>
      </c>
      <c r="B40" s="188">
        <v>10</v>
      </c>
      <c r="C40" s="189" t="s">
        <v>475</v>
      </c>
      <c r="D40" s="189" t="s">
        <v>319</v>
      </c>
      <c r="E40" s="189" t="s">
        <v>531</v>
      </c>
      <c r="F40" s="39">
        <v>23152</v>
      </c>
      <c r="G40" s="189" t="s">
        <v>305</v>
      </c>
      <c r="H40" s="189" t="s">
        <v>296</v>
      </c>
      <c r="I40" s="189" t="s">
        <v>532</v>
      </c>
      <c r="J40" s="189" t="s">
        <v>533</v>
      </c>
      <c r="K40" s="189" t="s">
        <v>534</v>
      </c>
      <c r="L40" s="189" t="s">
        <v>329</v>
      </c>
      <c r="M40" s="189" t="s">
        <v>535</v>
      </c>
      <c r="N40" s="189" t="s">
        <v>309</v>
      </c>
      <c r="O40" s="190">
        <v>100</v>
      </c>
      <c r="P40" s="190">
        <v>28900</v>
      </c>
      <c r="Q40" s="190">
        <v>1350</v>
      </c>
      <c r="R40" s="189"/>
    </row>
    <row r="41" spans="1:18" x14ac:dyDescent="0.25">
      <c r="A41" s="187">
        <v>88</v>
      </c>
      <c r="C41" s="189" t="s">
        <v>376</v>
      </c>
      <c r="D41" s="189" t="s">
        <v>512</v>
      </c>
      <c r="E41" s="189" t="s">
        <v>513</v>
      </c>
      <c r="F41" s="39">
        <v>20344</v>
      </c>
      <c r="G41" s="189" t="s">
        <v>305</v>
      </c>
      <c r="H41" s="189" t="s">
        <v>296</v>
      </c>
      <c r="I41" s="189" t="s">
        <v>536</v>
      </c>
      <c r="J41" s="189" t="s">
        <v>537</v>
      </c>
      <c r="K41" s="189" t="s">
        <v>367</v>
      </c>
      <c r="L41" s="189" t="s">
        <v>368</v>
      </c>
      <c r="M41" s="189" t="s">
        <v>538</v>
      </c>
      <c r="N41" s="189" t="s">
        <v>370</v>
      </c>
      <c r="O41" s="190">
        <v>150</v>
      </c>
      <c r="P41" s="190">
        <v>66600</v>
      </c>
      <c r="Q41" s="190">
        <v>1600</v>
      </c>
      <c r="R41" s="189"/>
    </row>
    <row r="42" spans="1:18" x14ac:dyDescent="0.25">
      <c r="A42" s="187">
        <v>63</v>
      </c>
      <c r="B42" s="188">
        <v>10</v>
      </c>
      <c r="C42" s="189" t="s">
        <v>539</v>
      </c>
      <c r="D42" s="189" t="s">
        <v>319</v>
      </c>
      <c r="E42" s="189" t="s">
        <v>540</v>
      </c>
      <c r="F42" s="39">
        <v>20344</v>
      </c>
      <c r="G42" s="189" t="s">
        <v>295</v>
      </c>
      <c r="H42" s="189" t="s">
        <v>296</v>
      </c>
      <c r="I42" s="189" t="s">
        <v>541</v>
      </c>
      <c r="J42" s="189" t="s">
        <v>542</v>
      </c>
      <c r="K42" s="189" t="s">
        <v>543</v>
      </c>
      <c r="L42" s="189" t="s">
        <v>544</v>
      </c>
      <c r="M42" s="189" t="s">
        <v>545</v>
      </c>
      <c r="N42" s="189" t="s">
        <v>317</v>
      </c>
      <c r="O42" s="190">
        <v>200</v>
      </c>
      <c r="P42" s="190">
        <v>92000</v>
      </c>
      <c r="Q42" s="190">
        <v>1150</v>
      </c>
      <c r="R42" s="189"/>
    </row>
    <row r="43" spans="1:18" x14ac:dyDescent="0.25">
      <c r="A43" s="187">
        <v>48</v>
      </c>
      <c r="B43" s="188">
        <v>9</v>
      </c>
      <c r="C43" s="189" t="s">
        <v>376</v>
      </c>
      <c r="D43" s="189"/>
      <c r="E43" s="189" t="s">
        <v>753</v>
      </c>
      <c r="F43" s="39">
        <v>22748</v>
      </c>
      <c r="G43" s="189" t="s">
        <v>295</v>
      </c>
      <c r="H43" s="189" t="s">
        <v>296</v>
      </c>
      <c r="I43" s="189" t="s">
        <v>754</v>
      </c>
      <c r="J43" s="189" t="s">
        <v>755</v>
      </c>
      <c r="K43" s="189" t="s">
        <v>299</v>
      </c>
      <c r="L43" s="189" t="s">
        <v>300</v>
      </c>
      <c r="M43" s="189" t="s">
        <v>756</v>
      </c>
      <c r="N43" s="189" t="s">
        <v>354</v>
      </c>
      <c r="O43" s="190">
        <v>100</v>
      </c>
      <c r="P43" s="190">
        <v>49700</v>
      </c>
      <c r="Q43" s="190">
        <v>1830</v>
      </c>
      <c r="R43" s="189"/>
    </row>
    <row r="44" spans="1:18" x14ac:dyDescent="0.25">
      <c r="A44" s="187">
        <v>46</v>
      </c>
      <c r="B44" s="188">
        <v>3</v>
      </c>
      <c r="C44" s="189" t="s">
        <v>550</v>
      </c>
      <c r="D44" s="189" t="s">
        <v>319</v>
      </c>
      <c r="E44" s="189" t="s">
        <v>551</v>
      </c>
      <c r="F44" s="39">
        <v>20344</v>
      </c>
      <c r="G44" s="189" t="s">
        <v>305</v>
      </c>
      <c r="H44" s="189" t="s">
        <v>296</v>
      </c>
      <c r="I44" s="189" t="s">
        <v>552</v>
      </c>
      <c r="J44" s="189" t="s">
        <v>553</v>
      </c>
      <c r="K44" s="189" t="s">
        <v>299</v>
      </c>
      <c r="L44" s="189" t="s">
        <v>300</v>
      </c>
      <c r="M44" s="189" t="s">
        <v>554</v>
      </c>
      <c r="N44" s="189" t="s">
        <v>432</v>
      </c>
      <c r="O44" s="190">
        <v>175</v>
      </c>
      <c r="P44" s="190">
        <v>73900</v>
      </c>
      <c r="Q44" s="190">
        <v>730</v>
      </c>
      <c r="R44" s="189"/>
    </row>
    <row r="45" spans="1:18" x14ac:dyDescent="0.25">
      <c r="A45" s="187">
        <v>44</v>
      </c>
      <c r="B45" s="188">
        <v>1</v>
      </c>
      <c r="C45" s="189" t="s">
        <v>555</v>
      </c>
      <c r="D45" s="189"/>
      <c r="E45" s="189" t="s">
        <v>556</v>
      </c>
      <c r="F45" s="39">
        <v>23562</v>
      </c>
      <c r="G45" s="189" t="s">
        <v>295</v>
      </c>
      <c r="H45" s="189" t="s">
        <v>321</v>
      </c>
      <c r="I45" s="189" t="s">
        <v>557</v>
      </c>
      <c r="J45" s="189" t="s">
        <v>558</v>
      </c>
      <c r="K45" s="189" t="s">
        <v>559</v>
      </c>
      <c r="L45" s="189" t="s">
        <v>560</v>
      </c>
      <c r="M45" s="189" t="s">
        <v>561</v>
      </c>
      <c r="N45" s="189" t="s">
        <v>317</v>
      </c>
      <c r="O45" s="190">
        <v>150</v>
      </c>
      <c r="P45" s="190">
        <v>71600</v>
      </c>
      <c r="Q45" s="190">
        <v>1290</v>
      </c>
      <c r="R45" s="189"/>
    </row>
    <row r="46" spans="1:18" x14ac:dyDescent="0.25">
      <c r="A46" s="187">
        <v>36</v>
      </c>
      <c r="B46" s="188">
        <v>6</v>
      </c>
      <c r="C46" s="189" t="s">
        <v>562</v>
      </c>
      <c r="D46" s="189"/>
      <c r="E46" s="189" t="s">
        <v>563</v>
      </c>
      <c r="F46" s="39">
        <v>20344</v>
      </c>
      <c r="G46" s="189" t="s">
        <v>305</v>
      </c>
      <c r="H46" s="189" t="s">
        <v>321</v>
      </c>
      <c r="I46" s="189" t="s">
        <v>564</v>
      </c>
      <c r="J46" s="189" t="s">
        <v>565</v>
      </c>
      <c r="K46" s="189" t="s">
        <v>566</v>
      </c>
      <c r="L46" s="189" t="s">
        <v>567</v>
      </c>
      <c r="M46" s="189" t="s">
        <v>568</v>
      </c>
      <c r="N46" s="189" t="s">
        <v>302</v>
      </c>
      <c r="O46" s="190">
        <v>150</v>
      </c>
      <c r="P46" s="190">
        <v>36800</v>
      </c>
      <c r="Q46" s="190">
        <v>850</v>
      </c>
      <c r="R46" s="189"/>
    </row>
    <row r="47" spans="1:18" x14ac:dyDescent="0.25">
      <c r="A47" s="187">
        <v>231</v>
      </c>
      <c r="B47" s="188">
        <v>3</v>
      </c>
      <c r="C47" s="189" t="s">
        <v>569</v>
      </c>
      <c r="D47" s="189" t="s">
        <v>349</v>
      </c>
      <c r="E47" s="189" t="s">
        <v>570</v>
      </c>
      <c r="F47" s="39">
        <v>20345</v>
      </c>
      <c r="G47" s="189" t="s">
        <v>295</v>
      </c>
      <c r="H47" s="189" t="s">
        <v>321</v>
      </c>
      <c r="I47" s="189" t="s">
        <v>571</v>
      </c>
      <c r="J47" s="189" t="s">
        <v>572</v>
      </c>
      <c r="K47" s="189" t="s">
        <v>573</v>
      </c>
      <c r="L47" s="189" t="s">
        <v>574</v>
      </c>
      <c r="M47" s="189" t="s">
        <v>575</v>
      </c>
      <c r="N47" s="189" t="s">
        <v>302</v>
      </c>
      <c r="O47" s="190">
        <v>125</v>
      </c>
      <c r="P47" s="190">
        <v>69800</v>
      </c>
      <c r="Q47" s="190">
        <v>990</v>
      </c>
      <c r="R47" s="189"/>
    </row>
    <row r="48" spans="1:18" x14ac:dyDescent="0.25">
      <c r="A48" s="187">
        <v>93</v>
      </c>
      <c r="B48" s="188">
        <v>10</v>
      </c>
      <c r="C48" s="189" t="s">
        <v>576</v>
      </c>
      <c r="D48" s="189"/>
      <c r="E48" s="189" t="s">
        <v>577</v>
      </c>
      <c r="F48" s="39">
        <v>20344</v>
      </c>
      <c r="G48" s="189" t="s">
        <v>295</v>
      </c>
      <c r="H48" s="189" t="s">
        <v>296</v>
      </c>
      <c r="I48" s="189" t="s">
        <v>578</v>
      </c>
      <c r="J48" s="189" t="s">
        <v>579</v>
      </c>
      <c r="K48" s="189" t="s">
        <v>580</v>
      </c>
      <c r="L48" s="189" t="s">
        <v>581</v>
      </c>
      <c r="M48" s="189" t="s">
        <v>582</v>
      </c>
      <c r="N48" s="189" t="s">
        <v>354</v>
      </c>
      <c r="O48" s="190">
        <v>110</v>
      </c>
      <c r="P48" s="190">
        <v>60700</v>
      </c>
      <c r="Q48" s="190">
        <v>1000</v>
      </c>
      <c r="R48" s="189"/>
    </row>
    <row r="49" spans="1:18" x14ac:dyDescent="0.25">
      <c r="A49" s="187">
        <v>275</v>
      </c>
      <c r="B49" s="188">
        <v>3</v>
      </c>
      <c r="C49" s="189" t="s">
        <v>390</v>
      </c>
      <c r="D49" s="189"/>
      <c r="E49" s="189" t="s">
        <v>583</v>
      </c>
      <c r="F49" s="39">
        <v>20344</v>
      </c>
      <c r="G49" s="189" t="s">
        <v>295</v>
      </c>
      <c r="H49" s="189" t="s">
        <v>296</v>
      </c>
      <c r="I49" s="189" t="s">
        <v>584</v>
      </c>
      <c r="J49" s="189" t="s">
        <v>585</v>
      </c>
      <c r="K49" s="189" t="s">
        <v>586</v>
      </c>
      <c r="L49" s="189" t="s">
        <v>587</v>
      </c>
      <c r="M49" s="189" t="s">
        <v>588</v>
      </c>
      <c r="N49" s="189" t="s">
        <v>354</v>
      </c>
      <c r="O49" s="190">
        <v>115</v>
      </c>
      <c r="P49" s="190">
        <v>56600</v>
      </c>
      <c r="Q49" s="190">
        <v>860</v>
      </c>
      <c r="R49" s="189"/>
    </row>
    <row r="50" spans="1:18" x14ac:dyDescent="0.25">
      <c r="A50" s="187">
        <v>120</v>
      </c>
      <c r="B50" s="188">
        <v>6</v>
      </c>
      <c r="C50" s="189" t="s">
        <v>526</v>
      </c>
      <c r="D50" s="189"/>
      <c r="E50" s="189" t="s">
        <v>589</v>
      </c>
      <c r="F50" s="39">
        <v>20344</v>
      </c>
      <c r="G50" s="189" t="s">
        <v>305</v>
      </c>
      <c r="H50" s="189" t="s">
        <v>296</v>
      </c>
      <c r="I50" s="189" t="s">
        <v>590</v>
      </c>
      <c r="J50" s="189" t="s">
        <v>591</v>
      </c>
      <c r="K50" s="189" t="s">
        <v>592</v>
      </c>
      <c r="L50" s="189" t="s">
        <v>593</v>
      </c>
      <c r="M50" s="189" t="s">
        <v>594</v>
      </c>
      <c r="N50" s="189" t="s">
        <v>370</v>
      </c>
      <c r="O50" s="190">
        <v>120</v>
      </c>
      <c r="P50" s="190">
        <v>69300</v>
      </c>
      <c r="Q50" s="190">
        <v>1630</v>
      </c>
      <c r="R50" s="189"/>
    </row>
    <row r="51" spans="1:18" x14ac:dyDescent="0.25">
      <c r="A51" s="187">
        <v>9</v>
      </c>
      <c r="C51" s="189" t="s">
        <v>595</v>
      </c>
      <c r="D51" s="189"/>
      <c r="E51" s="189" t="s">
        <v>596</v>
      </c>
      <c r="F51" s="39">
        <v>21614</v>
      </c>
      <c r="G51" s="189" t="s">
        <v>295</v>
      </c>
      <c r="H51" s="189" t="s">
        <v>296</v>
      </c>
      <c r="I51" s="189" t="s">
        <v>597</v>
      </c>
      <c r="J51" s="189" t="s">
        <v>598</v>
      </c>
      <c r="K51" s="189" t="s">
        <v>341</v>
      </c>
      <c r="L51" s="189" t="s">
        <v>300</v>
      </c>
      <c r="M51" s="189" t="s">
        <v>599</v>
      </c>
      <c r="N51" s="189" t="s">
        <v>362</v>
      </c>
      <c r="O51" s="190">
        <v>75</v>
      </c>
      <c r="P51" s="190">
        <v>29500</v>
      </c>
      <c r="Q51" s="190">
        <v>1950</v>
      </c>
      <c r="R51" s="189"/>
    </row>
    <row r="52" spans="1:18" x14ac:dyDescent="0.25">
      <c r="A52" s="187">
        <v>242</v>
      </c>
      <c r="C52" s="189" t="s">
        <v>600</v>
      </c>
      <c r="D52" s="189"/>
      <c r="E52" s="189" t="s">
        <v>402</v>
      </c>
      <c r="F52" s="39">
        <v>21614</v>
      </c>
      <c r="G52" s="189" t="s">
        <v>305</v>
      </c>
      <c r="H52" s="189" t="s">
        <v>321</v>
      </c>
      <c r="I52" s="189" t="s">
        <v>601</v>
      </c>
      <c r="J52" s="189" t="s">
        <v>602</v>
      </c>
      <c r="K52" s="189" t="s">
        <v>603</v>
      </c>
      <c r="L52" s="189" t="s">
        <v>604</v>
      </c>
      <c r="M52" s="189" t="s">
        <v>605</v>
      </c>
      <c r="N52" s="189" t="s">
        <v>462</v>
      </c>
      <c r="O52" s="190">
        <v>140</v>
      </c>
      <c r="P52" s="190">
        <v>63500</v>
      </c>
      <c r="Q52" s="190">
        <v>1830</v>
      </c>
      <c r="R52" s="189"/>
    </row>
    <row r="53" spans="1:18" x14ac:dyDescent="0.25">
      <c r="A53" s="187">
        <v>220</v>
      </c>
      <c r="C53" s="189" t="s">
        <v>606</v>
      </c>
      <c r="D53" s="189"/>
      <c r="E53" s="189" t="s">
        <v>607</v>
      </c>
      <c r="F53" s="39">
        <v>21614</v>
      </c>
      <c r="G53" s="189" t="s">
        <v>295</v>
      </c>
      <c r="H53" s="189" t="s">
        <v>296</v>
      </c>
      <c r="I53" s="189" t="s">
        <v>608</v>
      </c>
      <c r="J53" s="189" t="s">
        <v>609</v>
      </c>
      <c r="K53" s="189" t="s">
        <v>610</v>
      </c>
      <c r="L53" s="189" t="s">
        <v>587</v>
      </c>
      <c r="M53" s="189" t="s">
        <v>611</v>
      </c>
      <c r="N53" s="189" t="s">
        <v>370</v>
      </c>
      <c r="O53" s="190">
        <v>115</v>
      </c>
      <c r="P53" s="190">
        <v>51600</v>
      </c>
      <c r="Q53" s="190">
        <v>1240</v>
      </c>
      <c r="R53" s="189"/>
    </row>
    <row r="54" spans="1:18" x14ac:dyDescent="0.25">
      <c r="A54" s="187">
        <v>162</v>
      </c>
      <c r="B54" s="188">
        <v>6</v>
      </c>
      <c r="C54" s="189" t="s">
        <v>612</v>
      </c>
      <c r="D54" s="189"/>
      <c r="E54" s="189" t="s">
        <v>613</v>
      </c>
      <c r="F54" s="39">
        <v>21614</v>
      </c>
      <c r="G54" s="189" t="s">
        <v>305</v>
      </c>
      <c r="H54" s="189" t="s">
        <v>321</v>
      </c>
      <c r="I54" s="189" t="s">
        <v>614</v>
      </c>
      <c r="J54" s="189" t="s">
        <v>615</v>
      </c>
      <c r="K54" s="189" t="s">
        <v>616</v>
      </c>
      <c r="L54" s="189" t="s">
        <v>617</v>
      </c>
      <c r="M54" s="189" t="s">
        <v>618</v>
      </c>
      <c r="N54" s="189" t="s">
        <v>432</v>
      </c>
      <c r="O54" s="190">
        <v>175</v>
      </c>
      <c r="P54" s="190">
        <v>93900</v>
      </c>
      <c r="Q54" s="190">
        <v>1830</v>
      </c>
      <c r="R54" s="189"/>
    </row>
    <row r="55" spans="1:18" x14ac:dyDescent="0.25">
      <c r="A55" s="187">
        <v>203</v>
      </c>
      <c r="B55" s="188">
        <v>5</v>
      </c>
      <c r="C55" s="189" t="s">
        <v>619</v>
      </c>
      <c r="D55" s="189"/>
      <c r="E55" s="189" t="s">
        <v>620</v>
      </c>
      <c r="F55" s="39">
        <v>21614</v>
      </c>
      <c r="G55" s="189" t="s">
        <v>295</v>
      </c>
      <c r="H55" s="189" t="s">
        <v>296</v>
      </c>
      <c r="I55" s="189" t="s">
        <v>621</v>
      </c>
      <c r="J55" s="189" t="s">
        <v>622</v>
      </c>
      <c r="K55" s="189" t="s">
        <v>498</v>
      </c>
      <c r="L55" s="189" t="s">
        <v>499</v>
      </c>
      <c r="M55" s="189" t="s">
        <v>623</v>
      </c>
      <c r="N55" s="189" t="s">
        <v>302</v>
      </c>
      <c r="O55" s="190">
        <v>130</v>
      </c>
      <c r="P55" s="190">
        <v>34800</v>
      </c>
      <c r="Q55" s="190">
        <v>1000</v>
      </c>
      <c r="R55" s="189"/>
    </row>
    <row r="56" spans="1:18" x14ac:dyDescent="0.25">
      <c r="A56" s="187">
        <v>157</v>
      </c>
      <c r="B56" s="188">
        <v>10</v>
      </c>
      <c r="C56" s="189" t="s">
        <v>624</v>
      </c>
      <c r="D56" s="189"/>
      <c r="E56" s="189" t="s">
        <v>625</v>
      </c>
      <c r="F56" s="39">
        <v>21614</v>
      </c>
      <c r="G56" s="189" t="s">
        <v>295</v>
      </c>
      <c r="H56" s="189" t="s">
        <v>321</v>
      </c>
      <c r="I56" s="189" t="s">
        <v>626</v>
      </c>
      <c r="J56" s="189" t="s">
        <v>627</v>
      </c>
      <c r="K56" s="189" t="s">
        <v>628</v>
      </c>
      <c r="L56" s="189" t="s">
        <v>629</v>
      </c>
      <c r="M56" s="189" t="s">
        <v>630</v>
      </c>
      <c r="N56" s="189" t="s">
        <v>362</v>
      </c>
      <c r="O56" s="190">
        <v>95</v>
      </c>
      <c r="P56" s="190">
        <v>28800</v>
      </c>
      <c r="Q56" s="190">
        <v>1610</v>
      </c>
      <c r="R56" s="189"/>
    </row>
    <row r="57" spans="1:18" x14ac:dyDescent="0.25">
      <c r="A57" s="187">
        <v>20</v>
      </c>
      <c r="B57" s="188">
        <v>3</v>
      </c>
      <c r="C57" s="189" t="s">
        <v>371</v>
      </c>
      <c r="D57" s="189"/>
      <c r="E57" s="189" t="s">
        <v>631</v>
      </c>
      <c r="F57" s="39">
        <v>21614</v>
      </c>
      <c r="G57" s="189" t="s">
        <v>295</v>
      </c>
      <c r="H57" s="189" t="s">
        <v>321</v>
      </c>
      <c r="I57" s="189" t="s">
        <v>632</v>
      </c>
      <c r="J57" s="189" t="s">
        <v>633</v>
      </c>
      <c r="K57" s="189" t="s">
        <v>429</v>
      </c>
      <c r="L57" s="189" t="s">
        <v>430</v>
      </c>
      <c r="M57" s="189" t="s">
        <v>634</v>
      </c>
      <c r="N57" s="189" t="s">
        <v>302</v>
      </c>
      <c r="O57" s="190">
        <v>200</v>
      </c>
      <c r="P57" s="190">
        <v>64400</v>
      </c>
      <c r="Q57" s="190">
        <v>1380</v>
      </c>
      <c r="R57" s="189"/>
    </row>
    <row r="58" spans="1:18" x14ac:dyDescent="0.25">
      <c r="A58" s="187">
        <v>148</v>
      </c>
      <c r="B58" s="188">
        <v>4</v>
      </c>
      <c r="C58" s="189" t="s">
        <v>635</v>
      </c>
      <c r="D58" s="189"/>
      <c r="E58" s="189" t="s">
        <v>636</v>
      </c>
      <c r="F58" s="39">
        <v>21060</v>
      </c>
      <c r="G58" s="189" t="s">
        <v>305</v>
      </c>
      <c r="H58" s="189" t="s">
        <v>296</v>
      </c>
      <c r="I58" s="189" t="s">
        <v>637</v>
      </c>
      <c r="J58" s="189" t="s">
        <v>638</v>
      </c>
      <c r="K58" s="189" t="s">
        <v>639</v>
      </c>
      <c r="L58" s="189" t="s">
        <v>640</v>
      </c>
      <c r="M58" s="189" t="s">
        <v>641</v>
      </c>
      <c r="N58" s="189" t="s">
        <v>462</v>
      </c>
      <c r="O58" s="190">
        <v>155</v>
      </c>
      <c r="P58" s="190">
        <v>75200</v>
      </c>
      <c r="Q58" s="190">
        <v>1280</v>
      </c>
      <c r="R58" s="189"/>
    </row>
    <row r="59" spans="1:18" x14ac:dyDescent="0.25">
      <c r="A59" s="187">
        <v>89</v>
      </c>
      <c r="B59" s="188">
        <v>5</v>
      </c>
      <c r="C59" s="189" t="s">
        <v>612</v>
      </c>
      <c r="D59" s="189"/>
      <c r="E59" s="189" t="s">
        <v>642</v>
      </c>
      <c r="F59" s="39">
        <v>28909</v>
      </c>
      <c r="G59" s="189" t="s">
        <v>305</v>
      </c>
      <c r="H59" s="189" t="s">
        <v>321</v>
      </c>
      <c r="I59" s="189" t="s">
        <v>643</v>
      </c>
      <c r="J59" s="189" t="s">
        <v>644</v>
      </c>
      <c r="K59" s="189" t="s">
        <v>422</v>
      </c>
      <c r="L59" s="189" t="s">
        <v>423</v>
      </c>
      <c r="M59" s="189" t="s">
        <v>645</v>
      </c>
      <c r="N59" s="189" t="s">
        <v>317</v>
      </c>
      <c r="O59" s="190">
        <v>150</v>
      </c>
      <c r="P59" s="190">
        <v>57200</v>
      </c>
      <c r="Q59" s="190">
        <v>970</v>
      </c>
      <c r="R59" s="189"/>
    </row>
    <row r="60" spans="1:18" x14ac:dyDescent="0.25">
      <c r="A60" s="187">
        <v>24</v>
      </c>
      <c r="B60" s="188">
        <v>6</v>
      </c>
      <c r="C60" s="189" t="s">
        <v>475</v>
      </c>
      <c r="D60" s="189" t="s">
        <v>319</v>
      </c>
      <c r="E60" s="189" t="s">
        <v>646</v>
      </c>
      <c r="F60" s="39">
        <v>21249</v>
      </c>
      <c r="G60" s="189" t="s">
        <v>295</v>
      </c>
      <c r="H60" s="189" t="s">
        <v>296</v>
      </c>
      <c r="I60" s="189" t="s">
        <v>647</v>
      </c>
      <c r="J60" s="189" t="s">
        <v>648</v>
      </c>
      <c r="K60" s="189" t="s">
        <v>422</v>
      </c>
      <c r="L60" s="189" t="s">
        <v>423</v>
      </c>
      <c r="M60" s="189" t="s">
        <v>649</v>
      </c>
      <c r="N60" s="189" t="s">
        <v>302</v>
      </c>
      <c r="O60" s="190">
        <v>100</v>
      </c>
      <c r="P60" s="190">
        <v>72600</v>
      </c>
      <c r="Q60" s="190">
        <v>840</v>
      </c>
      <c r="R60" s="189"/>
    </row>
    <row r="61" spans="1:18" x14ac:dyDescent="0.25">
      <c r="A61" s="187">
        <v>60</v>
      </c>
      <c r="B61" s="188">
        <v>8</v>
      </c>
      <c r="C61" s="189" t="s">
        <v>650</v>
      </c>
      <c r="D61" s="189"/>
      <c r="E61" s="189" t="s">
        <v>651</v>
      </c>
      <c r="F61" s="39">
        <v>23882</v>
      </c>
      <c r="G61" s="189" t="s">
        <v>305</v>
      </c>
      <c r="H61" s="189" t="s">
        <v>321</v>
      </c>
      <c r="I61" s="189" t="s">
        <v>652</v>
      </c>
      <c r="J61" s="189" t="s">
        <v>653</v>
      </c>
      <c r="K61" s="189" t="s">
        <v>654</v>
      </c>
      <c r="L61" s="189" t="s">
        <v>655</v>
      </c>
      <c r="M61" s="189" t="s">
        <v>656</v>
      </c>
      <c r="N61" s="189" t="s">
        <v>309</v>
      </c>
      <c r="O61" s="190">
        <v>115</v>
      </c>
      <c r="P61" s="190">
        <v>43300</v>
      </c>
      <c r="Q61" s="190">
        <v>1310</v>
      </c>
      <c r="R61" s="189"/>
    </row>
    <row r="62" spans="1:18" x14ac:dyDescent="0.25">
      <c r="A62" s="187">
        <v>50</v>
      </c>
      <c r="B62" s="188">
        <v>7</v>
      </c>
      <c r="C62" s="189" t="s">
        <v>657</v>
      </c>
      <c r="D62" s="189"/>
      <c r="E62" s="189" t="s">
        <v>658</v>
      </c>
      <c r="F62" s="39">
        <v>28974</v>
      </c>
      <c r="G62" s="189" t="s">
        <v>305</v>
      </c>
      <c r="H62" s="189" t="s">
        <v>296</v>
      </c>
      <c r="I62" s="189" t="s">
        <v>659</v>
      </c>
      <c r="J62" s="189" t="s">
        <v>660</v>
      </c>
      <c r="K62" s="189" t="s">
        <v>661</v>
      </c>
      <c r="L62" s="189" t="s">
        <v>662</v>
      </c>
      <c r="M62" s="189" t="s">
        <v>663</v>
      </c>
      <c r="N62" s="189" t="s">
        <v>317</v>
      </c>
      <c r="O62" s="190">
        <v>150</v>
      </c>
      <c r="P62" s="190">
        <v>39000</v>
      </c>
      <c r="Q62" s="190">
        <v>1740</v>
      </c>
      <c r="R62" s="189"/>
    </row>
    <row r="63" spans="1:18" x14ac:dyDescent="0.25">
      <c r="A63" s="187">
        <v>111</v>
      </c>
      <c r="B63" s="188">
        <v>8</v>
      </c>
      <c r="C63" s="189" t="s">
        <v>390</v>
      </c>
      <c r="D63" s="189"/>
      <c r="E63" s="189" t="s">
        <v>664</v>
      </c>
      <c r="F63" s="39">
        <v>21111</v>
      </c>
      <c r="G63" s="189" t="s">
        <v>295</v>
      </c>
      <c r="H63" s="189" t="s">
        <v>296</v>
      </c>
      <c r="I63" s="189" t="s">
        <v>665</v>
      </c>
      <c r="J63" s="189" t="s">
        <v>666</v>
      </c>
      <c r="K63" s="189" t="s">
        <v>667</v>
      </c>
      <c r="L63" s="189" t="s">
        <v>668</v>
      </c>
      <c r="M63" s="189" t="s">
        <v>669</v>
      </c>
      <c r="N63" s="189" t="s">
        <v>317</v>
      </c>
      <c r="O63" s="190">
        <v>150</v>
      </c>
      <c r="P63" s="190">
        <v>70600</v>
      </c>
      <c r="Q63" s="190">
        <v>1840</v>
      </c>
      <c r="R63" s="189"/>
    </row>
    <row r="64" spans="1:18" x14ac:dyDescent="0.25">
      <c r="A64" s="187">
        <v>181</v>
      </c>
      <c r="B64" s="188">
        <v>9</v>
      </c>
      <c r="C64" s="189" t="s">
        <v>670</v>
      </c>
      <c r="D64" s="189"/>
      <c r="E64" s="189" t="s">
        <v>671</v>
      </c>
      <c r="F64" s="39">
        <v>30511</v>
      </c>
      <c r="G64" s="189" t="s">
        <v>295</v>
      </c>
      <c r="H64" s="189" t="s">
        <v>296</v>
      </c>
      <c r="I64" s="189" t="s">
        <v>672</v>
      </c>
      <c r="J64" s="189" t="s">
        <v>673</v>
      </c>
      <c r="K64" s="189" t="s">
        <v>498</v>
      </c>
      <c r="L64" s="189" t="s">
        <v>499</v>
      </c>
      <c r="M64" s="189" t="s">
        <v>674</v>
      </c>
      <c r="N64" s="189" t="s">
        <v>432</v>
      </c>
      <c r="O64" s="190">
        <v>180</v>
      </c>
      <c r="P64" s="190">
        <v>57400</v>
      </c>
      <c r="Q64" s="190">
        <v>1390</v>
      </c>
      <c r="R64" s="189"/>
    </row>
    <row r="65" spans="1:18" x14ac:dyDescent="0.25">
      <c r="A65" s="187">
        <v>28</v>
      </c>
      <c r="B65" s="188">
        <v>1</v>
      </c>
      <c r="C65" s="189" t="s">
        <v>383</v>
      </c>
      <c r="D65" s="189" t="s">
        <v>512</v>
      </c>
      <c r="E65" s="189" t="s">
        <v>762</v>
      </c>
      <c r="F65" s="39">
        <v>21216</v>
      </c>
      <c r="G65" s="189" t="s">
        <v>295</v>
      </c>
      <c r="H65" s="189" t="s">
        <v>296</v>
      </c>
      <c r="I65" s="189" t="s">
        <v>763</v>
      </c>
      <c r="J65" s="189" t="s">
        <v>764</v>
      </c>
      <c r="K65" s="189" t="s">
        <v>299</v>
      </c>
      <c r="L65" s="189" t="s">
        <v>300</v>
      </c>
      <c r="M65" s="189" t="s">
        <v>765</v>
      </c>
      <c r="N65" s="189" t="s">
        <v>317</v>
      </c>
      <c r="O65" s="190">
        <v>125</v>
      </c>
      <c r="P65" s="190">
        <v>70000</v>
      </c>
      <c r="Q65" s="190">
        <v>1940</v>
      </c>
      <c r="R65" s="189"/>
    </row>
    <row r="66" spans="1:18" x14ac:dyDescent="0.25">
      <c r="A66" s="187">
        <v>106</v>
      </c>
      <c r="C66" s="189" t="s">
        <v>679</v>
      </c>
      <c r="D66" s="189"/>
      <c r="E66" s="189" t="s">
        <v>680</v>
      </c>
      <c r="F66" s="39">
        <v>31782</v>
      </c>
      <c r="G66" s="189" t="s">
        <v>305</v>
      </c>
      <c r="H66" s="189" t="s">
        <v>321</v>
      </c>
      <c r="I66" s="189" t="s">
        <v>681</v>
      </c>
      <c r="J66" s="189" t="s">
        <v>682</v>
      </c>
      <c r="K66" s="189" t="s">
        <v>479</v>
      </c>
      <c r="L66" s="189" t="s">
        <v>480</v>
      </c>
      <c r="M66" s="189" t="s">
        <v>683</v>
      </c>
      <c r="N66" s="189" t="s">
        <v>432</v>
      </c>
      <c r="O66" s="190">
        <v>200</v>
      </c>
      <c r="P66" s="190">
        <v>114800</v>
      </c>
      <c r="Q66" s="190">
        <v>580</v>
      </c>
      <c r="R66" s="189"/>
    </row>
    <row r="67" spans="1:18" x14ac:dyDescent="0.25">
      <c r="A67" s="187">
        <v>258</v>
      </c>
      <c r="B67" s="188">
        <v>6</v>
      </c>
      <c r="C67" s="189" t="s">
        <v>475</v>
      </c>
      <c r="D67" s="189"/>
      <c r="E67" s="189" t="s">
        <v>144</v>
      </c>
      <c r="F67" s="39">
        <v>31167</v>
      </c>
      <c r="G67" s="189" t="s">
        <v>295</v>
      </c>
      <c r="H67" s="189" t="s">
        <v>321</v>
      </c>
      <c r="I67" s="189" t="s">
        <v>684</v>
      </c>
      <c r="J67" s="189" t="s">
        <v>685</v>
      </c>
      <c r="K67" s="189" t="s">
        <v>686</v>
      </c>
      <c r="L67" s="189" t="s">
        <v>687</v>
      </c>
      <c r="M67" s="189" t="s">
        <v>688</v>
      </c>
      <c r="N67" s="189" t="s">
        <v>309</v>
      </c>
      <c r="O67" s="190">
        <v>115</v>
      </c>
      <c r="P67" s="190">
        <v>42700</v>
      </c>
      <c r="Q67" s="190">
        <v>1350</v>
      </c>
      <c r="R67" s="189"/>
    </row>
    <row r="68" spans="1:18" x14ac:dyDescent="0.25">
      <c r="A68" s="187">
        <v>99</v>
      </c>
      <c r="B68" s="188">
        <v>9</v>
      </c>
      <c r="C68" s="189" t="s">
        <v>657</v>
      </c>
      <c r="D68" s="189"/>
      <c r="E68" s="189" t="s">
        <v>689</v>
      </c>
      <c r="F68" s="39">
        <v>29117</v>
      </c>
      <c r="G68" s="189" t="s">
        <v>305</v>
      </c>
      <c r="H68" s="189" t="s">
        <v>296</v>
      </c>
      <c r="I68" s="189" t="s">
        <v>690</v>
      </c>
      <c r="J68" s="189" t="s">
        <v>691</v>
      </c>
      <c r="K68" s="189" t="s">
        <v>692</v>
      </c>
      <c r="L68" s="189" t="s">
        <v>693</v>
      </c>
      <c r="M68" s="189" t="s">
        <v>694</v>
      </c>
      <c r="N68" s="189" t="s">
        <v>462</v>
      </c>
      <c r="O68" s="190">
        <v>180</v>
      </c>
      <c r="P68" s="190">
        <v>39900</v>
      </c>
      <c r="Q68" s="190">
        <v>830</v>
      </c>
      <c r="R68" s="189"/>
    </row>
    <row r="69" spans="1:18" x14ac:dyDescent="0.25">
      <c r="A69" s="187">
        <v>239</v>
      </c>
      <c r="B69" s="188">
        <v>2</v>
      </c>
      <c r="C69" s="189" t="s">
        <v>569</v>
      </c>
      <c r="D69" s="189"/>
      <c r="E69" s="189" t="s">
        <v>695</v>
      </c>
      <c r="F69" s="39">
        <v>28536</v>
      </c>
      <c r="G69" s="189" t="s">
        <v>305</v>
      </c>
      <c r="H69" s="189" t="s">
        <v>321</v>
      </c>
      <c r="I69" s="189" t="s">
        <v>696</v>
      </c>
      <c r="J69" s="189" t="s">
        <v>697</v>
      </c>
      <c r="K69" s="189" t="s">
        <v>603</v>
      </c>
      <c r="L69" s="189" t="s">
        <v>604</v>
      </c>
      <c r="M69" s="189" t="s">
        <v>698</v>
      </c>
      <c r="N69" s="189" t="s">
        <v>302</v>
      </c>
      <c r="O69" s="190">
        <v>125</v>
      </c>
      <c r="P69" s="190">
        <v>51700</v>
      </c>
      <c r="Q69" s="190">
        <v>1280</v>
      </c>
      <c r="R69" s="189"/>
    </row>
    <row r="70" spans="1:18" x14ac:dyDescent="0.25">
      <c r="A70" s="187">
        <v>69</v>
      </c>
      <c r="B70" s="188">
        <v>4</v>
      </c>
      <c r="C70" s="189" t="s">
        <v>395</v>
      </c>
      <c r="D70" s="189"/>
      <c r="E70" s="189" t="s">
        <v>699</v>
      </c>
      <c r="F70" s="39">
        <v>22162</v>
      </c>
      <c r="G70" s="189" t="s">
        <v>295</v>
      </c>
      <c r="H70" s="189" t="s">
        <v>321</v>
      </c>
      <c r="I70" s="189" t="s">
        <v>700</v>
      </c>
      <c r="J70" s="189" t="s">
        <v>701</v>
      </c>
      <c r="K70" s="189" t="s">
        <v>415</v>
      </c>
      <c r="L70" s="189" t="s">
        <v>416</v>
      </c>
      <c r="M70" s="189" t="s">
        <v>702</v>
      </c>
      <c r="N70" s="189" t="s">
        <v>370</v>
      </c>
      <c r="O70" s="190">
        <v>110</v>
      </c>
      <c r="P70" s="190">
        <v>66800</v>
      </c>
      <c r="Q70" s="190">
        <v>620</v>
      </c>
      <c r="R70" s="189"/>
    </row>
    <row r="71" spans="1:18" x14ac:dyDescent="0.25">
      <c r="A71" s="187">
        <v>51</v>
      </c>
      <c r="B71" s="188">
        <v>3</v>
      </c>
      <c r="C71" s="189" t="s">
        <v>475</v>
      </c>
      <c r="D71" s="189" t="s">
        <v>349</v>
      </c>
      <c r="E71" s="189" t="s">
        <v>703</v>
      </c>
      <c r="F71" s="39">
        <v>28659</v>
      </c>
      <c r="G71" s="189" t="s">
        <v>295</v>
      </c>
      <c r="H71" s="189" t="s">
        <v>296</v>
      </c>
      <c r="I71" s="189" t="s">
        <v>704</v>
      </c>
      <c r="J71" s="189" t="s">
        <v>705</v>
      </c>
      <c r="K71" s="189" t="s">
        <v>479</v>
      </c>
      <c r="L71" s="189" t="s">
        <v>480</v>
      </c>
      <c r="M71" s="189" t="s">
        <v>706</v>
      </c>
      <c r="N71" s="189" t="s">
        <v>370</v>
      </c>
      <c r="O71" s="190">
        <v>100</v>
      </c>
      <c r="P71" s="190">
        <v>36600</v>
      </c>
      <c r="Q71" s="190">
        <v>1650</v>
      </c>
      <c r="R71" s="189"/>
    </row>
    <row r="72" spans="1:18" x14ac:dyDescent="0.25">
      <c r="A72" s="187">
        <v>262</v>
      </c>
      <c r="B72" s="188">
        <v>5</v>
      </c>
      <c r="C72" s="189" t="s">
        <v>707</v>
      </c>
      <c r="D72" s="189"/>
      <c r="E72" s="189" t="s">
        <v>708</v>
      </c>
      <c r="F72" s="39">
        <v>22452</v>
      </c>
      <c r="G72" s="189" t="s">
        <v>295</v>
      </c>
      <c r="H72" s="189" t="s">
        <v>296</v>
      </c>
      <c r="I72" s="189" t="s">
        <v>709</v>
      </c>
      <c r="J72" s="189" t="s">
        <v>710</v>
      </c>
      <c r="K72" s="189" t="s">
        <v>711</v>
      </c>
      <c r="L72" s="189" t="s">
        <v>712</v>
      </c>
      <c r="M72" s="189" t="s">
        <v>713</v>
      </c>
      <c r="N72" s="189" t="s">
        <v>462</v>
      </c>
      <c r="O72" s="190">
        <v>110</v>
      </c>
      <c r="P72" s="190">
        <v>54900</v>
      </c>
      <c r="Q72" s="190">
        <v>1160</v>
      </c>
      <c r="R72" s="189"/>
    </row>
    <row r="73" spans="1:18" x14ac:dyDescent="0.25">
      <c r="A73" s="187">
        <v>139</v>
      </c>
      <c r="B73" s="188">
        <v>9</v>
      </c>
      <c r="C73" s="189" t="s">
        <v>526</v>
      </c>
      <c r="D73" s="189" t="s">
        <v>512</v>
      </c>
      <c r="E73" s="189" t="s">
        <v>714</v>
      </c>
      <c r="F73" s="39">
        <v>24144</v>
      </c>
      <c r="G73" s="189" t="s">
        <v>295</v>
      </c>
      <c r="H73" s="189" t="s">
        <v>321</v>
      </c>
      <c r="I73" s="189" t="s">
        <v>715</v>
      </c>
      <c r="J73" s="189" t="s">
        <v>716</v>
      </c>
      <c r="K73" s="189" t="s">
        <v>717</v>
      </c>
      <c r="L73" s="189" t="s">
        <v>400</v>
      </c>
      <c r="M73" s="189" t="s">
        <v>718</v>
      </c>
      <c r="N73" s="189" t="s">
        <v>362</v>
      </c>
      <c r="O73" s="190">
        <v>115</v>
      </c>
      <c r="P73" s="190">
        <v>25100</v>
      </c>
      <c r="Q73" s="190">
        <v>610</v>
      </c>
      <c r="R73" s="189"/>
    </row>
    <row r="74" spans="1:18" x14ac:dyDescent="0.25">
      <c r="A74" s="187">
        <v>134</v>
      </c>
      <c r="B74" s="188">
        <v>10</v>
      </c>
      <c r="C74" s="189" t="s">
        <v>719</v>
      </c>
      <c r="D74" s="189"/>
      <c r="E74" s="189" t="s">
        <v>720</v>
      </c>
      <c r="F74" s="39">
        <v>23208</v>
      </c>
      <c r="G74" s="189" t="s">
        <v>305</v>
      </c>
      <c r="H74" s="189" t="s">
        <v>321</v>
      </c>
      <c r="I74" s="189" t="s">
        <v>721</v>
      </c>
      <c r="J74" s="189" t="s">
        <v>722</v>
      </c>
      <c r="K74" s="189" t="s">
        <v>723</v>
      </c>
      <c r="L74" s="189" t="s">
        <v>724</v>
      </c>
      <c r="M74" s="189" t="s">
        <v>725</v>
      </c>
      <c r="N74" s="189" t="s">
        <v>362</v>
      </c>
      <c r="O74" s="190">
        <v>100</v>
      </c>
      <c r="P74" s="190">
        <v>40700</v>
      </c>
      <c r="Q74" s="190">
        <v>590</v>
      </c>
      <c r="R74" s="189"/>
    </row>
    <row r="75" spans="1:18" x14ac:dyDescent="0.25">
      <c r="A75" s="187">
        <v>74</v>
      </c>
      <c r="B75" s="188">
        <v>10</v>
      </c>
      <c r="C75" s="189" t="s">
        <v>726</v>
      </c>
      <c r="D75" s="189" t="s">
        <v>469</v>
      </c>
      <c r="E75" s="189" t="s">
        <v>727</v>
      </c>
      <c r="F75" s="39">
        <v>24121</v>
      </c>
      <c r="G75" s="189" t="s">
        <v>305</v>
      </c>
      <c r="H75" s="189" t="s">
        <v>321</v>
      </c>
      <c r="I75" s="189" t="s">
        <v>728</v>
      </c>
      <c r="J75" s="189" t="s">
        <v>729</v>
      </c>
      <c r="K75" s="189" t="s">
        <v>723</v>
      </c>
      <c r="L75" s="189" t="s">
        <v>724</v>
      </c>
      <c r="M75" s="189" t="s">
        <v>730</v>
      </c>
      <c r="N75" s="189" t="s">
        <v>370</v>
      </c>
      <c r="O75" s="190">
        <v>125</v>
      </c>
      <c r="P75" s="190">
        <v>44800</v>
      </c>
      <c r="Q75" s="190">
        <v>610</v>
      </c>
      <c r="R75" s="189"/>
    </row>
    <row r="76" spans="1:18" x14ac:dyDescent="0.25">
      <c r="A76" s="187">
        <v>70</v>
      </c>
      <c r="B76" s="188">
        <v>9</v>
      </c>
      <c r="C76" s="189" t="s">
        <v>731</v>
      </c>
      <c r="D76" s="189"/>
      <c r="E76" s="189" t="s">
        <v>732</v>
      </c>
      <c r="F76" s="39">
        <v>25813</v>
      </c>
      <c r="G76" s="189" t="s">
        <v>295</v>
      </c>
      <c r="H76" s="189" t="s">
        <v>321</v>
      </c>
      <c r="I76" s="189" t="s">
        <v>733</v>
      </c>
      <c r="J76" s="189" t="s">
        <v>734</v>
      </c>
      <c r="K76" s="189" t="s">
        <v>341</v>
      </c>
      <c r="L76" s="189" t="s">
        <v>300</v>
      </c>
      <c r="M76" s="189" t="s">
        <v>735</v>
      </c>
      <c r="N76" s="189" t="s">
        <v>309</v>
      </c>
      <c r="O76" s="190">
        <v>150</v>
      </c>
      <c r="P76" s="190">
        <v>51200</v>
      </c>
      <c r="Q76" s="190">
        <v>1370</v>
      </c>
      <c r="R76" s="189"/>
    </row>
    <row r="77" spans="1:18" x14ac:dyDescent="0.25">
      <c r="A77" s="187">
        <v>144</v>
      </c>
      <c r="B77" s="188">
        <v>9</v>
      </c>
      <c r="C77" s="189" t="s">
        <v>395</v>
      </c>
      <c r="D77" s="189" t="s">
        <v>319</v>
      </c>
      <c r="E77" s="189" t="s">
        <v>736</v>
      </c>
      <c r="F77" s="39">
        <v>18766</v>
      </c>
      <c r="G77" s="189" t="s">
        <v>305</v>
      </c>
      <c r="H77" s="189" t="s">
        <v>321</v>
      </c>
      <c r="I77" s="189" t="s">
        <v>737</v>
      </c>
      <c r="J77" s="189" t="s">
        <v>738</v>
      </c>
      <c r="K77" s="189" t="s">
        <v>479</v>
      </c>
      <c r="L77" s="189" t="s">
        <v>480</v>
      </c>
      <c r="M77" s="189" t="s">
        <v>739</v>
      </c>
      <c r="N77" s="189" t="s">
        <v>302</v>
      </c>
      <c r="O77" s="190">
        <v>165</v>
      </c>
      <c r="P77" s="190">
        <v>50800</v>
      </c>
      <c r="Q77" s="190">
        <v>1100</v>
      </c>
      <c r="R77" s="189"/>
    </row>
    <row r="78" spans="1:18" x14ac:dyDescent="0.25">
      <c r="A78" s="187">
        <v>154</v>
      </c>
      <c r="B78" s="188">
        <v>2</v>
      </c>
      <c r="C78" s="189" t="s">
        <v>740</v>
      </c>
      <c r="D78" s="189"/>
      <c r="E78" s="189" t="s">
        <v>741</v>
      </c>
      <c r="F78" s="39">
        <v>22704</v>
      </c>
      <c r="G78" s="189" t="s">
        <v>295</v>
      </c>
      <c r="H78" s="189" t="s">
        <v>321</v>
      </c>
      <c r="I78" s="189" t="s">
        <v>742</v>
      </c>
      <c r="J78" s="189" t="s">
        <v>743</v>
      </c>
      <c r="K78" s="189" t="s">
        <v>744</v>
      </c>
      <c r="L78" s="189" t="s">
        <v>745</v>
      </c>
      <c r="M78" s="189" t="s">
        <v>746</v>
      </c>
      <c r="N78" s="189" t="s">
        <v>302</v>
      </c>
      <c r="O78" s="190">
        <v>140</v>
      </c>
      <c r="P78" s="190">
        <v>79700</v>
      </c>
      <c r="Q78" s="190">
        <v>1080</v>
      </c>
      <c r="R78" s="189"/>
    </row>
    <row r="79" spans="1:18" x14ac:dyDescent="0.25">
      <c r="A79" s="187">
        <v>78</v>
      </c>
      <c r="B79" s="188">
        <v>1</v>
      </c>
      <c r="C79" s="189" t="s">
        <v>337</v>
      </c>
      <c r="D79" s="189"/>
      <c r="E79" s="189" t="s">
        <v>747</v>
      </c>
      <c r="F79" s="39">
        <v>24120</v>
      </c>
      <c r="G79" s="189" t="s">
        <v>305</v>
      </c>
      <c r="H79" s="189" t="s">
        <v>321</v>
      </c>
      <c r="I79" s="189" t="s">
        <v>748</v>
      </c>
      <c r="J79" s="189" t="s">
        <v>749</v>
      </c>
      <c r="K79" s="189" t="s">
        <v>750</v>
      </c>
      <c r="L79" s="189" t="s">
        <v>751</v>
      </c>
      <c r="M79" s="189" t="s">
        <v>752</v>
      </c>
      <c r="N79" s="189" t="s">
        <v>362</v>
      </c>
      <c r="O79" s="190">
        <v>90</v>
      </c>
      <c r="P79" s="190">
        <v>43000</v>
      </c>
      <c r="Q79" s="190">
        <v>1060</v>
      </c>
      <c r="R79" s="189"/>
    </row>
    <row r="80" spans="1:18" x14ac:dyDescent="0.25">
      <c r="A80" s="187">
        <v>268</v>
      </c>
      <c r="C80" s="189" t="s">
        <v>812</v>
      </c>
      <c r="D80" s="189"/>
      <c r="E80" s="189" t="s">
        <v>813</v>
      </c>
      <c r="F80" s="39">
        <v>25745</v>
      </c>
      <c r="G80" s="189" t="s">
        <v>295</v>
      </c>
      <c r="H80" s="189" t="s">
        <v>296</v>
      </c>
      <c r="I80" s="189" t="s">
        <v>814</v>
      </c>
      <c r="J80" s="189" t="s">
        <v>815</v>
      </c>
      <c r="K80" s="189" t="s">
        <v>299</v>
      </c>
      <c r="L80" s="189" t="s">
        <v>300</v>
      </c>
      <c r="M80" s="189" t="s">
        <v>816</v>
      </c>
      <c r="N80" s="189" t="s">
        <v>362</v>
      </c>
      <c r="O80" s="190">
        <v>85</v>
      </c>
      <c r="P80" s="190">
        <v>23800</v>
      </c>
      <c r="Q80" s="190">
        <v>1920</v>
      </c>
      <c r="R80" s="189"/>
    </row>
    <row r="81" spans="1:18" x14ac:dyDescent="0.25">
      <c r="A81" s="187">
        <v>80</v>
      </c>
      <c r="B81" s="188">
        <v>8</v>
      </c>
      <c r="C81" s="189" t="s">
        <v>757</v>
      </c>
      <c r="D81" s="189"/>
      <c r="E81" s="189" t="s">
        <v>758</v>
      </c>
      <c r="F81" s="39">
        <v>23273</v>
      </c>
      <c r="G81" s="189" t="s">
        <v>295</v>
      </c>
      <c r="H81" s="189" t="s">
        <v>296</v>
      </c>
      <c r="I81" s="189" t="s">
        <v>759</v>
      </c>
      <c r="J81" s="189" t="s">
        <v>760</v>
      </c>
      <c r="K81" s="189" t="s">
        <v>661</v>
      </c>
      <c r="L81" s="189" t="s">
        <v>662</v>
      </c>
      <c r="M81" s="189" t="s">
        <v>761</v>
      </c>
      <c r="N81" s="189" t="s">
        <v>432</v>
      </c>
      <c r="O81" s="190">
        <v>250</v>
      </c>
      <c r="P81" s="190">
        <v>92100</v>
      </c>
      <c r="Q81" s="190">
        <v>1100</v>
      </c>
      <c r="R81" s="189"/>
    </row>
    <row r="82" spans="1:18" x14ac:dyDescent="0.25">
      <c r="A82" s="187">
        <v>206</v>
      </c>
      <c r="B82" s="188">
        <v>4</v>
      </c>
      <c r="C82" s="189" t="s">
        <v>539</v>
      </c>
      <c r="D82" s="189"/>
      <c r="E82" s="189" t="s">
        <v>845</v>
      </c>
      <c r="F82" s="39">
        <v>25254</v>
      </c>
      <c r="G82" s="189" t="s">
        <v>295</v>
      </c>
      <c r="H82" s="189" t="s">
        <v>296</v>
      </c>
      <c r="I82" s="189" t="s">
        <v>846</v>
      </c>
      <c r="J82" s="189" t="s">
        <v>847</v>
      </c>
      <c r="K82" s="189" t="s">
        <v>299</v>
      </c>
      <c r="L82" s="189" t="s">
        <v>300</v>
      </c>
      <c r="M82" s="189" t="s">
        <v>848</v>
      </c>
      <c r="N82" s="189" t="s">
        <v>317</v>
      </c>
      <c r="O82" s="190">
        <v>200</v>
      </c>
      <c r="P82" s="190">
        <v>94300</v>
      </c>
      <c r="Q82" s="190">
        <v>590</v>
      </c>
      <c r="R82" s="189"/>
    </row>
    <row r="83" spans="1:18" x14ac:dyDescent="0.25">
      <c r="A83" s="187">
        <v>82</v>
      </c>
      <c r="B83" s="188">
        <v>6</v>
      </c>
      <c r="C83" s="189" t="s">
        <v>766</v>
      </c>
      <c r="D83" s="189" t="s">
        <v>319</v>
      </c>
      <c r="E83" s="189" t="s">
        <v>767</v>
      </c>
      <c r="F83" s="39">
        <v>23111</v>
      </c>
      <c r="G83" s="189" t="s">
        <v>305</v>
      </c>
      <c r="H83" s="189" t="s">
        <v>321</v>
      </c>
      <c r="I83" s="189" t="s">
        <v>768</v>
      </c>
      <c r="J83" s="189" t="s">
        <v>769</v>
      </c>
      <c r="K83" s="189" t="s">
        <v>314</v>
      </c>
      <c r="L83" s="189" t="s">
        <v>315</v>
      </c>
      <c r="M83" s="189" t="s">
        <v>770</v>
      </c>
      <c r="N83" s="189" t="s">
        <v>309</v>
      </c>
      <c r="O83" s="190">
        <v>150</v>
      </c>
      <c r="P83" s="190">
        <v>51600</v>
      </c>
      <c r="Q83" s="190">
        <v>1880</v>
      </c>
      <c r="R83" s="189"/>
    </row>
    <row r="84" spans="1:18" x14ac:dyDescent="0.25">
      <c r="A84" s="187">
        <v>83</v>
      </c>
      <c r="B84" s="188">
        <v>3</v>
      </c>
      <c r="C84" s="189" t="s">
        <v>771</v>
      </c>
      <c r="D84" s="189"/>
      <c r="E84" s="189" t="s">
        <v>772</v>
      </c>
      <c r="F84" s="39">
        <v>24447</v>
      </c>
      <c r="G84" s="189" t="s">
        <v>295</v>
      </c>
      <c r="H84" s="189" t="s">
        <v>321</v>
      </c>
      <c r="I84" s="189" t="s">
        <v>773</v>
      </c>
      <c r="J84" s="189" t="s">
        <v>774</v>
      </c>
      <c r="K84" s="189" t="s">
        <v>498</v>
      </c>
      <c r="L84" s="189" t="s">
        <v>499</v>
      </c>
      <c r="M84" s="189" t="s">
        <v>775</v>
      </c>
      <c r="N84" s="189" t="s">
        <v>302</v>
      </c>
      <c r="O84" s="190">
        <v>100</v>
      </c>
      <c r="P84" s="190">
        <v>44700</v>
      </c>
      <c r="Q84" s="190">
        <v>1740</v>
      </c>
      <c r="R84" s="189"/>
    </row>
    <row r="85" spans="1:18" x14ac:dyDescent="0.25">
      <c r="A85" s="187">
        <v>221</v>
      </c>
      <c r="C85" s="189" t="s">
        <v>776</v>
      </c>
      <c r="D85" s="189"/>
      <c r="E85" s="189" t="s">
        <v>777</v>
      </c>
      <c r="F85" s="39">
        <v>21242</v>
      </c>
      <c r="G85" s="189" t="s">
        <v>305</v>
      </c>
      <c r="H85" s="189" t="s">
        <v>296</v>
      </c>
      <c r="I85" s="189" t="s">
        <v>778</v>
      </c>
      <c r="J85" s="189" t="s">
        <v>779</v>
      </c>
      <c r="K85" s="189" t="s">
        <v>299</v>
      </c>
      <c r="L85" s="189" t="s">
        <v>300</v>
      </c>
      <c r="M85" s="189" t="s">
        <v>780</v>
      </c>
      <c r="N85" s="189" t="s">
        <v>432</v>
      </c>
      <c r="O85" s="190">
        <v>175</v>
      </c>
      <c r="P85" s="190">
        <v>109900</v>
      </c>
      <c r="Q85" s="190">
        <v>610</v>
      </c>
      <c r="R85" s="189"/>
    </row>
    <row r="86" spans="1:18" x14ac:dyDescent="0.25">
      <c r="A86" s="187">
        <v>94</v>
      </c>
      <c r="B86" s="188">
        <v>4</v>
      </c>
      <c r="C86" s="189" t="s">
        <v>781</v>
      </c>
      <c r="D86" s="189"/>
      <c r="E86" s="189" t="s">
        <v>782</v>
      </c>
      <c r="F86" s="39">
        <v>21110</v>
      </c>
      <c r="G86" s="189" t="s">
        <v>295</v>
      </c>
      <c r="H86" s="189" t="s">
        <v>296</v>
      </c>
      <c r="I86" s="189" t="s">
        <v>783</v>
      </c>
      <c r="J86" s="189" t="s">
        <v>784</v>
      </c>
      <c r="K86" s="189" t="s">
        <v>785</v>
      </c>
      <c r="L86" s="189" t="s">
        <v>786</v>
      </c>
      <c r="M86" s="189" t="s">
        <v>787</v>
      </c>
      <c r="N86" s="189" t="s">
        <v>370</v>
      </c>
      <c r="O86" s="190">
        <v>150</v>
      </c>
      <c r="P86" s="190">
        <v>64900</v>
      </c>
      <c r="Q86" s="190">
        <v>1960</v>
      </c>
      <c r="R86" s="189"/>
    </row>
    <row r="87" spans="1:18" x14ac:dyDescent="0.25">
      <c r="A87" s="187">
        <v>101</v>
      </c>
      <c r="B87" s="188">
        <v>10</v>
      </c>
      <c r="C87" s="189" t="s">
        <v>788</v>
      </c>
      <c r="D87" s="189"/>
      <c r="E87" s="189" t="s">
        <v>789</v>
      </c>
      <c r="F87" s="39">
        <v>23503</v>
      </c>
      <c r="G87" s="189" t="s">
        <v>295</v>
      </c>
      <c r="H87" s="189" t="s">
        <v>296</v>
      </c>
      <c r="I87" s="189" t="s">
        <v>790</v>
      </c>
      <c r="J87" s="189" t="s">
        <v>791</v>
      </c>
      <c r="K87" s="189" t="s">
        <v>792</v>
      </c>
      <c r="L87" s="189" t="s">
        <v>793</v>
      </c>
      <c r="M87" s="189" t="s">
        <v>794</v>
      </c>
      <c r="N87" s="189" t="s">
        <v>354</v>
      </c>
      <c r="O87" s="190">
        <v>110</v>
      </c>
      <c r="P87" s="190">
        <v>49700</v>
      </c>
      <c r="Q87" s="190">
        <v>1380</v>
      </c>
      <c r="R87" s="189"/>
    </row>
    <row r="88" spans="1:18" x14ac:dyDescent="0.25">
      <c r="A88" s="187">
        <v>19</v>
      </c>
      <c r="B88" s="188">
        <v>7</v>
      </c>
      <c r="C88" s="189" t="s">
        <v>650</v>
      </c>
      <c r="D88" s="189"/>
      <c r="E88" s="189" t="s">
        <v>795</v>
      </c>
      <c r="F88" s="39">
        <v>24223</v>
      </c>
      <c r="G88" s="189" t="s">
        <v>305</v>
      </c>
      <c r="H88" s="189" t="s">
        <v>296</v>
      </c>
      <c r="I88" s="189" t="s">
        <v>796</v>
      </c>
      <c r="J88" s="189" t="s">
        <v>797</v>
      </c>
      <c r="K88" s="189" t="s">
        <v>711</v>
      </c>
      <c r="L88" s="189" t="s">
        <v>712</v>
      </c>
      <c r="M88" s="189" t="s">
        <v>798</v>
      </c>
      <c r="N88" s="189" t="s">
        <v>309</v>
      </c>
      <c r="O88" s="190">
        <v>250</v>
      </c>
      <c r="P88" s="190">
        <v>27000</v>
      </c>
      <c r="Q88" s="190">
        <v>1170</v>
      </c>
      <c r="R88" s="189"/>
    </row>
    <row r="89" spans="1:18" x14ac:dyDescent="0.25">
      <c r="A89" s="187">
        <v>115</v>
      </c>
      <c r="B89" s="188">
        <v>10</v>
      </c>
      <c r="C89" s="189" t="s">
        <v>569</v>
      </c>
      <c r="D89" s="189"/>
      <c r="E89" s="189" t="s">
        <v>799</v>
      </c>
      <c r="F89" s="39">
        <v>18394</v>
      </c>
      <c r="G89" s="189" t="s">
        <v>295</v>
      </c>
      <c r="H89" s="189" t="s">
        <v>321</v>
      </c>
      <c r="I89" s="189" t="s">
        <v>800</v>
      </c>
      <c r="J89" s="189" t="s">
        <v>801</v>
      </c>
      <c r="K89" s="189" t="s">
        <v>415</v>
      </c>
      <c r="L89" s="189" t="s">
        <v>416</v>
      </c>
      <c r="M89" s="189" t="s">
        <v>802</v>
      </c>
      <c r="N89" s="189" t="s">
        <v>432</v>
      </c>
      <c r="O89" s="190">
        <v>225</v>
      </c>
      <c r="P89" s="190">
        <v>57100</v>
      </c>
      <c r="Q89" s="190">
        <v>1250</v>
      </c>
      <c r="R89" s="189"/>
    </row>
    <row r="90" spans="1:18" x14ac:dyDescent="0.25">
      <c r="A90" s="187">
        <v>159</v>
      </c>
      <c r="B90" s="188">
        <v>9</v>
      </c>
      <c r="C90" s="189" t="s">
        <v>803</v>
      </c>
      <c r="D90" s="189"/>
      <c r="E90" s="189" t="s">
        <v>490</v>
      </c>
      <c r="F90" s="39">
        <v>21463</v>
      </c>
      <c r="G90" s="189" t="s">
        <v>305</v>
      </c>
      <c r="H90" s="189" t="s">
        <v>321</v>
      </c>
      <c r="I90" s="189" t="s">
        <v>804</v>
      </c>
      <c r="J90" s="189" t="s">
        <v>805</v>
      </c>
      <c r="K90" s="189" t="s">
        <v>299</v>
      </c>
      <c r="L90" s="189" t="s">
        <v>300</v>
      </c>
      <c r="M90" s="189" t="s">
        <v>806</v>
      </c>
      <c r="N90" s="189" t="s">
        <v>317</v>
      </c>
      <c r="O90" s="190">
        <v>150</v>
      </c>
      <c r="P90" s="190">
        <v>52800</v>
      </c>
      <c r="Q90" s="190">
        <v>1640</v>
      </c>
      <c r="R90" s="189"/>
    </row>
    <row r="91" spans="1:18" x14ac:dyDescent="0.25">
      <c r="A91" s="187">
        <v>204</v>
      </c>
      <c r="B91" s="188">
        <v>7</v>
      </c>
      <c r="C91" s="189" t="s">
        <v>807</v>
      </c>
      <c r="D91" s="189" t="s">
        <v>319</v>
      </c>
      <c r="E91" s="189" t="s">
        <v>808</v>
      </c>
      <c r="F91" s="39">
        <v>24956</v>
      </c>
      <c r="G91" s="189" t="s">
        <v>305</v>
      </c>
      <c r="H91" s="189" t="s">
        <v>296</v>
      </c>
      <c r="I91" s="189" t="s">
        <v>809</v>
      </c>
      <c r="J91" s="189" t="s">
        <v>810</v>
      </c>
      <c r="K91" s="189" t="s">
        <v>299</v>
      </c>
      <c r="L91" s="189" t="s">
        <v>300</v>
      </c>
      <c r="M91" s="189" t="s">
        <v>811</v>
      </c>
      <c r="N91" s="189" t="s">
        <v>370</v>
      </c>
      <c r="O91" s="190">
        <v>110</v>
      </c>
      <c r="P91" s="190">
        <v>78100</v>
      </c>
      <c r="Q91" s="190">
        <v>1000</v>
      </c>
      <c r="R91" s="189"/>
    </row>
    <row r="92" spans="1:18" x14ac:dyDescent="0.25">
      <c r="A92" s="187">
        <v>72</v>
      </c>
      <c r="B92" s="188">
        <v>4</v>
      </c>
      <c r="C92" s="189" t="s">
        <v>395</v>
      </c>
      <c r="D92" s="189" t="s">
        <v>512</v>
      </c>
      <c r="E92" s="189" t="s">
        <v>817</v>
      </c>
      <c r="F92" s="39">
        <v>29914</v>
      </c>
      <c r="G92" s="189" t="s">
        <v>295</v>
      </c>
      <c r="H92" s="189" t="s">
        <v>321</v>
      </c>
      <c r="I92" s="189" t="s">
        <v>877</v>
      </c>
      <c r="J92" s="189" t="s">
        <v>878</v>
      </c>
      <c r="K92" s="189" t="s">
        <v>299</v>
      </c>
      <c r="L92" s="189" t="s">
        <v>300</v>
      </c>
      <c r="M92" s="189" t="s">
        <v>879</v>
      </c>
      <c r="N92" s="189" t="s">
        <v>354</v>
      </c>
      <c r="O92" s="190">
        <v>200</v>
      </c>
      <c r="P92" s="190">
        <v>36100</v>
      </c>
      <c r="Q92" s="190">
        <v>680</v>
      </c>
      <c r="R92" s="189"/>
    </row>
    <row r="93" spans="1:18" x14ac:dyDescent="0.25">
      <c r="A93" s="187">
        <v>79</v>
      </c>
      <c r="B93" s="188">
        <v>3</v>
      </c>
      <c r="C93" s="189" t="s">
        <v>612</v>
      </c>
      <c r="D93" s="189" t="s">
        <v>512</v>
      </c>
      <c r="E93" s="189" t="s">
        <v>817</v>
      </c>
      <c r="F93" s="39">
        <v>26839</v>
      </c>
      <c r="G93" s="189" t="s">
        <v>295</v>
      </c>
      <c r="H93" s="189" t="s">
        <v>321</v>
      </c>
      <c r="I93" s="189" t="s">
        <v>818</v>
      </c>
      <c r="J93" s="189" t="s">
        <v>819</v>
      </c>
      <c r="K93" s="189" t="s">
        <v>347</v>
      </c>
      <c r="L93" s="189" t="s">
        <v>329</v>
      </c>
      <c r="M93" s="189" t="s">
        <v>820</v>
      </c>
      <c r="N93" s="189" t="s">
        <v>462</v>
      </c>
      <c r="O93" s="190">
        <v>190</v>
      </c>
      <c r="P93" s="190">
        <v>58100</v>
      </c>
      <c r="Q93" s="190">
        <v>1910</v>
      </c>
      <c r="R93" s="189"/>
    </row>
    <row r="94" spans="1:18" x14ac:dyDescent="0.25">
      <c r="A94" s="187">
        <v>179</v>
      </c>
      <c r="B94" s="188">
        <v>5</v>
      </c>
      <c r="C94" s="189" t="s">
        <v>821</v>
      </c>
      <c r="D94" s="189" t="s">
        <v>332</v>
      </c>
      <c r="E94" s="189" t="s">
        <v>822</v>
      </c>
      <c r="F94" s="39">
        <v>28243</v>
      </c>
      <c r="G94" s="189" t="s">
        <v>305</v>
      </c>
      <c r="H94" s="189" t="s">
        <v>296</v>
      </c>
      <c r="I94" s="189" t="s">
        <v>823</v>
      </c>
      <c r="J94" s="189" t="s">
        <v>824</v>
      </c>
      <c r="K94" s="189" t="s">
        <v>314</v>
      </c>
      <c r="L94" s="189" t="s">
        <v>315</v>
      </c>
      <c r="M94" s="189" t="s">
        <v>825</v>
      </c>
      <c r="N94" s="189" t="s">
        <v>309</v>
      </c>
      <c r="O94" s="190">
        <v>140</v>
      </c>
      <c r="P94" s="190">
        <v>32300</v>
      </c>
      <c r="Q94" s="190">
        <v>1230</v>
      </c>
      <c r="R94" s="189"/>
    </row>
    <row r="95" spans="1:18" x14ac:dyDescent="0.25">
      <c r="A95" s="187">
        <v>214</v>
      </c>
      <c r="B95" s="188">
        <v>10</v>
      </c>
      <c r="C95" s="189" t="s">
        <v>826</v>
      </c>
      <c r="D95" s="189"/>
      <c r="E95" s="189" t="s">
        <v>827</v>
      </c>
      <c r="F95" s="39">
        <v>22842</v>
      </c>
      <c r="G95" s="189" t="s">
        <v>305</v>
      </c>
      <c r="H95" s="189" t="s">
        <v>296</v>
      </c>
      <c r="I95" s="189" t="s">
        <v>828</v>
      </c>
      <c r="J95" s="189" t="s">
        <v>829</v>
      </c>
      <c r="K95" s="189" t="s">
        <v>830</v>
      </c>
      <c r="L95" s="189" t="s">
        <v>831</v>
      </c>
      <c r="M95" s="189" t="s">
        <v>832</v>
      </c>
      <c r="N95" s="189" t="s">
        <v>462</v>
      </c>
      <c r="O95" s="190">
        <v>140</v>
      </c>
      <c r="P95" s="190">
        <v>100600</v>
      </c>
      <c r="Q95" s="190">
        <v>1290</v>
      </c>
      <c r="R95" s="189"/>
    </row>
    <row r="96" spans="1:18" x14ac:dyDescent="0.25">
      <c r="A96" s="187">
        <v>95</v>
      </c>
      <c r="B96" s="188">
        <v>10</v>
      </c>
      <c r="C96" s="189" t="s">
        <v>833</v>
      </c>
      <c r="D96" s="189"/>
      <c r="E96" s="189" t="s">
        <v>834</v>
      </c>
      <c r="F96" s="39">
        <v>24635</v>
      </c>
      <c r="G96" s="189" t="s">
        <v>305</v>
      </c>
      <c r="H96" s="189" t="s">
        <v>296</v>
      </c>
      <c r="I96" s="189" t="s">
        <v>835</v>
      </c>
      <c r="J96" s="189" t="s">
        <v>836</v>
      </c>
      <c r="K96" s="189" t="s">
        <v>837</v>
      </c>
      <c r="L96" s="189" t="s">
        <v>838</v>
      </c>
      <c r="M96" s="189" t="s">
        <v>839</v>
      </c>
      <c r="N96" s="189" t="s">
        <v>462</v>
      </c>
      <c r="O96" s="190">
        <v>100</v>
      </c>
      <c r="P96" s="190">
        <v>54900</v>
      </c>
      <c r="Q96" s="190">
        <v>1050</v>
      </c>
      <c r="R96" s="189"/>
    </row>
    <row r="97" spans="1:18" x14ac:dyDescent="0.25">
      <c r="A97" s="187">
        <v>202</v>
      </c>
      <c r="B97" s="188">
        <v>1</v>
      </c>
      <c r="C97" s="189" t="s">
        <v>840</v>
      </c>
      <c r="D97" s="189"/>
      <c r="E97" s="189" t="s">
        <v>841</v>
      </c>
      <c r="F97" s="39">
        <v>20488</v>
      </c>
      <c r="G97" s="189" t="s">
        <v>295</v>
      </c>
      <c r="H97" s="189" t="s">
        <v>321</v>
      </c>
      <c r="I97" s="189" t="s">
        <v>842</v>
      </c>
      <c r="J97" s="189" t="s">
        <v>843</v>
      </c>
      <c r="K97" s="189" t="s">
        <v>628</v>
      </c>
      <c r="L97" s="189" t="s">
        <v>629</v>
      </c>
      <c r="M97" s="189" t="s">
        <v>844</v>
      </c>
      <c r="N97" s="189" t="s">
        <v>309</v>
      </c>
      <c r="O97" s="190">
        <v>145</v>
      </c>
      <c r="P97" s="190">
        <v>26600</v>
      </c>
      <c r="Q97" s="190">
        <v>1590</v>
      </c>
      <c r="R97" s="189"/>
    </row>
    <row r="98" spans="1:18" x14ac:dyDescent="0.25">
      <c r="A98" s="187">
        <v>112</v>
      </c>
      <c r="B98" s="188">
        <v>9</v>
      </c>
      <c r="C98" s="189" t="s">
        <v>395</v>
      </c>
      <c r="D98" s="189"/>
      <c r="E98" s="189" t="s">
        <v>920</v>
      </c>
      <c r="F98" s="39">
        <v>24670</v>
      </c>
      <c r="G98" s="189" t="s">
        <v>295</v>
      </c>
      <c r="H98" s="189" t="s">
        <v>321</v>
      </c>
      <c r="I98" s="189" t="s">
        <v>921</v>
      </c>
      <c r="J98" s="189" t="s">
        <v>922</v>
      </c>
      <c r="K98" s="189" t="s">
        <v>299</v>
      </c>
      <c r="L98" s="189" t="s">
        <v>300</v>
      </c>
      <c r="M98" s="189" t="s">
        <v>923</v>
      </c>
      <c r="N98" s="189" t="s">
        <v>362</v>
      </c>
      <c r="O98" s="190">
        <v>90</v>
      </c>
      <c r="P98" s="190">
        <v>18200</v>
      </c>
      <c r="Q98" s="190">
        <v>1380</v>
      </c>
      <c r="R98" s="189"/>
    </row>
    <row r="99" spans="1:18" x14ac:dyDescent="0.25">
      <c r="A99" s="187">
        <v>98</v>
      </c>
      <c r="B99" s="188">
        <v>6</v>
      </c>
      <c r="C99" s="189" t="s">
        <v>376</v>
      </c>
      <c r="D99" s="189"/>
      <c r="E99" s="189" t="s">
        <v>849</v>
      </c>
      <c r="F99" s="39">
        <v>23160</v>
      </c>
      <c r="G99" s="189" t="s">
        <v>295</v>
      </c>
      <c r="H99" s="189" t="s">
        <v>321</v>
      </c>
      <c r="I99" s="189" t="s">
        <v>850</v>
      </c>
      <c r="J99" s="189" t="s">
        <v>851</v>
      </c>
      <c r="K99" s="189" t="s">
        <v>479</v>
      </c>
      <c r="L99" s="189" t="s">
        <v>480</v>
      </c>
      <c r="M99" s="189" t="s">
        <v>852</v>
      </c>
      <c r="N99" s="189" t="s">
        <v>302</v>
      </c>
      <c r="O99" s="190">
        <v>110</v>
      </c>
      <c r="P99" s="190">
        <v>64500</v>
      </c>
      <c r="Q99" s="190">
        <v>1160</v>
      </c>
      <c r="R99" s="189"/>
    </row>
    <row r="100" spans="1:18" x14ac:dyDescent="0.25">
      <c r="A100" s="187">
        <v>193</v>
      </c>
      <c r="B100" s="188">
        <v>10</v>
      </c>
      <c r="C100" s="189" t="s">
        <v>853</v>
      </c>
      <c r="D100" s="189"/>
      <c r="E100" s="189" t="s">
        <v>854</v>
      </c>
      <c r="F100" s="39">
        <v>28374</v>
      </c>
      <c r="G100" s="189" t="s">
        <v>305</v>
      </c>
      <c r="H100" s="189" t="s">
        <v>321</v>
      </c>
      <c r="I100" s="189" t="s">
        <v>855</v>
      </c>
      <c r="J100" s="189" t="s">
        <v>856</v>
      </c>
      <c r="K100" s="189" t="s">
        <v>857</v>
      </c>
      <c r="L100" s="189" t="s">
        <v>858</v>
      </c>
      <c r="M100" s="189" t="s">
        <v>859</v>
      </c>
      <c r="N100" s="189" t="s">
        <v>370</v>
      </c>
      <c r="O100" s="190">
        <v>130</v>
      </c>
      <c r="P100" s="190">
        <v>77100</v>
      </c>
      <c r="Q100" s="190">
        <v>1890</v>
      </c>
      <c r="R100" s="189"/>
    </row>
    <row r="101" spans="1:18" x14ac:dyDescent="0.25">
      <c r="A101" s="187">
        <v>85</v>
      </c>
      <c r="B101" s="188">
        <v>8</v>
      </c>
      <c r="C101" s="189" t="s">
        <v>860</v>
      </c>
      <c r="D101" s="189" t="s">
        <v>349</v>
      </c>
      <c r="E101" s="189" t="s">
        <v>861</v>
      </c>
      <c r="F101" s="39">
        <v>23993</v>
      </c>
      <c r="G101" s="189" t="s">
        <v>305</v>
      </c>
      <c r="H101" s="189" t="s">
        <v>321</v>
      </c>
      <c r="I101" s="189" t="s">
        <v>862</v>
      </c>
      <c r="J101" s="189" t="s">
        <v>863</v>
      </c>
      <c r="K101" s="189" t="s">
        <v>864</v>
      </c>
      <c r="L101" s="189" t="s">
        <v>865</v>
      </c>
      <c r="M101" s="189" t="s">
        <v>866</v>
      </c>
      <c r="N101" s="189" t="s">
        <v>317</v>
      </c>
      <c r="O101" s="190">
        <v>250</v>
      </c>
      <c r="P101" s="190">
        <v>58900</v>
      </c>
      <c r="Q101" s="190">
        <v>1600</v>
      </c>
      <c r="R101" s="189"/>
    </row>
    <row r="102" spans="1:18" x14ac:dyDescent="0.25">
      <c r="A102" s="187">
        <v>124</v>
      </c>
      <c r="C102" s="189" t="s">
        <v>390</v>
      </c>
      <c r="D102" s="189"/>
      <c r="E102" s="189" t="s">
        <v>867</v>
      </c>
      <c r="F102" s="39">
        <v>29442</v>
      </c>
      <c r="G102" s="189" t="s">
        <v>305</v>
      </c>
      <c r="H102" s="189" t="s">
        <v>321</v>
      </c>
      <c r="I102" s="189" t="s">
        <v>868</v>
      </c>
      <c r="J102" s="189" t="s">
        <v>869</v>
      </c>
      <c r="K102" s="189" t="s">
        <v>870</v>
      </c>
      <c r="L102" s="189" t="s">
        <v>400</v>
      </c>
      <c r="M102" s="189" t="s">
        <v>871</v>
      </c>
      <c r="N102" s="189" t="s">
        <v>354</v>
      </c>
      <c r="O102" s="190">
        <v>175</v>
      </c>
      <c r="P102" s="190">
        <v>58600</v>
      </c>
      <c r="Q102" s="190">
        <v>780</v>
      </c>
      <c r="R102" s="189"/>
    </row>
    <row r="103" spans="1:18" x14ac:dyDescent="0.25">
      <c r="A103" s="187">
        <v>213</v>
      </c>
      <c r="B103" s="188">
        <v>10</v>
      </c>
      <c r="C103" s="189" t="s">
        <v>872</v>
      </c>
      <c r="D103" s="189"/>
      <c r="E103" s="189" t="s">
        <v>873</v>
      </c>
      <c r="F103" s="39">
        <v>18756</v>
      </c>
      <c r="G103" s="189" t="s">
        <v>295</v>
      </c>
      <c r="H103" s="189" t="s">
        <v>296</v>
      </c>
      <c r="I103" s="189" t="s">
        <v>874</v>
      </c>
      <c r="J103" s="189" t="s">
        <v>875</v>
      </c>
      <c r="K103" s="189" t="s">
        <v>429</v>
      </c>
      <c r="L103" s="189" t="s">
        <v>430</v>
      </c>
      <c r="M103" s="189" t="s">
        <v>876</v>
      </c>
      <c r="N103" s="189" t="s">
        <v>354</v>
      </c>
      <c r="O103" s="190">
        <v>140</v>
      </c>
      <c r="P103" s="190">
        <v>51600</v>
      </c>
      <c r="Q103" s="190">
        <v>2000</v>
      </c>
      <c r="R103" s="189"/>
    </row>
    <row r="104" spans="1:18" x14ac:dyDescent="0.25">
      <c r="A104" s="187">
        <v>223</v>
      </c>
      <c r="B104" s="188">
        <v>10</v>
      </c>
      <c r="C104" s="189" t="s">
        <v>390</v>
      </c>
      <c r="D104" s="189"/>
      <c r="E104" s="189" t="s">
        <v>924</v>
      </c>
      <c r="F104" s="39">
        <v>20712</v>
      </c>
      <c r="G104" s="189" t="s">
        <v>295</v>
      </c>
      <c r="H104" s="189" t="s">
        <v>296</v>
      </c>
      <c r="I104" s="189" t="s">
        <v>925</v>
      </c>
      <c r="J104" s="189" t="s">
        <v>926</v>
      </c>
      <c r="K104" s="189" t="s">
        <v>299</v>
      </c>
      <c r="L104" s="189" t="s">
        <v>300</v>
      </c>
      <c r="M104" s="189" t="s">
        <v>927</v>
      </c>
      <c r="N104" s="189" t="s">
        <v>354</v>
      </c>
      <c r="O104" s="190">
        <v>150</v>
      </c>
      <c r="P104" s="190">
        <v>60000</v>
      </c>
      <c r="Q104" s="190">
        <v>1750</v>
      </c>
      <c r="R104" s="189"/>
    </row>
    <row r="105" spans="1:18" x14ac:dyDescent="0.25">
      <c r="A105" s="187">
        <v>31</v>
      </c>
      <c r="B105" s="188">
        <v>4</v>
      </c>
      <c r="C105" s="189" t="s">
        <v>390</v>
      </c>
      <c r="D105" s="189"/>
      <c r="E105" s="189" t="s">
        <v>880</v>
      </c>
      <c r="F105" s="39">
        <v>25139</v>
      </c>
      <c r="G105" s="189" t="s">
        <v>295</v>
      </c>
      <c r="H105" s="189" t="s">
        <v>296</v>
      </c>
      <c r="I105" s="189" t="s">
        <v>881</v>
      </c>
      <c r="J105" s="189" t="s">
        <v>882</v>
      </c>
      <c r="K105" s="189" t="s">
        <v>883</v>
      </c>
      <c r="L105" s="189" t="s">
        <v>884</v>
      </c>
      <c r="M105" s="189" t="s">
        <v>885</v>
      </c>
      <c r="N105" s="189" t="s">
        <v>302</v>
      </c>
      <c r="O105" s="190">
        <v>200</v>
      </c>
      <c r="P105" s="190">
        <v>74600</v>
      </c>
      <c r="Q105" s="190">
        <v>1910</v>
      </c>
      <c r="R105" s="189"/>
    </row>
    <row r="106" spans="1:18" x14ac:dyDescent="0.25">
      <c r="A106" s="187">
        <v>171</v>
      </c>
      <c r="B106" s="188">
        <v>9</v>
      </c>
      <c r="C106" s="189" t="s">
        <v>390</v>
      </c>
      <c r="D106" s="189"/>
      <c r="E106" s="189" t="s">
        <v>880</v>
      </c>
      <c r="F106" s="39">
        <v>21187</v>
      </c>
      <c r="G106" s="189" t="s">
        <v>295</v>
      </c>
      <c r="H106" s="189" t="s">
        <v>321</v>
      </c>
      <c r="I106" s="189" t="s">
        <v>886</v>
      </c>
      <c r="J106" s="189" t="s">
        <v>887</v>
      </c>
      <c r="K106" s="189" t="s">
        <v>883</v>
      </c>
      <c r="L106" s="189" t="s">
        <v>884</v>
      </c>
      <c r="M106" s="189" t="s">
        <v>888</v>
      </c>
      <c r="N106" s="189" t="s">
        <v>317</v>
      </c>
      <c r="O106" s="190">
        <v>145</v>
      </c>
      <c r="P106" s="190">
        <v>58800</v>
      </c>
      <c r="Q106" s="190">
        <v>630</v>
      </c>
      <c r="R106" s="189"/>
    </row>
    <row r="107" spans="1:18" x14ac:dyDescent="0.25">
      <c r="A107" s="187">
        <v>96</v>
      </c>
      <c r="B107" s="188">
        <v>10</v>
      </c>
      <c r="C107" s="189" t="s">
        <v>889</v>
      </c>
      <c r="D107" s="189"/>
      <c r="E107" s="189" t="s">
        <v>890</v>
      </c>
      <c r="F107" s="39">
        <v>23289</v>
      </c>
      <c r="G107" s="189" t="s">
        <v>305</v>
      </c>
      <c r="H107" s="189" t="s">
        <v>296</v>
      </c>
      <c r="I107" s="189" t="s">
        <v>891</v>
      </c>
      <c r="J107" s="189" t="s">
        <v>892</v>
      </c>
      <c r="K107" s="189" t="s">
        <v>893</v>
      </c>
      <c r="L107" s="189" t="s">
        <v>894</v>
      </c>
      <c r="M107" s="189" t="s">
        <v>895</v>
      </c>
      <c r="N107" s="189" t="s">
        <v>362</v>
      </c>
      <c r="O107" s="190">
        <v>80</v>
      </c>
      <c r="P107" s="190">
        <v>36500</v>
      </c>
      <c r="Q107" s="190">
        <v>1360</v>
      </c>
      <c r="R107" s="189"/>
    </row>
    <row r="108" spans="1:18" x14ac:dyDescent="0.25">
      <c r="A108" s="187">
        <v>137</v>
      </c>
      <c r="B108" s="188">
        <v>7</v>
      </c>
      <c r="C108" s="189" t="s">
        <v>740</v>
      </c>
      <c r="D108" s="189"/>
      <c r="E108" s="189" t="s">
        <v>896</v>
      </c>
      <c r="F108" s="39">
        <v>23704</v>
      </c>
      <c r="G108" s="189" t="s">
        <v>305</v>
      </c>
      <c r="H108" s="189" t="s">
        <v>321</v>
      </c>
      <c r="I108" s="189" t="s">
        <v>897</v>
      </c>
      <c r="J108" s="189" t="s">
        <v>898</v>
      </c>
      <c r="K108" s="189" t="s">
        <v>899</v>
      </c>
      <c r="L108" s="189" t="s">
        <v>900</v>
      </c>
      <c r="M108" s="189" t="s">
        <v>901</v>
      </c>
      <c r="N108" s="189" t="s">
        <v>432</v>
      </c>
      <c r="O108" s="190">
        <v>200</v>
      </c>
      <c r="P108" s="190">
        <v>100900</v>
      </c>
      <c r="Q108" s="190">
        <v>1630</v>
      </c>
      <c r="R108" s="189"/>
    </row>
    <row r="109" spans="1:18" x14ac:dyDescent="0.25">
      <c r="A109" s="187">
        <v>173</v>
      </c>
      <c r="B109" s="188">
        <v>4</v>
      </c>
      <c r="C109" s="189" t="s">
        <v>475</v>
      </c>
      <c r="D109" s="189"/>
      <c r="E109" s="189" t="s">
        <v>902</v>
      </c>
      <c r="F109" s="39">
        <v>20168</v>
      </c>
      <c r="G109" s="189" t="s">
        <v>305</v>
      </c>
      <c r="H109" s="189" t="s">
        <v>321</v>
      </c>
      <c r="I109" s="189" t="s">
        <v>903</v>
      </c>
      <c r="J109" s="189" t="s">
        <v>904</v>
      </c>
      <c r="K109" s="189" t="s">
        <v>837</v>
      </c>
      <c r="L109" s="189" t="s">
        <v>838</v>
      </c>
      <c r="M109" s="189" t="s">
        <v>905</v>
      </c>
      <c r="N109" s="189" t="s">
        <v>362</v>
      </c>
      <c r="O109" s="190">
        <v>80</v>
      </c>
      <c r="P109" s="190">
        <v>35800</v>
      </c>
      <c r="Q109" s="190">
        <v>920</v>
      </c>
      <c r="R109" s="189"/>
    </row>
    <row r="110" spans="1:18" x14ac:dyDescent="0.25">
      <c r="A110" s="187">
        <v>176</v>
      </c>
      <c r="B110" s="188">
        <v>5</v>
      </c>
      <c r="C110" s="189" t="s">
        <v>906</v>
      </c>
      <c r="D110" s="189" t="s">
        <v>332</v>
      </c>
      <c r="E110" s="189" t="s">
        <v>727</v>
      </c>
      <c r="F110" s="39">
        <v>20356</v>
      </c>
      <c r="G110" s="189" t="s">
        <v>305</v>
      </c>
      <c r="H110" s="189" t="s">
        <v>321</v>
      </c>
      <c r="I110" s="189" t="s">
        <v>907</v>
      </c>
      <c r="J110" s="189" t="s">
        <v>908</v>
      </c>
      <c r="K110" s="189" t="s">
        <v>314</v>
      </c>
      <c r="L110" s="189" t="s">
        <v>315</v>
      </c>
      <c r="M110" s="189" t="s">
        <v>909</v>
      </c>
      <c r="N110" s="189" t="s">
        <v>432</v>
      </c>
      <c r="O110" s="190">
        <v>175</v>
      </c>
      <c r="P110" s="190">
        <v>114200</v>
      </c>
      <c r="Q110" s="190">
        <v>550</v>
      </c>
      <c r="R110" s="189"/>
    </row>
    <row r="111" spans="1:18" x14ac:dyDescent="0.25">
      <c r="A111" s="187">
        <v>110</v>
      </c>
      <c r="B111" s="188">
        <v>6</v>
      </c>
      <c r="C111" s="189" t="s">
        <v>395</v>
      </c>
      <c r="D111" s="189" t="s">
        <v>319</v>
      </c>
      <c r="E111" s="189" t="s">
        <v>910</v>
      </c>
      <c r="F111" s="39">
        <v>22036</v>
      </c>
      <c r="G111" s="189" t="s">
        <v>305</v>
      </c>
      <c r="H111" s="189" t="s">
        <v>296</v>
      </c>
      <c r="I111" s="189" t="s">
        <v>911</v>
      </c>
      <c r="J111" s="189" t="s">
        <v>912</v>
      </c>
      <c r="K111" s="189" t="s">
        <v>913</v>
      </c>
      <c r="L111" s="189" t="s">
        <v>914</v>
      </c>
      <c r="M111" s="189" t="s">
        <v>915</v>
      </c>
      <c r="N111" s="189" t="s">
        <v>354</v>
      </c>
      <c r="O111" s="190">
        <v>140</v>
      </c>
      <c r="P111" s="190">
        <v>45100</v>
      </c>
      <c r="Q111" s="190">
        <v>1690</v>
      </c>
      <c r="R111" s="189"/>
    </row>
    <row r="112" spans="1:18" x14ac:dyDescent="0.25">
      <c r="A112" s="187">
        <v>138</v>
      </c>
      <c r="B112" s="188">
        <v>8</v>
      </c>
      <c r="C112" s="189" t="s">
        <v>612</v>
      </c>
      <c r="D112" s="189"/>
      <c r="E112" s="189" t="s">
        <v>916</v>
      </c>
      <c r="F112" s="39">
        <v>24033</v>
      </c>
      <c r="G112" s="189" t="s">
        <v>305</v>
      </c>
      <c r="H112" s="189" t="s">
        <v>321</v>
      </c>
      <c r="I112" s="189" t="s">
        <v>917</v>
      </c>
      <c r="J112" s="189" t="s">
        <v>918</v>
      </c>
      <c r="K112" s="189" t="s">
        <v>299</v>
      </c>
      <c r="L112" s="189" t="s">
        <v>300</v>
      </c>
      <c r="M112" s="189" t="s">
        <v>919</v>
      </c>
      <c r="N112" s="189" t="s">
        <v>354</v>
      </c>
      <c r="O112" s="190">
        <v>175</v>
      </c>
      <c r="P112" s="190">
        <v>47200</v>
      </c>
      <c r="Q112" s="190">
        <v>1630</v>
      </c>
      <c r="R112" s="189"/>
    </row>
    <row r="113" spans="1:18" x14ac:dyDescent="0.25">
      <c r="A113" s="187">
        <v>52</v>
      </c>
      <c r="B113" s="188">
        <v>8</v>
      </c>
      <c r="C113" s="189" t="s">
        <v>987</v>
      </c>
      <c r="D113" s="189"/>
      <c r="E113" s="189" t="s">
        <v>988</v>
      </c>
      <c r="F113" s="39">
        <v>26485</v>
      </c>
      <c r="G113" s="189" t="s">
        <v>295</v>
      </c>
      <c r="H113" s="189" t="s">
        <v>321</v>
      </c>
      <c r="I113" s="189" t="s">
        <v>989</v>
      </c>
      <c r="J113" s="189" t="s">
        <v>990</v>
      </c>
      <c r="K113" s="189" t="s">
        <v>299</v>
      </c>
      <c r="L113" s="189" t="s">
        <v>300</v>
      </c>
      <c r="M113" s="189" t="s">
        <v>991</v>
      </c>
      <c r="N113" s="189" t="s">
        <v>302</v>
      </c>
      <c r="O113" s="190">
        <v>180</v>
      </c>
      <c r="P113" s="190">
        <v>44000</v>
      </c>
      <c r="Q113" s="190">
        <v>1340</v>
      </c>
      <c r="R113" s="189"/>
    </row>
    <row r="114" spans="1:18" x14ac:dyDescent="0.25">
      <c r="A114" s="187">
        <v>56</v>
      </c>
      <c r="B114" s="188">
        <v>10</v>
      </c>
      <c r="C114" s="189" t="s">
        <v>1095</v>
      </c>
      <c r="D114" s="189"/>
      <c r="E114" s="189" t="s">
        <v>1096</v>
      </c>
      <c r="F114" s="39">
        <v>25918</v>
      </c>
      <c r="G114" s="189" t="s">
        <v>295</v>
      </c>
      <c r="H114" s="189" t="s">
        <v>296</v>
      </c>
      <c r="I114" s="189" t="s">
        <v>1097</v>
      </c>
      <c r="J114" s="189" t="s">
        <v>1098</v>
      </c>
      <c r="K114" s="189" t="s">
        <v>299</v>
      </c>
      <c r="L114" s="189" t="s">
        <v>300</v>
      </c>
      <c r="M114" s="189" t="s">
        <v>1099</v>
      </c>
      <c r="N114" s="189" t="s">
        <v>302</v>
      </c>
      <c r="O114" s="190">
        <v>175</v>
      </c>
      <c r="P114" s="190">
        <v>59000</v>
      </c>
      <c r="Q114" s="190">
        <v>1470</v>
      </c>
      <c r="R114" s="189"/>
    </row>
    <row r="115" spans="1:18" x14ac:dyDescent="0.25">
      <c r="A115" s="187">
        <v>43</v>
      </c>
      <c r="C115" s="189" t="s">
        <v>511</v>
      </c>
      <c r="D115" s="189" t="s">
        <v>319</v>
      </c>
      <c r="E115" s="189" t="s">
        <v>928</v>
      </c>
      <c r="F115" s="39">
        <v>18304</v>
      </c>
      <c r="G115" s="189" t="s">
        <v>305</v>
      </c>
      <c r="H115" s="189" t="s">
        <v>296</v>
      </c>
      <c r="I115" s="189" t="s">
        <v>929</v>
      </c>
      <c r="J115" s="189" t="s">
        <v>930</v>
      </c>
      <c r="K115" s="189" t="s">
        <v>399</v>
      </c>
      <c r="L115" s="189" t="s">
        <v>400</v>
      </c>
      <c r="M115" s="189" t="s">
        <v>931</v>
      </c>
      <c r="N115" s="189" t="s">
        <v>432</v>
      </c>
      <c r="O115" s="190">
        <v>225</v>
      </c>
      <c r="P115" s="190">
        <v>67600</v>
      </c>
      <c r="Q115" s="190">
        <v>1740</v>
      </c>
      <c r="R115" s="189"/>
    </row>
    <row r="116" spans="1:18" x14ac:dyDescent="0.25">
      <c r="A116" s="187">
        <v>166</v>
      </c>
      <c r="C116" s="189" t="s">
        <v>932</v>
      </c>
      <c r="D116" s="189" t="s">
        <v>319</v>
      </c>
      <c r="E116" s="189" t="s">
        <v>933</v>
      </c>
      <c r="F116" s="39">
        <v>29018</v>
      </c>
      <c r="G116" s="189" t="s">
        <v>305</v>
      </c>
      <c r="H116" s="189" t="s">
        <v>321</v>
      </c>
      <c r="I116" s="189" t="s">
        <v>934</v>
      </c>
      <c r="J116" s="189" t="s">
        <v>935</v>
      </c>
      <c r="K116" s="189" t="s">
        <v>498</v>
      </c>
      <c r="L116" s="189" t="s">
        <v>499</v>
      </c>
      <c r="M116" s="189" t="s">
        <v>936</v>
      </c>
      <c r="N116" s="189" t="s">
        <v>432</v>
      </c>
      <c r="O116" s="190">
        <v>250</v>
      </c>
      <c r="P116" s="190">
        <v>74000</v>
      </c>
      <c r="Q116" s="190">
        <v>1470</v>
      </c>
      <c r="R116" s="189"/>
    </row>
    <row r="117" spans="1:18" x14ac:dyDescent="0.25">
      <c r="A117" s="187">
        <v>75</v>
      </c>
      <c r="B117" s="188">
        <v>10</v>
      </c>
      <c r="C117" s="189" t="s">
        <v>650</v>
      </c>
      <c r="D117" s="189"/>
      <c r="E117" s="189" t="s">
        <v>937</v>
      </c>
      <c r="F117" s="39">
        <v>18276</v>
      </c>
      <c r="G117" s="189" t="s">
        <v>305</v>
      </c>
      <c r="H117" s="189" t="s">
        <v>321</v>
      </c>
      <c r="I117" s="189" t="s">
        <v>938</v>
      </c>
      <c r="J117" s="189" t="s">
        <v>939</v>
      </c>
      <c r="K117" s="189" t="s">
        <v>940</v>
      </c>
      <c r="L117" s="189" t="s">
        <v>941</v>
      </c>
      <c r="M117" s="189" t="s">
        <v>942</v>
      </c>
      <c r="N117" s="189" t="s">
        <v>462</v>
      </c>
      <c r="O117" s="190">
        <v>175</v>
      </c>
      <c r="P117" s="190">
        <v>98800</v>
      </c>
      <c r="Q117" s="190">
        <v>1060</v>
      </c>
      <c r="R117" s="189"/>
    </row>
    <row r="118" spans="1:18" x14ac:dyDescent="0.25">
      <c r="A118" s="187">
        <v>67</v>
      </c>
      <c r="B118" s="188">
        <v>10</v>
      </c>
      <c r="C118" s="189" t="s">
        <v>569</v>
      </c>
      <c r="D118" s="189"/>
      <c r="E118" s="189" t="s">
        <v>943</v>
      </c>
      <c r="F118" s="39">
        <v>22094</v>
      </c>
      <c r="G118" s="189" t="s">
        <v>305</v>
      </c>
      <c r="H118" s="189" t="s">
        <v>321</v>
      </c>
      <c r="I118" s="189" t="s">
        <v>944</v>
      </c>
      <c r="J118" s="189" t="s">
        <v>945</v>
      </c>
      <c r="K118" s="189" t="s">
        <v>946</v>
      </c>
      <c r="L118" s="189" t="s">
        <v>947</v>
      </c>
      <c r="M118" s="189" t="s">
        <v>948</v>
      </c>
      <c r="N118" s="189" t="s">
        <v>354</v>
      </c>
      <c r="O118" s="190">
        <v>155</v>
      </c>
      <c r="P118" s="190">
        <v>23200</v>
      </c>
      <c r="Q118" s="190">
        <v>1600</v>
      </c>
      <c r="R118" s="189"/>
    </row>
    <row r="119" spans="1:18" x14ac:dyDescent="0.25">
      <c r="A119" s="187">
        <v>140</v>
      </c>
      <c r="B119" s="188">
        <v>3</v>
      </c>
      <c r="C119" s="189" t="s">
        <v>337</v>
      </c>
      <c r="D119" s="189" t="s">
        <v>319</v>
      </c>
      <c r="E119" s="189" t="s">
        <v>949</v>
      </c>
      <c r="F119" s="39">
        <v>20418</v>
      </c>
      <c r="G119" s="189" t="s">
        <v>295</v>
      </c>
      <c r="H119" s="189" t="s">
        <v>296</v>
      </c>
      <c r="I119" s="189" t="s">
        <v>950</v>
      </c>
      <c r="J119" s="189" t="s">
        <v>951</v>
      </c>
      <c r="K119" s="189" t="s">
        <v>952</v>
      </c>
      <c r="L119" s="189" t="s">
        <v>953</v>
      </c>
      <c r="M119" s="189" t="s">
        <v>954</v>
      </c>
      <c r="N119" s="189" t="s">
        <v>302</v>
      </c>
      <c r="O119" s="190">
        <v>110</v>
      </c>
      <c r="P119" s="190">
        <v>43800</v>
      </c>
      <c r="Q119" s="190">
        <v>640</v>
      </c>
      <c r="R119" s="189"/>
    </row>
    <row r="120" spans="1:18" x14ac:dyDescent="0.25">
      <c r="A120" s="187">
        <v>226</v>
      </c>
      <c r="B120" s="188">
        <v>3</v>
      </c>
      <c r="C120" s="189" t="s">
        <v>955</v>
      </c>
      <c r="D120" s="189"/>
      <c r="E120" s="189" t="s">
        <v>956</v>
      </c>
      <c r="F120" s="39">
        <v>30042</v>
      </c>
      <c r="G120" s="189" t="s">
        <v>295</v>
      </c>
      <c r="H120" s="189" t="s">
        <v>321</v>
      </c>
      <c r="I120" s="189" t="s">
        <v>957</v>
      </c>
      <c r="J120" s="189" t="s">
        <v>958</v>
      </c>
      <c r="K120" s="189" t="s">
        <v>959</v>
      </c>
      <c r="L120" s="189" t="s">
        <v>640</v>
      </c>
      <c r="M120" s="189" t="s">
        <v>960</v>
      </c>
      <c r="N120" s="189" t="s">
        <v>302</v>
      </c>
      <c r="O120" s="190">
        <v>125</v>
      </c>
      <c r="P120" s="190">
        <v>72900</v>
      </c>
      <c r="Q120" s="190">
        <v>1370</v>
      </c>
      <c r="R120" s="189"/>
    </row>
    <row r="121" spans="1:18" x14ac:dyDescent="0.25">
      <c r="A121" s="187">
        <v>274</v>
      </c>
      <c r="B121" s="188">
        <v>4</v>
      </c>
      <c r="C121" s="189" t="s">
        <v>612</v>
      </c>
      <c r="D121" s="189"/>
      <c r="E121" s="189" t="s">
        <v>961</v>
      </c>
      <c r="F121" s="39">
        <v>19790</v>
      </c>
      <c r="G121" s="189" t="s">
        <v>305</v>
      </c>
      <c r="H121" s="189" t="s">
        <v>321</v>
      </c>
      <c r="I121" s="189" t="s">
        <v>962</v>
      </c>
      <c r="J121" s="189" t="s">
        <v>963</v>
      </c>
      <c r="K121" s="189" t="s">
        <v>964</v>
      </c>
      <c r="L121" s="189" t="s">
        <v>587</v>
      </c>
      <c r="M121" s="189" t="s">
        <v>965</v>
      </c>
      <c r="N121" s="189" t="s">
        <v>302</v>
      </c>
      <c r="O121" s="190">
        <v>100</v>
      </c>
      <c r="P121" s="190">
        <v>46000</v>
      </c>
      <c r="Q121" s="190">
        <v>740</v>
      </c>
      <c r="R121" s="189"/>
    </row>
    <row r="122" spans="1:18" x14ac:dyDescent="0.25">
      <c r="A122" s="187">
        <v>246</v>
      </c>
      <c r="B122" s="188">
        <v>4</v>
      </c>
      <c r="C122" s="189" t="s">
        <v>966</v>
      </c>
      <c r="D122" s="189"/>
      <c r="E122" s="189" t="s">
        <v>967</v>
      </c>
      <c r="F122" s="39">
        <v>26485</v>
      </c>
      <c r="G122" s="189" t="s">
        <v>305</v>
      </c>
      <c r="H122" s="189" t="s">
        <v>321</v>
      </c>
      <c r="I122" s="189" t="s">
        <v>968</v>
      </c>
      <c r="J122" s="189" t="s">
        <v>969</v>
      </c>
      <c r="K122" s="189" t="s">
        <v>970</v>
      </c>
      <c r="L122" s="189" t="s">
        <v>971</v>
      </c>
      <c r="M122" s="189" t="s">
        <v>972</v>
      </c>
      <c r="N122" s="189" t="s">
        <v>302</v>
      </c>
      <c r="O122" s="190">
        <v>120</v>
      </c>
      <c r="P122" s="190">
        <v>39200</v>
      </c>
      <c r="Q122" s="190">
        <v>1170</v>
      </c>
      <c r="R122" s="189"/>
    </row>
    <row r="123" spans="1:18" x14ac:dyDescent="0.25">
      <c r="A123" s="187">
        <v>117</v>
      </c>
      <c r="B123" s="188">
        <v>7</v>
      </c>
      <c r="C123" s="189" t="s">
        <v>973</v>
      </c>
      <c r="D123" s="189"/>
      <c r="E123" s="189" t="s">
        <v>974</v>
      </c>
      <c r="F123" s="39">
        <v>26485</v>
      </c>
      <c r="G123" s="189" t="s">
        <v>305</v>
      </c>
      <c r="H123" s="189" t="s">
        <v>321</v>
      </c>
      <c r="I123" s="189" t="s">
        <v>975</v>
      </c>
      <c r="J123" s="189" t="s">
        <v>976</v>
      </c>
      <c r="K123" s="189" t="s">
        <v>977</v>
      </c>
      <c r="L123" s="189" t="s">
        <v>978</v>
      </c>
      <c r="M123" s="189" t="s">
        <v>979</v>
      </c>
      <c r="N123" s="189" t="s">
        <v>354</v>
      </c>
      <c r="O123" s="190">
        <v>125</v>
      </c>
      <c r="P123" s="190">
        <v>57200</v>
      </c>
      <c r="Q123" s="190">
        <v>1920</v>
      </c>
      <c r="R123" s="189"/>
    </row>
    <row r="124" spans="1:18" x14ac:dyDescent="0.25">
      <c r="A124" s="187">
        <v>270</v>
      </c>
      <c r="B124" s="188">
        <v>8</v>
      </c>
      <c r="C124" s="189" t="s">
        <v>980</v>
      </c>
      <c r="D124" s="189"/>
      <c r="E124" s="189" t="s">
        <v>981</v>
      </c>
      <c r="F124" s="39">
        <v>26485</v>
      </c>
      <c r="G124" s="189" t="s">
        <v>305</v>
      </c>
      <c r="H124" s="189" t="s">
        <v>321</v>
      </c>
      <c r="I124" s="189" t="s">
        <v>982</v>
      </c>
      <c r="J124" s="189" t="s">
        <v>983</v>
      </c>
      <c r="K124" s="189" t="s">
        <v>984</v>
      </c>
      <c r="L124" s="189" t="s">
        <v>985</v>
      </c>
      <c r="M124" s="189" t="s">
        <v>986</v>
      </c>
      <c r="N124" s="189" t="s">
        <v>432</v>
      </c>
      <c r="O124" s="190">
        <v>250</v>
      </c>
      <c r="P124" s="190">
        <v>87600</v>
      </c>
      <c r="Q124" s="190">
        <v>740</v>
      </c>
      <c r="R124" s="189"/>
    </row>
    <row r="125" spans="1:18" x14ac:dyDescent="0.25">
      <c r="A125" s="187">
        <v>38</v>
      </c>
      <c r="B125" s="188">
        <v>10</v>
      </c>
      <c r="C125" s="189" t="s">
        <v>1143</v>
      </c>
      <c r="D125" s="189"/>
      <c r="E125" s="189" t="s">
        <v>1144</v>
      </c>
      <c r="F125" s="39">
        <v>20802</v>
      </c>
      <c r="G125" s="189" t="s">
        <v>295</v>
      </c>
      <c r="H125" s="189" t="s">
        <v>296</v>
      </c>
      <c r="I125" s="189" t="s">
        <v>1145</v>
      </c>
      <c r="J125" s="189" t="s">
        <v>1146</v>
      </c>
      <c r="K125" s="189" t="s">
        <v>299</v>
      </c>
      <c r="L125" s="189" t="s">
        <v>300</v>
      </c>
      <c r="M125" s="189" t="s">
        <v>1147</v>
      </c>
      <c r="N125" s="189" t="s">
        <v>362</v>
      </c>
      <c r="O125" s="190">
        <v>80</v>
      </c>
      <c r="P125" s="190">
        <v>35400</v>
      </c>
      <c r="Q125" s="190">
        <v>570</v>
      </c>
      <c r="R125" s="189"/>
    </row>
    <row r="126" spans="1:18" x14ac:dyDescent="0.25">
      <c r="A126" s="187">
        <v>281</v>
      </c>
      <c r="C126" s="189" t="s">
        <v>992</v>
      </c>
      <c r="D126" s="189"/>
      <c r="E126" s="189" t="s">
        <v>834</v>
      </c>
      <c r="F126" s="39">
        <v>26485</v>
      </c>
      <c r="G126" s="189" t="s">
        <v>305</v>
      </c>
      <c r="H126" s="189" t="s">
        <v>321</v>
      </c>
      <c r="I126" s="189" t="s">
        <v>993</v>
      </c>
      <c r="J126" s="189" t="s">
        <v>994</v>
      </c>
      <c r="K126" s="189" t="s">
        <v>995</v>
      </c>
      <c r="L126" s="189" t="s">
        <v>996</v>
      </c>
      <c r="M126" s="189" t="s">
        <v>997</v>
      </c>
      <c r="N126" s="189" t="s">
        <v>462</v>
      </c>
      <c r="O126" s="190">
        <v>140</v>
      </c>
      <c r="P126" s="190">
        <v>43500</v>
      </c>
      <c r="Q126" s="190">
        <v>910</v>
      </c>
      <c r="R126" s="189"/>
    </row>
    <row r="127" spans="1:18" x14ac:dyDescent="0.25">
      <c r="A127" s="187">
        <v>199</v>
      </c>
      <c r="B127" s="188">
        <v>10</v>
      </c>
      <c r="C127" s="189" t="s">
        <v>998</v>
      </c>
      <c r="D127" s="189"/>
      <c r="E127" s="189" t="s">
        <v>999</v>
      </c>
      <c r="F127" s="39">
        <v>19436</v>
      </c>
      <c r="G127" s="189" t="s">
        <v>295</v>
      </c>
      <c r="H127" s="189" t="s">
        <v>321</v>
      </c>
      <c r="I127" s="189" t="s">
        <v>1000</v>
      </c>
      <c r="J127" s="189" t="s">
        <v>1001</v>
      </c>
      <c r="K127" s="189" t="s">
        <v>543</v>
      </c>
      <c r="L127" s="189" t="s">
        <v>544</v>
      </c>
      <c r="M127" s="189" t="s">
        <v>1002</v>
      </c>
      <c r="N127" s="189" t="s">
        <v>462</v>
      </c>
      <c r="O127" s="190">
        <v>115</v>
      </c>
      <c r="P127" s="190">
        <v>64700</v>
      </c>
      <c r="Q127" s="190">
        <v>1630</v>
      </c>
      <c r="R127" s="189"/>
    </row>
    <row r="128" spans="1:18" x14ac:dyDescent="0.25">
      <c r="A128" s="187">
        <v>127</v>
      </c>
      <c r="C128" s="189" t="s">
        <v>1003</v>
      </c>
      <c r="D128" s="189"/>
      <c r="E128" s="189" t="s">
        <v>1004</v>
      </c>
      <c r="F128" s="39">
        <v>24921</v>
      </c>
      <c r="G128" s="189" t="s">
        <v>305</v>
      </c>
      <c r="H128" s="189" t="s">
        <v>321</v>
      </c>
      <c r="I128" s="189" t="s">
        <v>1005</v>
      </c>
      <c r="J128" s="189" t="s">
        <v>1006</v>
      </c>
      <c r="K128" s="189" t="s">
        <v>479</v>
      </c>
      <c r="L128" s="189" t="s">
        <v>480</v>
      </c>
      <c r="M128" s="189" t="s">
        <v>1007</v>
      </c>
      <c r="N128" s="189" t="s">
        <v>362</v>
      </c>
      <c r="O128" s="190">
        <v>95</v>
      </c>
      <c r="P128" s="190">
        <v>24900</v>
      </c>
      <c r="Q128" s="190">
        <v>1210</v>
      </c>
      <c r="R128" s="189"/>
    </row>
    <row r="129" spans="1:18" x14ac:dyDescent="0.25">
      <c r="A129" s="187">
        <v>278</v>
      </c>
      <c r="B129" s="188">
        <v>2</v>
      </c>
      <c r="C129" s="189" t="s">
        <v>489</v>
      </c>
      <c r="D129" s="189"/>
      <c r="E129" s="189" t="s">
        <v>1008</v>
      </c>
      <c r="F129" s="39">
        <v>23622</v>
      </c>
      <c r="G129" s="189" t="s">
        <v>305</v>
      </c>
      <c r="H129" s="189" t="s">
        <v>296</v>
      </c>
      <c r="I129" s="189" t="s">
        <v>1009</v>
      </c>
      <c r="J129" s="189" t="s">
        <v>1010</v>
      </c>
      <c r="K129" s="189" t="s">
        <v>299</v>
      </c>
      <c r="L129" s="189" t="s">
        <v>300</v>
      </c>
      <c r="M129" s="189" t="s">
        <v>1011</v>
      </c>
      <c r="N129" s="189" t="s">
        <v>370</v>
      </c>
      <c r="O129" s="190">
        <v>140</v>
      </c>
      <c r="P129" s="190">
        <v>74400</v>
      </c>
      <c r="Q129" s="190">
        <v>600</v>
      </c>
      <c r="R129" s="189"/>
    </row>
    <row r="130" spans="1:18" x14ac:dyDescent="0.25">
      <c r="A130" s="187">
        <v>136</v>
      </c>
      <c r="B130" s="188">
        <v>5</v>
      </c>
      <c r="C130" s="189" t="s">
        <v>1012</v>
      </c>
      <c r="D130" s="189"/>
      <c r="E130" s="189" t="s">
        <v>1013</v>
      </c>
      <c r="F130" s="39">
        <v>23889</v>
      </c>
      <c r="G130" s="189" t="s">
        <v>295</v>
      </c>
      <c r="H130" s="189" t="s">
        <v>296</v>
      </c>
      <c r="I130" s="189" t="s">
        <v>1014</v>
      </c>
      <c r="J130" s="189" t="s">
        <v>1015</v>
      </c>
      <c r="K130" s="189" t="s">
        <v>543</v>
      </c>
      <c r="L130" s="189" t="s">
        <v>544</v>
      </c>
      <c r="M130" s="189" t="s">
        <v>1016</v>
      </c>
      <c r="N130" s="189" t="s">
        <v>309</v>
      </c>
      <c r="O130" s="190">
        <v>100</v>
      </c>
      <c r="P130" s="190">
        <v>27900</v>
      </c>
      <c r="Q130" s="190">
        <v>1170</v>
      </c>
      <c r="R130" s="189"/>
    </row>
    <row r="131" spans="1:18" x14ac:dyDescent="0.25">
      <c r="A131" s="187">
        <v>90</v>
      </c>
      <c r="B131" s="188">
        <v>6</v>
      </c>
      <c r="C131" s="189" t="s">
        <v>475</v>
      </c>
      <c r="D131" s="189"/>
      <c r="E131" s="189" t="s">
        <v>1017</v>
      </c>
      <c r="F131" s="39">
        <v>24210</v>
      </c>
      <c r="G131" s="189" t="s">
        <v>295</v>
      </c>
      <c r="H131" s="189" t="s">
        <v>321</v>
      </c>
      <c r="I131" s="189" t="s">
        <v>1018</v>
      </c>
      <c r="J131" s="189" t="s">
        <v>1019</v>
      </c>
      <c r="K131" s="189" t="s">
        <v>429</v>
      </c>
      <c r="L131" s="189" t="s">
        <v>430</v>
      </c>
      <c r="M131" s="189" t="s">
        <v>1020</v>
      </c>
      <c r="N131" s="189" t="s">
        <v>317</v>
      </c>
      <c r="O131" s="190">
        <v>175</v>
      </c>
      <c r="P131" s="190">
        <v>44100</v>
      </c>
      <c r="Q131" s="190">
        <v>1910</v>
      </c>
      <c r="R131" s="189"/>
    </row>
    <row r="132" spans="1:18" x14ac:dyDescent="0.25">
      <c r="A132" s="187">
        <v>131</v>
      </c>
      <c r="B132" s="188">
        <v>10</v>
      </c>
      <c r="C132" s="189" t="s">
        <v>1021</v>
      </c>
      <c r="D132" s="189"/>
      <c r="E132" s="189" t="s">
        <v>1022</v>
      </c>
      <c r="F132" s="39">
        <v>22161</v>
      </c>
      <c r="G132" s="189" t="s">
        <v>305</v>
      </c>
      <c r="H132" s="189" t="s">
        <v>321</v>
      </c>
      <c r="I132" s="189" t="s">
        <v>1023</v>
      </c>
      <c r="J132" s="189" t="s">
        <v>1024</v>
      </c>
      <c r="K132" s="189" t="s">
        <v>429</v>
      </c>
      <c r="L132" s="189" t="s">
        <v>430</v>
      </c>
      <c r="M132" s="189" t="s">
        <v>1025</v>
      </c>
      <c r="N132" s="189" t="s">
        <v>354</v>
      </c>
      <c r="O132" s="190">
        <v>100</v>
      </c>
      <c r="P132" s="190">
        <v>49000</v>
      </c>
      <c r="Q132" s="190">
        <v>550</v>
      </c>
      <c r="R132" s="189"/>
    </row>
    <row r="133" spans="1:18" x14ac:dyDescent="0.25">
      <c r="A133" s="187">
        <v>132</v>
      </c>
      <c r="B133" s="188">
        <v>10</v>
      </c>
      <c r="C133" s="189" t="s">
        <v>1026</v>
      </c>
      <c r="D133" s="189"/>
      <c r="E133" s="189" t="s">
        <v>1027</v>
      </c>
      <c r="F133" s="39">
        <v>25726</v>
      </c>
      <c r="G133" s="189" t="s">
        <v>295</v>
      </c>
      <c r="H133" s="189" t="s">
        <v>321</v>
      </c>
      <c r="I133" s="189" t="s">
        <v>1028</v>
      </c>
      <c r="J133" s="189" t="s">
        <v>1029</v>
      </c>
      <c r="K133" s="189" t="s">
        <v>387</v>
      </c>
      <c r="L133" s="189" t="s">
        <v>388</v>
      </c>
      <c r="M133" s="189" t="s">
        <v>1030</v>
      </c>
      <c r="N133" s="189" t="s">
        <v>370</v>
      </c>
      <c r="O133" s="190">
        <v>115</v>
      </c>
      <c r="P133" s="190">
        <v>49000</v>
      </c>
      <c r="Q133" s="190">
        <v>1540</v>
      </c>
      <c r="R133" s="189"/>
    </row>
    <row r="134" spans="1:18" x14ac:dyDescent="0.25">
      <c r="A134" s="187">
        <v>40</v>
      </c>
      <c r="B134" s="188">
        <v>10</v>
      </c>
      <c r="C134" s="189" t="s">
        <v>1031</v>
      </c>
      <c r="D134" s="189"/>
      <c r="E134" s="189" t="s">
        <v>402</v>
      </c>
      <c r="F134" s="39">
        <v>20788</v>
      </c>
      <c r="G134" s="189" t="s">
        <v>305</v>
      </c>
      <c r="H134" s="189" t="s">
        <v>296</v>
      </c>
      <c r="I134" s="189" t="s">
        <v>1032</v>
      </c>
      <c r="J134" s="189" t="s">
        <v>1033</v>
      </c>
      <c r="K134" s="189" t="s">
        <v>314</v>
      </c>
      <c r="L134" s="189" t="s">
        <v>315</v>
      </c>
      <c r="M134" s="189" t="s">
        <v>1034</v>
      </c>
      <c r="N134" s="189" t="s">
        <v>370</v>
      </c>
      <c r="O134" s="190">
        <v>150</v>
      </c>
      <c r="P134" s="190">
        <v>41900</v>
      </c>
      <c r="Q134" s="190">
        <v>1640</v>
      </c>
      <c r="R134" s="189"/>
    </row>
    <row r="135" spans="1:18" x14ac:dyDescent="0.25">
      <c r="A135" s="187">
        <v>119</v>
      </c>
      <c r="B135" s="188">
        <v>5</v>
      </c>
      <c r="C135" s="189" t="s">
        <v>612</v>
      </c>
      <c r="D135" s="189" t="s">
        <v>319</v>
      </c>
      <c r="E135" s="189" t="s">
        <v>1035</v>
      </c>
      <c r="F135" s="39">
        <v>20791</v>
      </c>
      <c r="G135" s="189" t="s">
        <v>295</v>
      </c>
      <c r="H135" s="189" t="s">
        <v>296</v>
      </c>
      <c r="I135" s="189" t="s">
        <v>1036</v>
      </c>
      <c r="J135" s="189" t="s">
        <v>1037</v>
      </c>
      <c r="K135" s="189" t="s">
        <v>1038</v>
      </c>
      <c r="L135" s="189" t="s">
        <v>1039</v>
      </c>
      <c r="M135" s="189" t="s">
        <v>1040</v>
      </c>
      <c r="N135" s="189" t="s">
        <v>354</v>
      </c>
      <c r="O135" s="190">
        <v>130</v>
      </c>
      <c r="P135" s="190">
        <v>50400</v>
      </c>
      <c r="Q135" s="190">
        <v>1470</v>
      </c>
      <c r="R135" s="189"/>
    </row>
    <row r="136" spans="1:18" x14ac:dyDescent="0.25">
      <c r="A136" s="187">
        <v>7</v>
      </c>
      <c r="B136" s="188">
        <v>4</v>
      </c>
      <c r="C136" s="189" t="s">
        <v>1041</v>
      </c>
      <c r="D136" s="189" t="s">
        <v>512</v>
      </c>
      <c r="E136" s="189" t="s">
        <v>144</v>
      </c>
      <c r="F136" s="39">
        <v>20357</v>
      </c>
      <c r="G136" s="189" t="s">
        <v>305</v>
      </c>
      <c r="H136" s="189" t="s">
        <v>296</v>
      </c>
      <c r="I136" s="189" t="s">
        <v>1042</v>
      </c>
      <c r="J136" s="189" t="s">
        <v>1043</v>
      </c>
      <c r="K136" s="189" t="s">
        <v>1044</v>
      </c>
      <c r="L136" s="189" t="s">
        <v>1045</v>
      </c>
      <c r="M136" s="189" t="s">
        <v>1046</v>
      </c>
      <c r="N136" s="189" t="s">
        <v>432</v>
      </c>
      <c r="O136" s="190">
        <v>250</v>
      </c>
      <c r="P136" s="190">
        <v>73700</v>
      </c>
      <c r="Q136" s="190">
        <v>1100</v>
      </c>
      <c r="R136" s="189"/>
    </row>
    <row r="137" spans="1:18" x14ac:dyDescent="0.25">
      <c r="A137" s="187">
        <v>191</v>
      </c>
      <c r="C137" s="189" t="s">
        <v>1047</v>
      </c>
      <c r="D137" s="189"/>
      <c r="E137" s="189" t="s">
        <v>1048</v>
      </c>
      <c r="F137" s="39">
        <v>20804</v>
      </c>
      <c r="G137" s="189" t="s">
        <v>295</v>
      </c>
      <c r="H137" s="189" t="s">
        <v>296</v>
      </c>
      <c r="I137" s="189" t="s">
        <v>1049</v>
      </c>
      <c r="J137" s="189" t="s">
        <v>1050</v>
      </c>
      <c r="K137" s="189" t="s">
        <v>1051</v>
      </c>
      <c r="L137" s="189" t="s">
        <v>1052</v>
      </c>
      <c r="M137" s="189" t="s">
        <v>1053</v>
      </c>
      <c r="N137" s="189" t="s">
        <v>462</v>
      </c>
      <c r="O137" s="190">
        <v>140</v>
      </c>
      <c r="P137" s="190">
        <v>96000</v>
      </c>
      <c r="Q137" s="190">
        <v>1390</v>
      </c>
      <c r="R137" s="189"/>
    </row>
    <row r="138" spans="1:18" x14ac:dyDescent="0.25">
      <c r="A138" s="187">
        <v>261</v>
      </c>
      <c r="B138" s="188">
        <v>7</v>
      </c>
      <c r="C138" s="189" t="s">
        <v>406</v>
      </c>
      <c r="D138" s="189"/>
      <c r="E138" s="189" t="s">
        <v>407</v>
      </c>
      <c r="F138" s="39">
        <v>26815</v>
      </c>
      <c r="G138" s="189" t="s">
        <v>295</v>
      </c>
      <c r="H138" s="189" t="s">
        <v>321</v>
      </c>
      <c r="I138" s="189" t="s">
        <v>408</v>
      </c>
      <c r="J138" s="189" t="s">
        <v>409</v>
      </c>
      <c r="K138" s="189" t="s">
        <v>328</v>
      </c>
      <c r="L138" s="189" t="s">
        <v>329</v>
      </c>
      <c r="M138" s="189" t="s">
        <v>410</v>
      </c>
      <c r="N138" s="189" t="s">
        <v>370</v>
      </c>
      <c r="O138" s="190">
        <v>140</v>
      </c>
      <c r="P138" s="190">
        <v>35700</v>
      </c>
      <c r="Q138" s="190">
        <v>1420</v>
      </c>
      <c r="R138" s="189"/>
    </row>
    <row r="139" spans="1:18" x14ac:dyDescent="0.25">
      <c r="A139" s="187">
        <v>272</v>
      </c>
      <c r="B139" s="188">
        <v>5</v>
      </c>
      <c r="C139" s="189" t="s">
        <v>1059</v>
      </c>
      <c r="D139" s="189"/>
      <c r="E139" s="189" t="s">
        <v>1060</v>
      </c>
      <c r="F139" s="39">
        <v>24498</v>
      </c>
      <c r="G139" s="189" t="s">
        <v>295</v>
      </c>
      <c r="H139" s="189" t="s">
        <v>321</v>
      </c>
      <c r="I139" s="189" t="s">
        <v>1061</v>
      </c>
      <c r="J139" s="189" t="s">
        <v>1062</v>
      </c>
      <c r="K139" s="189" t="s">
        <v>1063</v>
      </c>
      <c r="L139" s="189" t="s">
        <v>1064</v>
      </c>
      <c r="M139" s="189" t="s">
        <v>1065</v>
      </c>
      <c r="N139" s="189" t="s">
        <v>309</v>
      </c>
      <c r="O139" s="190">
        <v>170</v>
      </c>
      <c r="P139" s="190">
        <v>33400</v>
      </c>
      <c r="Q139" s="190">
        <v>1690</v>
      </c>
      <c r="R139" s="189"/>
    </row>
    <row r="140" spans="1:18" x14ac:dyDescent="0.25">
      <c r="A140" s="187">
        <v>209</v>
      </c>
      <c r="B140" s="188">
        <v>8</v>
      </c>
      <c r="C140" s="189" t="s">
        <v>1066</v>
      </c>
      <c r="D140" s="189"/>
      <c r="E140" s="189" t="s">
        <v>1067</v>
      </c>
      <c r="F140" s="39">
        <v>24511</v>
      </c>
      <c r="G140" s="189" t="s">
        <v>295</v>
      </c>
      <c r="H140" s="189" t="s">
        <v>321</v>
      </c>
      <c r="I140" s="189" t="s">
        <v>1068</v>
      </c>
      <c r="J140" s="189" t="s">
        <v>1069</v>
      </c>
      <c r="K140" s="189" t="s">
        <v>1070</v>
      </c>
      <c r="L140" s="189" t="s">
        <v>300</v>
      </c>
      <c r="M140" s="189" t="s">
        <v>1071</v>
      </c>
      <c r="N140" s="189" t="s">
        <v>302</v>
      </c>
      <c r="O140" s="190">
        <v>140</v>
      </c>
      <c r="P140" s="190">
        <v>61700</v>
      </c>
      <c r="Q140" s="190">
        <v>1020</v>
      </c>
      <c r="R140" s="189"/>
    </row>
    <row r="141" spans="1:18" x14ac:dyDescent="0.25">
      <c r="A141" s="187">
        <v>55</v>
      </c>
      <c r="B141" s="188">
        <v>4</v>
      </c>
      <c r="C141" s="189" t="s">
        <v>475</v>
      </c>
      <c r="D141" s="189" t="s">
        <v>332</v>
      </c>
      <c r="E141" s="189" t="s">
        <v>1072</v>
      </c>
      <c r="F141" s="39">
        <v>24656</v>
      </c>
      <c r="G141" s="189" t="s">
        <v>295</v>
      </c>
      <c r="H141" s="189" t="s">
        <v>321</v>
      </c>
      <c r="I141" s="189" t="s">
        <v>1073</v>
      </c>
      <c r="J141" s="189" t="s">
        <v>1074</v>
      </c>
      <c r="K141" s="189" t="s">
        <v>314</v>
      </c>
      <c r="L141" s="189" t="s">
        <v>315</v>
      </c>
      <c r="M141" s="189" t="s">
        <v>1075</v>
      </c>
      <c r="N141" s="189" t="s">
        <v>309</v>
      </c>
      <c r="O141" s="190">
        <v>200</v>
      </c>
      <c r="P141" s="190">
        <v>55000</v>
      </c>
      <c r="Q141" s="190">
        <v>900</v>
      </c>
      <c r="R141" s="189"/>
    </row>
    <row r="142" spans="1:18" x14ac:dyDescent="0.25">
      <c r="A142" s="187">
        <v>35</v>
      </c>
      <c r="C142" s="189" t="s">
        <v>511</v>
      </c>
      <c r="D142" s="189" t="s">
        <v>512</v>
      </c>
      <c r="E142" s="189" t="s">
        <v>513</v>
      </c>
      <c r="F142" s="39">
        <v>23443</v>
      </c>
      <c r="G142" s="189" t="s">
        <v>295</v>
      </c>
      <c r="H142" s="189" t="s">
        <v>321</v>
      </c>
      <c r="I142" s="189" t="s">
        <v>514</v>
      </c>
      <c r="J142" s="189" t="s">
        <v>515</v>
      </c>
      <c r="K142" s="189" t="s">
        <v>328</v>
      </c>
      <c r="L142" s="189" t="s">
        <v>329</v>
      </c>
      <c r="M142" s="189" t="s">
        <v>516</v>
      </c>
      <c r="N142" s="189" t="s">
        <v>362</v>
      </c>
      <c r="O142" s="190">
        <v>75</v>
      </c>
      <c r="P142" s="190">
        <v>18700</v>
      </c>
      <c r="Q142" s="190">
        <v>710</v>
      </c>
      <c r="R142" s="189"/>
    </row>
    <row r="143" spans="1:18" x14ac:dyDescent="0.25">
      <c r="A143" s="187">
        <v>142</v>
      </c>
      <c r="B143" s="188">
        <v>4</v>
      </c>
      <c r="C143" s="189" t="s">
        <v>1081</v>
      </c>
      <c r="D143" s="189"/>
      <c r="E143" s="189" t="s">
        <v>1082</v>
      </c>
      <c r="F143" s="39">
        <v>22063</v>
      </c>
      <c r="G143" s="189" t="s">
        <v>295</v>
      </c>
      <c r="H143" s="189" t="s">
        <v>296</v>
      </c>
      <c r="I143" s="189" t="s">
        <v>1083</v>
      </c>
      <c r="J143" s="189" t="s">
        <v>1084</v>
      </c>
      <c r="K143" s="189" t="s">
        <v>479</v>
      </c>
      <c r="L143" s="189" t="s">
        <v>480</v>
      </c>
      <c r="M143" s="189" t="s">
        <v>1085</v>
      </c>
      <c r="N143" s="189" t="s">
        <v>462</v>
      </c>
      <c r="O143" s="190">
        <v>150</v>
      </c>
      <c r="P143" s="190">
        <v>75100</v>
      </c>
      <c r="Q143" s="190">
        <v>1260</v>
      </c>
      <c r="R143" s="189"/>
    </row>
    <row r="144" spans="1:18" x14ac:dyDescent="0.25">
      <c r="A144" s="187">
        <v>128</v>
      </c>
      <c r="B144" s="188">
        <v>6</v>
      </c>
      <c r="C144" s="189" t="s">
        <v>612</v>
      </c>
      <c r="D144" s="189" t="s">
        <v>332</v>
      </c>
      <c r="E144" s="189" t="s">
        <v>1086</v>
      </c>
      <c r="F144" s="39">
        <v>21729</v>
      </c>
      <c r="G144" s="189" t="s">
        <v>295</v>
      </c>
      <c r="H144" s="189" t="s">
        <v>321</v>
      </c>
      <c r="I144" s="189" t="s">
        <v>1087</v>
      </c>
      <c r="J144" s="189" t="s">
        <v>1088</v>
      </c>
      <c r="K144" s="189" t="s">
        <v>341</v>
      </c>
      <c r="L144" s="189" t="s">
        <v>300</v>
      </c>
      <c r="M144" s="189" t="s">
        <v>1089</v>
      </c>
      <c r="N144" s="189" t="s">
        <v>317</v>
      </c>
      <c r="O144" s="190">
        <v>175</v>
      </c>
      <c r="P144" s="190">
        <v>42200</v>
      </c>
      <c r="Q144" s="190">
        <v>1180</v>
      </c>
      <c r="R144" s="189"/>
    </row>
    <row r="145" spans="1:18" x14ac:dyDescent="0.25">
      <c r="A145" s="187">
        <v>233</v>
      </c>
      <c r="B145" s="188">
        <v>2</v>
      </c>
      <c r="C145" s="189" t="s">
        <v>1090</v>
      </c>
      <c r="D145" s="189"/>
      <c r="E145" s="189" t="s">
        <v>1091</v>
      </c>
      <c r="F145" s="39">
        <v>25741</v>
      </c>
      <c r="G145" s="189" t="s">
        <v>295</v>
      </c>
      <c r="H145" s="189" t="s">
        <v>296</v>
      </c>
      <c r="I145" s="189" t="s">
        <v>1092</v>
      </c>
      <c r="J145" s="189" t="s">
        <v>1093</v>
      </c>
      <c r="K145" s="189" t="s">
        <v>473</v>
      </c>
      <c r="L145" s="189" t="s">
        <v>388</v>
      </c>
      <c r="M145" s="189" t="s">
        <v>1094</v>
      </c>
      <c r="N145" s="189" t="s">
        <v>462</v>
      </c>
      <c r="O145" s="190">
        <v>145</v>
      </c>
      <c r="P145" s="190">
        <v>101400</v>
      </c>
      <c r="Q145" s="190">
        <v>1410</v>
      </c>
      <c r="R145" s="189"/>
    </row>
    <row r="146" spans="1:18" x14ac:dyDescent="0.25">
      <c r="A146" s="187">
        <v>160</v>
      </c>
      <c r="B146" s="188">
        <v>4</v>
      </c>
      <c r="C146" s="189" t="s">
        <v>390</v>
      </c>
      <c r="D146" s="189"/>
      <c r="E146" s="189" t="s">
        <v>1173</v>
      </c>
      <c r="F146" s="39">
        <v>21916</v>
      </c>
      <c r="G146" s="189" t="s">
        <v>295</v>
      </c>
      <c r="H146" s="189" t="s">
        <v>296</v>
      </c>
      <c r="I146" s="189" t="s">
        <v>1174</v>
      </c>
      <c r="J146" s="189" t="s">
        <v>1175</v>
      </c>
      <c r="K146" s="189" t="s">
        <v>299</v>
      </c>
      <c r="L146" s="189" t="s">
        <v>300</v>
      </c>
      <c r="M146" s="189" t="s">
        <v>1176</v>
      </c>
      <c r="N146" s="189" t="s">
        <v>370</v>
      </c>
      <c r="O146" s="190">
        <v>100</v>
      </c>
      <c r="P146" s="190">
        <v>68800</v>
      </c>
      <c r="Q146" s="190">
        <v>1760</v>
      </c>
      <c r="R146" s="189"/>
    </row>
    <row r="147" spans="1:18" x14ac:dyDescent="0.25">
      <c r="A147" s="187">
        <v>8</v>
      </c>
      <c r="B147" s="188">
        <v>7</v>
      </c>
      <c r="C147" s="189" t="s">
        <v>1100</v>
      </c>
      <c r="D147" s="189"/>
      <c r="E147" s="189" t="s">
        <v>1101</v>
      </c>
      <c r="F147" s="39">
        <v>20263</v>
      </c>
      <c r="G147" s="189" t="s">
        <v>305</v>
      </c>
      <c r="H147" s="189" t="s">
        <v>321</v>
      </c>
      <c r="I147" s="189" t="s">
        <v>1102</v>
      </c>
      <c r="J147" s="189" t="s">
        <v>1103</v>
      </c>
      <c r="K147" s="189" t="s">
        <v>1044</v>
      </c>
      <c r="L147" s="189" t="s">
        <v>1045</v>
      </c>
      <c r="M147" s="189" t="s">
        <v>1104</v>
      </c>
      <c r="N147" s="189" t="s">
        <v>309</v>
      </c>
      <c r="O147" s="190">
        <v>145</v>
      </c>
      <c r="P147" s="190">
        <v>23900</v>
      </c>
      <c r="Q147" s="190">
        <v>1990</v>
      </c>
      <c r="R147" s="189"/>
    </row>
    <row r="148" spans="1:18" x14ac:dyDescent="0.25">
      <c r="A148" s="187">
        <v>41</v>
      </c>
      <c r="B148" s="188">
        <v>8</v>
      </c>
      <c r="C148" s="189" t="s">
        <v>371</v>
      </c>
      <c r="D148" s="189"/>
      <c r="E148" s="189" t="s">
        <v>1242</v>
      </c>
      <c r="F148" s="39">
        <v>25272</v>
      </c>
      <c r="G148" s="189" t="s">
        <v>295</v>
      </c>
      <c r="H148" s="189" t="s">
        <v>321</v>
      </c>
      <c r="I148" s="189" t="s">
        <v>1243</v>
      </c>
      <c r="J148" s="189" t="s">
        <v>1244</v>
      </c>
      <c r="K148" s="189" t="s">
        <v>299</v>
      </c>
      <c r="L148" s="189" t="s">
        <v>300</v>
      </c>
      <c r="M148" s="189" t="s">
        <v>1245</v>
      </c>
      <c r="N148" s="189" t="s">
        <v>302</v>
      </c>
      <c r="O148" s="190">
        <v>125</v>
      </c>
      <c r="P148" s="190">
        <v>65700</v>
      </c>
      <c r="Q148" s="190">
        <v>830</v>
      </c>
      <c r="R148" s="189"/>
    </row>
    <row r="149" spans="1:18" x14ac:dyDescent="0.25">
      <c r="A149" s="187">
        <v>121</v>
      </c>
      <c r="B149" s="188">
        <v>7</v>
      </c>
      <c r="C149" s="189" t="s">
        <v>1076</v>
      </c>
      <c r="D149" s="189" t="s">
        <v>319</v>
      </c>
      <c r="E149" s="189" t="s">
        <v>1077</v>
      </c>
      <c r="F149" s="39">
        <v>21338</v>
      </c>
      <c r="G149" s="189" t="s">
        <v>295</v>
      </c>
      <c r="H149" s="189" t="s">
        <v>321</v>
      </c>
      <c r="I149" s="189" t="s">
        <v>1078</v>
      </c>
      <c r="J149" s="189" t="s">
        <v>1079</v>
      </c>
      <c r="K149" s="189" t="s">
        <v>328</v>
      </c>
      <c r="L149" s="189" t="s">
        <v>329</v>
      </c>
      <c r="M149" s="189" t="s">
        <v>1080</v>
      </c>
      <c r="N149" s="189" t="s">
        <v>432</v>
      </c>
      <c r="O149" s="190">
        <v>200</v>
      </c>
      <c r="P149" s="190">
        <v>64000</v>
      </c>
      <c r="Q149" s="190">
        <v>1430</v>
      </c>
      <c r="R149" s="189"/>
    </row>
    <row r="150" spans="1:18" x14ac:dyDescent="0.25">
      <c r="A150" s="187">
        <v>84</v>
      </c>
      <c r="B150" s="188">
        <v>2</v>
      </c>
      <c r="C150" s="189" t="s">
        <v>383</v>
      </c>
      <c r="D150" s="189"/>
      <c r="E150" s="189" t="s">
        <v>1114</v>
      </c>
      <c r="F150" s="39">
        <v>29704</v>
      </c>
      <c r="G150" s="189" t="s">
        <v>295</v>
      </c>
      <c r="H150" s="189" t="s">
        <v>296</v>
      </c>
      <c r="I150" s="189" t="s">
        <v>1115</v>
      </c>
      <c r="J150" s="189" t="s">
        <v>1116</v>
      </c>
      <c r="K150" s="189" t="s">
        <v>864</v>
      </c>
      <c r="L150" s="189" t="s">
        <v>865</v>
      </c>
      <c r="M150" s="189" t="s">
        <v>1117</v>
      </c>
      <c r="N150" s="189" t="s">
        <v>302</v>
      </c>
      <c r="O150" s="190">
        <v>125</v>
      </c>
      <c r="P150" s="190">
        <v>65400</v>
      </c>
      <c r="Q150" s="190">
        <v>910</v>
      </c>
      <c r="R150" s="189"/>
    </row>
    <row r="151" spans="1:18" x14ac:dyDescent="0.25">
      <c r="A151" s="187">
        <v>150</v>
      </c>
      <c r="B151" s="188">
        <v>10</v>
      </c>
      <c r="C151" s="189" t="s">
        <v>1118</v>
      </c>
      <c r="D151" s="189"/>
      <c r="E151" s="189" t="s">
        <v>1119</v>
      </c>
      <c r="F151" s="39">
        <v>23554</v>
      </c>
      <c r="G151" s="189" t="s">
        <v>295</v>
      </c>
      <c r="H151" s="189" t="s">
        <v>321</v>
      </c>
      <c r="I151" s="189" t="s">
        <v>1120</v>
      </c>
      <c r="J151" s="189" t="s">
        <v>1121</v>
      </c>
      <c r="K151" s="189" t="s">
        <v>1122</v>
      </c>
      <c r="L151" s="189" t="s">
        <v>1123</v>
      </c>
      <c r="M151" s="189" t="s">
        <v>1124</v>
      </c>
      <c r="N151" s="189" t="s">
        <v>362</v>
      </c>
      <c r="O151" s="190">
        <v>100</v>
      </c>
      <c r="P151" s="190">
        <v>25300</v>
      </c>
      <c r="Q151" s="190">
        <v>1310</v>
      </c>
      <c r="R151" s="189"/>
    </row>
    <row r="152" spans="1:18" x14ac:dyDescent="0.25">
      <c r="A152" s="187">
        <v>151</v>
      </c>
      <c r="B152" s="188">
        <v>9</v>
      </c>
      <c r="C152" s="189" t="s">
        <v>1125</v>
      </c>
      <c r="D152" s="189"/>
      <c r="E152" s="189" t="s">
        <v>1126</v>
      </c>
      <c r="F152" s="39">
        <v>25732</v>
      </c>
      <c r="G152" s="189" t="s">
        <v>305</v>
      </c>
      <c r="H152" s="189" t="s">
        <v>321</v>
      </c>
      <c r="I152" s="189" t="s">
        <v>1127</v>
      </c>
      <c r="J152" s="189" t="s">
        <v>1128</v>
      </c>
      <c r="K152" s="189" t="s">
        <v>387</v>
      </c>
      <c r="L152" s="189" t="s">
        <v>388</v>
      </c>
      <c r="M152" s="189" t="s">
        <v>1129</v>
      </c>
      <c r="N152" s="189" t="s">
        <v>309</v>
      </c>
      <c r="O152" s="190">
        <v>85</v>
      </c>
      <c r="P152" s="190">
        <v>28100</v>
      </c>
      <c r="Q152" s="190">
        <v>1950</v>
      </c>
      <c r="R152" s="189"/>
    </row>
    <row r="153" spans="1:18" x14ac:dyDescent="0.25">
      <c r="A153" s="187">
        <v>49</v>
      </c>
      <c r="B153" s="188">
        <v>9</v>
      </c>
      <c r="C153" s="189" t="s">
        <v>1281</v>
      </c>
      <c r="D153" s="189"/>
      <c r="E153" s="189" t="s">
        <v>1282</v>
      </c>
      <c r="F153" s="39">
        <v>19314</v>
      </c>
      <c r="G153" s="189" t="s">
        <v>295</v>
      </c>
      <c r="H153" s="189" t="s">
        <v>296</v>
      </c>
      <c r="I153" s="189" t="s">
        <v>1283</v>
      </c>
      <c r="J153" s="189" t="s">
        <v>1284</v>
      </c>
      <c r="K153" s="189" t="s">
        <v>299</v>
      </c>
      <c r="L153" s="189" t="s">
        <v>300</v>
      </c>
      <c r="M153" s="189" t="s">
        <v>1285</v>
      </c>
      <c r="N153" s="189" t="s">
        <v>362</v>
      </c>
      <c r="O153" s="190">
        <v>80</v>
      </c>
      <c r="P153" s="190">
        <v>27100</v>
      </c>
      <c r="Q153" s="190">
        <v>1010</v>
      </c>
      <c r="R153" s="189"/>
    </row>
    <row r="154" spans="1:18" x14ac:dyDescent="0.25">
      <c r="A154" s="187">
        <v>211</v>
      </c>
      <c r="B154" s="188">
        <v>1</v>
      </c>
      <c r="C154" s="189" t="s">
        <v>395</v>
      </c>
      <c r="D154" s="189" t="s">
        <v>469</v>
      </c>
      <c r="E154" s="189" t="s">
        <v>1135</v>
      </c>
      <c r="F154" s="39">
        <v>30443</v>
      </c>
      <c r="G154" s="189" t="s">
        <v>305</v>
      </c>
      <c r="H154" s="189" t="s">
        <v>296</v>
      </c>
      <c r="I154" s="189" t="s">
        <v>1136</v>
      </c>
      <c r="J154" s="189" t="s">
        <v>1137</v>
      </c>
      <c r="K154" s="189" t="s">
        <v>785</v>
      </c>
      <c r="L154" s="189" t="s">
        <v>786</v>
      </c>
      <c r="M154" s="189" t="s">
        <v>1138</v>
      </c>
      <c r="N154" s="189" t="s">
        <v>309</v>
      </c>
      <c r="O154" s="190">
        <v>120</v>
      </c>
      <c r="P154" s="190">
        <v>43500</v>
      </c>
      <c r="Q154" s="190">
        <v>1200</v>
      </c>
      <c r="R154" s="189"/>
    </row>
    <row r="155" spans="1:18" x14ac:dyDescent="0.25">
      <c r="A155" s="187">
        <v>18</v>
      </c>
      <c r="B155" s="188">
        <v>4</v>
      </c>
      <c r="C155" s="189" t="s">
        <v>526</v>
      </c>
      <c r="D155" s="189" t="s">
        <v>512</v>
      </c>
      <c r="E155" s="189" t="s">
        <v>1139</v>
      </c>
      <c r="F155" s="39">
        <v>24425</v>
      </c>
      <c r="G155" s="189" t="s">
        <v>305</v>
      </c>
      <c r="H155" s="189" t="s">
        <v>296</v>
      </c>
      <c r="I155" s="189" t="s">
        <v>1140</v>
      </c>
      <c r="J155" s="189" t="s">
        <v>1141</v>
      </c>
      <c r="K155" s="189" t="s">
        <v>387</v>
      </c>
      <c r="L155" s="189" t="s">
        <v>388</v>
      </c>
      <c r="M155" s="189" t="s">
        <v>1142</v>
      </c>
      <c r="N155" s="189" t="s">
        <v>462</v>
      </c>
      <c r="O155" s="190">
        <v>175</v>
      </c>
      <c r="P155" s="190">
        <v>61500</v>
      </c>
      <c r="Q155" s="190">
        <v>1880</v>
      </c>
      <c r="R155" s="189"/>
    </row>
    <row r="156" spans="1:18" x14ac:dyDescent="0.25">
      <c r="A156" s="187">
        <v>248</v>
      </c>
      <c r="B156" s="188">
        <v>7</v>
      </c>
      <c r="C156" s="189" t="s">
        <v>788</v>
      </c>
      <c r="D156" s="189"/>
      <c r="E156" s="189" t="s">
        <v>513</v>
      </c>
      <c r="F156" s="39">
        <v>27339</v>
      </c>
      <c r="G156" s="189" t="s">
        <v>295</v>
      </c>
      <c r="H156" s="189" t="s">
        <v>321</v>
      </c>
      <c r="I156" s="189" t="s">
        <v>1296</v>
      </c>
      <c r="J156" s="189" t="s">
        <v>1297</v>
      </c>
      <c r="K156" s="189" t="s">
        <v>299</v>
      </c>
      <c r="L156" s="189" t="s">
        <v>300</v>
      </c>
      <c r="M156" s="189" t="s">
        <v>1298</v>
      </c>
      <c r="N156" s="189" t="s">
        <v>309</v>
      </c>
      <c r="O156" s="190">
        <v>140</v>
      </c>
      <c r="P156" s="190">
        <v>50500</v>
      </c>
      <c r="Q156" s="190">
        <v>1690</v>
      </c>
      <c r="R156" s="189"/>
    </row>
    <row r="157" spans="1:18" x14ac:dyDescent="0.25">
      <c r="A157" s="187">
        <v>282</v>
      </c>
      <c r="B157" s="188">
        <v>3</v>
      </c>
      <c r="C157" s="189" t="s">
        <v>1095</v>
      </c>
      <c r="D157" s="189"/>
      <c r="E157" s="189" t="s">
        <v>1148</v>
      </c>
      <c r="F157" s="39">
        <v>30612</v>
      </c>
      <c r="G157" s="189" t="s">
        <v>295</v>
      </c>
      <c r="H157" s="189" t="s">
        <v>296</v>
      </c>
      <c r="I157" s="189" t="s">
        <v>1149</v>
      </c>
      <c r="J157" s="189" t="s">
        <v>1150</v>
      </c>
      <c r="K157" s="189" t="s">
        <v>1151</v>
      </c>
      <c r="L157" s="189" t="s">
        <v>1152</v>
      </c>
      <c r="M157" s="189" t="s">
        <v>1153</v>
      </c>
      <c r="N157" s="189" t="s">
        <v>317</v>
      </c>
      <c r="O157" s="190">
        <v>150</v>
      </c>
      <c r="P157" s="190">
        <v>67600</v>
      </c>
      <c r="Q157" s="190">
        <v>1110</v>
      </c>
      <c r="R157" s="189"/>
    </row>
    <row r="158" spans="1:18" x14ac:dyDescent="0.25">
      <c r="A158" s="187">
        <v>107</v>
      </c>
      <c r="B158" s="188">
        <v>10</v>
      </c>
      <c r="C158" s="189" t="s">
        <v>1154</v>
      </c>
      <c r="D158" s="189"/>
      <c r="E158" s="189" t="s">
        <v>1155</v>
      </c>
      <c r="F158" s="39">
        <v>30745</v>
      </c>
      <c r="G158" s="189" t="s">
        <v>295</v>
      </c>
      <c r="H158" s="189" t="s">
        <v>296</v>
      </c>
      <c r="I158" s="189" t="s">
        <v>1156</v>
      </c>
      <c r="J158" s="189" t="s">
        <v>1157</v>
      </c>
      <c r="K158" s="189" t="s">
        <v>692</v>
      </c>
      <c r="L158" s="189" t="s">
        <v>693</v>
      </c>
      <c r="M158" s="189" t="s">
        <v>1158</v>
      </c>
      <c r="N158" s="189" t="s">
        <v>354</v>
      </c>
      <c r="O158" s="190">
        <v>175</v>
      </c>
      <c r="P158" s="190">
        <v>35600</v>
      </c>
      <c r="Q158" s="190">
        <v>1060</v>
      </c>
      <c r="R158" s="189"/>
    </row>
    <row r="159" spans="1:18" x14ac:dyDescent="0.25">
      <c r="A159" s="187">
        <v>260</v>
      </c>
      <c r="B159" s="188">
        <v>6</v>
      </c>
      <c r="C159" s="189" t="s">
        <v>1159</v>
      </c>
      <c r="D159" s="189"/>
      <c r="E159" s="189" t="s">
        <v>1160</v>
      </c>
      <c r="F159" s="39">
        <v>30813</v>
      </c>
      <c r="G159" s="189" t="s">
        <v>305</v>
      </c>
      <c r="H159" s="189" t="s">
        <v>321</v>
      </c>
      <c r="I159" s="189" t="s">
        <v>1161</v>
      </c>
      <c r="J159" s="189" t="s">
        <v>1162</v>
      </c>
      <c r="K159" s="189" t="s">
        <v>1163</v>
      </c>
      <c r="L159" s="189" t="s">
        <v>1164</v>
      </c>
      <c r="M159" s="189" t="s">
        <v>1165</v>
      </c>
      <c r="N159" s="189" t="s">
        <v>362</v>
      </c>
      <c r="O159" s="190">
        <v>95</v>
      </c>
      <c r="P159" s="190">
        <v>27700</v>
      </c>
      <c r="Q159" s="190">
        <v>1040</v>
      </c>
      <c r="R159" s="189"/>
    </row>
    <row r="160" spans="1:18" x14ac:dyDescent="0.25">
      <c r="A160" s="187">
        <v>241</v>
      </c>
      <c r="B160" s="188">
        <v>3</v>
      </c>
      <c r="C160" s="189" t="s">
        <v>1166</v>
      </c>
      <c r="D160" s="189"/>
      <c r="E160" s="189" t="s">
        <v>1167</v>
      </c>
      <c r="F160" s="39">
        <v>31265</v>
      </c>
      <c r="G160" s="189" t="s">
        <v>295</v>
      </c>
      <c r="H160" s="189" t="s">
        <v>321</v>
      </c>
      <c r="I160" s="189" t="s">
        <v>1168</v>
      </c>
      <c r="J160" s="189" t="s">
        <v>1169</v>
      </c>
      <c r="K160" s="189" t="s">
        <v>1170</v>
      </c>
      <c r="L160" s="189" t="s">
        <v>1171</v>
      </c>
      <c r="M160" s="189" t="s">
        <v>1172</v>
      </c>
      <c r="N160" s="189" t="s">
        <v>302</v>
      </c>
      <c r="O160" s="190">
        <v>135</v>
      </c>
      <c r="P160" s="190">
        <v>49800</v>
      </c>
      <c r="Q160" s="190">
        <v>1730</v>
      </c>
      <c r="R160" s="189"/>
    </row>
    <row r="161" spans="1:18" x14ac:dyDescent="0.25">
      <c r="A161" s="187">
        <v>234</v>
      </c>
      <c r="B161" s="188">
        <v>9</v>
      </c>
      <c r="C161" s="189" t="s">
        <v>1354</v>
      </c>
      <c r="D161" s="189" t="s">
        <v>319</v>
      </c>
      <c r="E161" s="189" t="s">
        <v>1355</v>
      </c>
      <c r="F161" s="39">
        <v>21173</v>
      </c>
      <c r="G161" s="189" t="s">
        <v>295</v>
      </c>
      <c r="H161" s="189" t="s">
        <v>296</v>
      </c>
      <c r="I161" s="189" t="s">
        <v>1356</v>
      </c>
      <c r="J161" s="189" t="s">
        <v>1357</v>
      </c>
      <c r="K161" s="189" t="s">
        <v>299</v>
      </c>
      <c r="L161" s="189" t="s">
        <v>300</v>
      </c>
      <c r="M161" s="189" t="s">
        <v>1358</v>
      </c>
      <c r="N161" s="189" t="s">
        <v>362</v>
      </c>
      <c r="O161" s="190">
        <v>85</v>
      </c>
      <c r="P161" s="190">
        <v>38300</v>
      </c>
      <c r="Q161" s="190">
        <v>1630</v>
      </c>
      <c r="R161" s="189"/>
    </row>
    <row r="162" spans="1:18" x14ac:dyDescent="0.25">
      <c r="A162" s="187">
        <v>265</v>
      </c>
      <c r="B162" s="188">
        <v>3</v>
      </c>
      <c r="C162" s="189" t="s">
        <v>860</v>
      </c>
      <c r="D162" s="189"/>
      <c r="E162" s="189" t="s">
        <v>1177</v>
      </c>
      <c r="F162" s="39">
        <v>18475</v>
      </c>
      <c r="G162" s="189" t="s">
        <v>295</v>
      </c>
      <c r="H162" s="189" t="s">
        <v>296</v>
      </c>
      <c r="I162" s="189" t="s">
        <v>1178</v>
      </c>
      <c r="J162" s="189" t="s">
        <v>1179</v>
      </c>
      <c r="K162" s="189" t="s">
        <v>1180</v>
      </c>
      <c r="L162" s="189" t="s">
        <v>1181</v>
      </c>
      <c r="M162" s="189" t="s">
        <v>1182</v>
      </c>
      <c r="N162" s="189" t="s">
        <v>317</v>
      </c>
      <c r="O162" s="190">
        <v>150</v>
      </c>
      <c r="P162" s="190">
        <v>64500</v>
      </c>
      <c r="Q162" s="190">
        <v>1640</v>
      </c>
      <c r="R162" s="189"/>
    </row>
    <row r="163" spans="1:18" x14ac:dyDescent="0.25">
      <c r="A163" s="187">
        <v>47</v>
      </c>
      <c r="B163" s="188">
        <v>5</v>
      </c>
      <c r="C163" s="189" t="s">
        <v>612</v>
      </c>
      <c r="D163" s="189" t="s">
        <v>332</v>
      </c>
      <c r="E163" s="189" t="s">
        <v>1183</v>
      </c>
      <c r="F163" s="39">
        <v>21839</v>
      </c>
      <c r="G163" s="189" t="s">
        <v>305</v>
      </c>
      <c r="H163" s="189" t="s">
        <v>321</v>
      </c>
      <c r="I163" s="189" t="s">
        <v>1184</v>
      </c>
      <c r="J163" s="189" t="s">
        <v>1185</v>
      </c>
      <c r="K163" s="189" t="s">
        <v>1186</v>
      </c>
      <c r="L163" s="189" t="s">
        <v>1187</v>
      </c>
      <c r="M163" s="189" t="s">
        <v>1188</v>
      </c>
      <c r="N163" s="189" t="s">
        <v>309</v>
      </c>
      <c r="O163" s="190">
        <v>150</v>
      </c>
      <c r="P163" s="190">
        <v>34600</v>
      </c>
      <c r="Q163" s="190">
        <v>740</v>
      </c>
      <c r="R163" s="189"/>
    </row>
    <row r="164" spans="1:18" x14ac:dyDescent="0.25">
      <c r="A164" s="187">
        <v>153</v>
      </c>
      <c r="B164" s="188">
        <v>7</v>
      </c>
      <c r="C164" s="189" t="s">
        <v>788</v>
      </c>
      <c r="D164" s="189" t="s">
        <v>512</v>
      </c>
      <c r="E164" s="189" t="s">
        <v>1189</v>
      </c>
      <c r="F164" s="39">
        <v>28441</v>
      </c>
      <c r="G164" s="189" t="s">
        <v>295</v>
      </c>
      <c r="H164" s="189" t="s">
        <v>321</v>
      </c>
      <c r="I164" s="189" t="s">
        <v>1190</v>
      </c>
      <c r="J164" s="189" t="s">
        <v>1191</v>
      </c>
      <c r="K164" s="189" t="s">
        <v>415</v>
      </c>
      <c r="L164" s="189" t="s">
        <v>416</v>
      </c>
      <c r="M164" s="189" t="s">
        <v>1192</v>
      </c>
      <c r="N164" s="189" t="s">
        <v>462</v>
      </c>
      <c r="O164" s="190">
        <v>150</v>
      </c>
      <c r="P164" s="190">
        <v>89900</v>
      </c>
      <c r="Q164" s="190">
        <v>1450</v>
      </c>
      <c r="R164" s="189"/>
    </row>
    <row r="165" spans="1:18" x14ac:dyDescent="0.25">
      <c r="A165" s="187">
        <v>21</v>
      </c>
      <c r="B165" s="188">
        <v>10</v>
      </c>
      <c r="C165" s="189" t="s">
        <v>1193</v>
      </c>
      <c r="D165" s="189" t="s">
        <v>319</v>
      </c>
      <c r="E165" s="189" t="s">
        <v>1194</v>
      </c>
      <c r="F165" s="39">
        <v>20224</v>
      </c>
      <c r="G165" s="189" t="s">
        <v>295</v>
      </c>
      <c r="H165" s="189" t="s">
        <v>321</v>
      </c>
      <c r="I165" s="189" t="s">
        <v>1195</v>
      </c>
      <c r="J165" s="189" t="s">
        <v>1196</v>
      </c>
      <c r="K165" s="189" t="s">
        <v>1197</v>
      </c>
      <c r="L165" s="189" t="s">
        <v>499</v>
      </c>
      <c r="M165" s="189" t="s">
        <v>1198</v>
      </c>
      <c r="N165" s="189" t="s">
        <v>354</v>
      </c>
      <c r="O165" s="190">
        <v>180</v>
      </c>
      <c r="P165" s="190">
        <v>53200</v>
      </c>
      <c r="Q165" s="190">
        <v>1710</v>
      </c>
      <c r="R165" s="189"/>
    </row>
    <row r="166" spans="1:18" x14ac:dyDescent="0.25">
      <c r="A166" s="187">
        <v>165</v>
      </c>
      <c r="B166" s="188">
        <v>1</v>
      </c>
      <c r="C166" s="189" t="s">
        <v>390</v>
      </c>
      <c r="D166" s="189"/>
      <c r="E166" s="189" t="s">
        <v>1199</v>
      </c>
      <c r="F166" s="39">
        <v>23361</v>
      </c>
      <c r="G166" s="189" t="s">
        <v>305</v>
      </c>
      <c r="H166" s="189" t="s">
        <v>296</v>
      </c>
      <c r="I166" s="189" t="s">
        <v>1200</v>
      </c>
      <c r="J166" s="189" t="s">
        <v>1201</v>
      </c>
      <c r="K166" s="189" t="s">
        <v>449</v>
      </c>
      <c r="L166" s="189" t="s">
        <v>450</v>
      </c>
      <c r="M166" s="189" t="s">
        <v>1202</v>
      </c>
      <c r="N166" s="189" t="s">
        <v>317</v>
      </c>
      <c r="O166" s="190">
        <v>175</v>
      </c>
      <c r="P166" s="190">
        <v>95200</v>
      </c>
      <c r="Q166" s="190">
        <v>1530</v>
      </c>
      <c r="R166" s="189"/>
    </row>
    <row r="167" spans="1:18" x14ac:dyDescent="0.25">
      <c r="A167" s="187">
        <v>187</v>
      </c>
      <c r="C167" s="189" t="s">
        <v>1203</v>
      </c>
      <c r="D167" s="189"/>
      <c r="E167" s="189" t="s">
        <v>1204</v>
      </c>
      <c r="F167" s="39">
        <v>18769</v>
      </c>
      <c r="G167" s="189" t="s">
        <v>305</v>
      </c>
      <c r="H167" s="189" t="s">
        <v>321</v>
      </c>
      <c r="I167" s="189" t="s">
        <v>1205</v>
      </c>
      <c r="J167" s="189" t="s">
        <v>1206</v>
      </c>
      <c r="K167" s="189" t="s">
        <v>1207</v>
      </c>
      <c r="L167" s="189" t="s">
        <v>1208</v>
      </c>
      <c r="M167" s="189" t="s">
        <v>1209</v>
      </c>
      <c r="N167" s="189" t="s">
        <v>362</v>
      </c>
      <c r="O167" s="190">
        <v>85</v>
      </c>
      <c r="P167" s="190">
        <v>36700</v>
      </c>
      <c r="Q167" s="190">
        <v>1870</v>
      </c>
      <c r="R167" s="189"/>
    </row>
    <row r="168" spans="1:18" x14ac:dyDescent="0.25">
      <c r="A168" s="187">
        <v>236</v>
      </c>
      <c r="B168" s="188">
        <v>9</v>
      </c>
      <c r="C168" s="189" t="s">
        <v>650</v>
      </c>
      <c r="D168" s="189"/>
      <c r="E168" s="189" t="s">
        <v>1210</v>
      </c>
      <c r="F168" s="39">
        <v>28546</v>
      </c>
      <c r="G168" s="189" t="s">
        <v>305</v>
      </c>
      <c r="H168" s="189" t="s">
        <v>296</v>
      </c>
      <c r="I168" s="189" t="s">
        <v>1211</v>
      </c>
      <c r="J168" s="189" t="s">
        <v>1212</v>
      </c>
      <c r="K168" s="189" t="s">
        <v>1213</v>
      </c>
      <c r="L168" s="189" t="s">
        <v>1214</v>
      </c>
      <c r="M168" s="189" t="s">
        <v>1215</v>
      </c>
      <c r="N168" s="189" t="s">
        <v>432</v>
      </c>
      <c r="O168" s="190">
        <v>225</v>
      </c>
      <c r="P168" s="190">
        <v>67500</v>
      </c>
      <c r="Q168" s="190">
        <v>990</v>
      </c>
      <c r="R168" s="189"/>
    </row>
    <row r="169" spans="1:18" x14ac:dyDescent="0.25">
      <c r="A169" s="187">
        <v>208</v>
      </c>
      <c r="B169" s="188">
        <v>1</v>
      </c>
      <c r="C169" s="189" t="s">
        <v>395</v>
      </c>
      <c r="D169" s="189"/>
      <c r="E169" s="189" t="s">
        <v>1216</v>
      </c>
      <c r="F169" s="39">
        <v>28616</v>
      </c>
      <c r="G169" s="189" t="s">
        <v>305</v>
      </c>
      <c r="H169" s="189" t="s">
        <v>321</v>
      </c>
      <c r="I169" s="189" t="s">
        <v>1217</v>
      </c>
      <c r="J169" s="189" t="s">
        <v>1218</v>
      </c>
      <c r="K169" s="189" t="s">
        <v>628</v>
      </c>
      <c r="L169" s="189" t="s">
        <v>629</v>
      </c>
      <c r="M169" s="189" t="s">
        <v>1219</v>
      </c>
      <c r="N169" s="189" t="s">
        <v>317</v>
      </c>
      <c r="O169" s="190">
        <v>200</v>
      </c>
      <c r="P169" s="190">
        <v>62700</v>
      </c>
      <c r="Q169" s="190">
        <v>1770</v>
      </c>
      <c r="R169" s="189"/>
    </row>
    <row r="170" spans="1:18" x14ac:dyDescent="0.25">
      <c r="A170" s="187">
        <v>210</v>
      </c>
      <c r="C170" s="189" t="s">
        <v>1220</v>
      </c>
      <c r="D170" s="189"/>
      <c r="E170" s="189" t="s">
        <v>1135</v>
      </c>
      <c r="F170" s="39">
        <v>25091</v>
      </c>
      <c r="G170" s="189" t="s">
        <v>295</v>
      </c>
      <c r="H170" s="189" t="s">
        <v>296</v>
      </c>
      <c r="I170" s="189" t="s">
        <v>1221</v>
      </c>
      <c r="J170" s="189" t="s">
        <v>1222</v>
      </c>
      <c r="K170" s="189" t="s">
        <v>1223</v>
      </c>
      <c r="L170" s="189" t="s">
        <v>1224</v>
      </c>
      <c r="M170" s="189" t="s">
        <v>1225</v>
      </c>
      <c r="N170" s="189" t="s">
        <v>462</v>
      </c>
      <c r="O170" s="190">
        <v>140</v>
      </c>
      <c r="P170" s="190">
        <v>41900</v>
      </c>
      <c r="Q170" s="190">
        <v>1810</v>
      </c>
      <c r="R170" s="189"/>
    </row>
    <row r="171" spans="1:18" x14ac:dyDescent="0.25">
      <c r="A171" s="187">
        <v>170</v>
      </c>
      <c r="B171" s="188">
        <v>7</v>
      </c>
      <c r="C171" s="189" t="s">
        <v>803</v>
      </c>
      <c r="D171" s="189" t="s">
        <v>512</v>
      </c>
      <c r="E171" s="189" t="s">
        <v>1226</v>
      </c>
      <c r="F171" s="39">
        <v>25696</v>
      </c>
      <c r="G171" s="189" t="s">
        <v>295</v>
      </c>
      <c r="H171" s="189" t="s">
        <v>296</v>
      </c>
      <c r="I171" s="189" t="s">
        <v>1227</v>
      </c>
      <c r="J171" s="189" t="s">
        <v>1228</v>
      </c>
      <c r="K171" s="189" t="s">
        <v>429</v>
      </c>
      <c r="L171" s="189" t="s">
        <v>430</v>
      </c>
      <c r="M171" s="189" t="s">
        <v>1229</v>
      </c>
      <c r="N171" s="189" t="s">
        <v>370</v>
      </c>
      <c r="O171" s="190">
        <v>95</v>
      </c>
      <c r="P171" s="190">
        <v>55000</v>
      </c>
      <c r="Q171" s="190">
        <v>1680</v>
      </c>
      <c r="R171" s="189"/>
    </row>
    <row r="172" spans="1:18" x14ac:dyDescent="0.25">
      <c r="A172" s="187">
        <v>279</v>
      </c>
      <c r="B172" s="188">
        <v>5</v>
      </c>
      <c r="C172" s="189" t="s">
        <v>1230</v>
      </c>
      <c r="D172" s="189"/>
      <c r="E172" s="189" t="s">
        <v>1231</v>
      </c>
      <c r="F172" s="39">
        <v>19686</v>
      </c>
      <c r="G172" s="189" t="s">
        <v>295</v>
      </c>
      <c r="H172" s="189" t="s">
        <v>296</v>
      </c>
      <c r="I172" s="189" t="s">
        <v>1232</v>
      </c>
      <c r="J172" s="189" t="s">
        <v>1233</v>
      </c>
      <c r="K172" s="189" t="s">
        <v>1234</v>
      </c>
      <c r="L172" s="189" t="s">
        <v>1235</v>
      </c>
      <c r="M172" s="189" t="s">
        <v>1236</v>
      </c>
      <c r="N172" s="189" t="s">
        <v>370</v>
      </c>
      <c r="O172" s="190">
        <v>125</v>
      </c>
      <c r="P172" s="190">
        <v>75100</v>
      </c>
      <c r="Q172" s="190">
        <v>1420</v>
      </c>
      <c r="R172" s="189"/>
    </row>
    <row r="173" spans="1:18" x14ac:dyDescent="0.25">
      <c r="A173" s="187">
        <v>172</v>
      </c>
      <c r="B173" s="188">
        <v>4</v>
      </c>
      <c r="C173" s="189" t="s">
        <v>1237</v>
      </c>
      <c r="D173" s="189"/>
      <c r="E173" s="189" t="s">
        <v>1238</v>
      </c>
      <c r="F173" s="39">
        <v>23920</v>
      </c>
      <c r="G173" s="189" t="s">
        <v>305</v>
      </c>
      <c r="H173" s="189" t="s">
        <v>321</v>
      </c>
      <c r="I173" s="189" t="s">
        <v>1239</v>
      </c>
      <c r="J173" s="189" t="s">
        <v>1240</v>
      </c>
      <c r="K173" s="189" t="s">
        <v>498</v>
      </c>
      <c r="L173" s="189" t="s">
        <v>499</v>
      </c>
      <c r="M173" s="189" t="s">
        <v>1241</v>
      </c>
      <c r="N173" s="189" t="s">
        <v>370</v>
      </c>
      <c r="O173" s="190">
        <v>115</v>
      </c>
      <c r="P173" s="190">
        <v>54700</v>
      </c>
      <c r="Q173" s="190">
        <v>1140</v>
      </c>
      <c r="R173" s="189"/>
    </row>
    <row r="174" spans="1:18" x14ac:dyDescent="0.25">
      <c r="A174" s="187">
        <v>205</v>
      </c>
      <c r="B174" s="188">
        <v>9</v>
      </c>
      <c r="C174" s="189" t="s">
        <v>303</v>
      </c>
      <c r="D174" s="189"/>
      <c r="E174" s="189" t="s">
        <v>1379</v>
      </c>
      <c r="F174" s="39">
        <v>23071</v>
      </c>
      <c r="G174" s="189" t="s">
        <v>295</v>
      </c>
      <c r="H174" s="189" t="s">
        <v>296</v>
      </c>
      <c r="I174" s="189" t="s">
        <v>1380</v>
      </c>
      <c r="J174" s="189" t="s">
        <v>1381</v>
      </c>
      <c r="K174" s="189" t="s">
        <v>299</v>
      </c>
      <c r="L174" s="189" t="s">
        <v>300</v>
      </c>
      <c r="M174" s="189" t="s">
        <v>1382</v>
      </c>
      <c r="N174" s="189" t="s">
        <v>302</v>
      </c>
      <c r="O174" s="190">
        <v>115</v>
      </c>
      <c r="P174" s="190">
        <v>36800</v>
      </c>
      <c r="Q174" s="190">
        <v>1450</v>
      </c>
      <c r="R174" s="189"/>
    </row>
    <row r="175" spans="1:18" x14ac:dyDescent="0.25">
      <c r="A175" s="187">
        <v>183</v>
      </c>
      <c r="B175" s="188">
        <v>9</v>
      </c>
      <c r="C175" s="189" t="s">
        <v>1246</v>
      </c>
      <c r="D175" s="189"/>
      <c r="E175" s="189" t="s">
        <v>1247</v>
      </c>
      <c r="F175" s="39">
        <v>21745</v>
      </c>
      <c r="G175" s="189" t="s">
        <v>305</v>
      </c>
      <c r="H175" s="189" t="s">
        <v>321</v>
      </c>
      <c r="I175" s="189" t="s">
        <v>1248</v>
      </c>
      <c r="J175" s="189" t="s">
        <v>1249</v>
      </c>
      <c r="K175" s="189" t="s">
        <v>1250</v>
      </c>
      <c r="L175" s="189" t="s">
        <v>1251</v>
      </c>
      <c r="M175" s="189" t="s">
        <v>1252</v>
      </c>
      <c r="N175" s="189" t="s">
        <v>309</v>
      </c>
      <c r="O175" s="190">
        <v>130</v>
      </c>
      <c r="P175" s="190">
        <v>33900</v>
      </c>
      <c r="Q175" s="190">
        <v>1460</v>
      </c>
      <c r="R175" s="189"/>
    </row>
    <row r="176" spans="1:18" x14ac:dyDescent="0.25">
      <c r="A176" s="187">
        <v>133</v>
      </c>
      <c r="B176" s="188">
        <v>10</v>
      </c>
      <c r="C176" s="189" t="s">
        <v>1253</v>
      </c>
      <c r="D176" s="189"/>
      <c r="E176" s="189" t="s">
        <v>1254</v>
      </c>
      <c r="F176" s="39">
        <v>21860</v>
      </c>
      <c r="G176" s="189" t="s">
        <v>295</v>
      </c>
      <c r="H176" s="189" t="s">
        <v>321</v>
      </c>
      <c r="I176" s="189" t="s">
        <v>1255</v>
      </c>
      <c r="J176" s="189" t="s">
        <v>1256</v>
      </c>
      <c r="K176" s="189" t="s">
        <v>429</v>
      </c>
      <c r="L176" s="189" t="s">
        <v>430</v>
      </c>
      <c r="M176" s="189" t="s">
        <v>1257</v>
      </c>
      <c r="N176" s="189" t="s">
        <v>370</v>
      </c>
      <c r="O176" s="190">
        <v>140</v>
      </c>
      <c r="P176" s="190">
        <v>49600</v>
      </c>
      <c r="Q176" s="190">
        <v>640</v>
      </c>
      <c r="R176" s="189"/>
    </row>
    <row r="177" spans="1:18" x14ac:dyDescent="0.25">
      <c r="A177" s="187">
        <v>81</v>
      </c>
      <c r="B177" s="188">
        <v>7</v>
      </c>
      <c r="C177" s="189" t="s">
        <v>1021</v>
      </c>
      <c r="D177" s="189" t="s">
        <v>512</v>
      </c>
      <c r="E177" s="189" t="s">
        <v>1258</v>
      </c>
      <c r="F177" s="39">
        <v>18352</v>
      </c>
      <c r="G177" s="189" t="s">
        <v>305</v>
      </c>
      <c r="H177" s="189" t="s">
        <v>321</v>
      </c>
      <c r="I177" s="189" t="s">
        <v>1259</v>
      </c>
      <c r="J177" s="189" t="s">
        <v>1260</v>
      </c>
      <c r="K177" s="189" t="s">
        <v>299</v>
      </c>
      <c r="L177" s="189" t="s">
        <v>300</v>
      </c>
      <c r="M177" s="189" t="s">
        <v>1261</v>
      </c>
      <c r="N177" s="189" t="s">
        <v>309</v>
      </c>
      <c r="O177" s="190">
        <v>200</v>
      </c>
      <c r="P177" s="190">
        <v>53200</v>
      </c>
      <c r="Q177" s="190">
        <v>1340</v>
      </c>
      <c r="R177" s="189"/>
    </row>
    <row r="178" spans="1:18" x14ac:dyDescent="0.25">
      <c r="A178" s="187">
        <v>218</v>
      </c>
      <c r="C178" s="189" t="s">
        <v>1262</v>
      </c>
      <c r="D178" s="189"/>
      <c r="E178" s="189" t="s">
        <v>1263</v>
      </c>
      <c r="F178" s="39">
        <v>25822</v>
      </c>
      <c r="G178" s="189" t="s">
        <v>305</v>
      </c>
      <c r="H178" s="189" t="s">
        <v>321</v>
      </c>
      <c r="I178" s="189" t="s">
        <v>1264</v>
      </c>
      <c r="J178" s="189" t="s">
        <v>1265</v>
      </c>
      <c r="K178" s="189" t="s">
        <v>299</v>
      </c>
      <c r="L178" s="189" t="s">
        <v>300</v>
      </c>
      <c r="M178" s="189" t="s">
        <v>1266</v>
      </c>
      <c r="N178" s="189" t="s">
        <v>370</v>
      </c>
      <c r="O178" s="190">
        <v>100</v>
      </c>
      <c r="P178" s="190">
        <v>73100</v>
      </c>
      <c r="Q178" s="190">
        <v>740</v>
      </c>
      <c r="R178" s="189"/>
    </row>
    <row r="179" spans="1:18" x14ac:dyDescent="0.25">
      <c r="A179" s="187">
        <v>266</v>
      </c>
      <c r="B179" s="188">
        <v>4</v>
      </c>
      <c r="C179" s="189" t="s">
        <v>1267</v>
      </c>
      <c r="D179" s="189"/>
      <c r="E179" s="189" t="s">
        <v>1268</v>
      </c>
      <c r="F179" s="39">
        <v>22254</v>
      </c>
      <c r="G179" s="189" t="s">
        <v>295</v>
      </c>
      <c r="H179" s="189" t="s">
        <v>321</v>
      </c>
      <c r="I179" s="189" t="s">
        <v>1269</v>
      </c>
      <c r="J179" s="189" t="s">
        <v>1270</v>
      </c>
      <c r="K179" s="189" t="s">
        <v>639</v>
      </c>
      <c r="L179" s="189" t="s">
        <v>640</v>
      </c>
      <c r="M179" s="189" t="s">
        <v>1271</v>
      </c>
      <c r="N179" s="189" t="s">
        <v>317</v>
      </c>
      <c r="O179" s="190">
        <v>160</v>
      </c>
      <c r="P179" s="190">
        <v>51400</v>
      </c>
      <c r="Q179" s="190">
        <v>1110</v>
      </c>
      <c r="R179" s="189"/>
    </row>
    <row r="180" spans="1:18" x14ac:dyDescent="0.25">
      <c r="A180" s="187">
        <v>259</v>
      </c>
      <c r="B180" s="188">
        <v>8</v>
      </c>
      <c r="C180" s="189" t="s">
        <v>383</v>
      </c>
      <c r="D180" s="189"/>
      <c r="E180" s="189" t="s">
        <v>1272</v>
      </c>
      <c r="F180" s="39">
        <v>22503</v>
      </c>
      <c r="G180" s="189" t="s">
        <v>295</v>
      </c>
      <c r="H180" s="189" t="s">
        <v>296</v>
      </c>
      <c r="I180" s="189" t="s">
        <v>1273</v>
      </c>
      <c r="J180" s="189" t="s">
        <v>1274</v>
      </c>
      <c r="K180" s="189" t="s">
        <v>314</v>
      </c>
      <c r="L180" s="189" t="s">
        <v>315</v>
      </c>
      <c r="M180" s="189" t="s">
        <v>1275</v>
      </c>
      <c r="N180" s="189" t="s">
        <v>302</v>
      </c>
      <c r="O180" s="190">
        <v>140</v>
      </c>
      <c r="P180" s="190">
        <v>60200</v>
      </c>
      <c r="Q180" s="190">
        <v>940</v>
      </c>
      <c r="R180" s="189"/>
    </row>
    <row r="181" spans="1:18" x14ac:dyDescent="0.25">
      <c r="A181" s="187">
        <v>180</v>
      </c>
      <c r="B181" s="188">
        <v>4</v>
      </c>
      <c r="C181" s="189" t="s">
        <v>1276</v>
      </c>
      <c r="D181" s="189"/>
      <c r="E181" s="189" t="s">
        <v>1277</v>
      </c>
      <c r="F181" s="39">
        <v>22119</v>
      </c>
      <c r="G181" s="189" t="s">
        <v>305</v>
      </c>
      <c r="H181" s="189" t="s">
        <v>296</v>
      </c>
      <c r="I181" s="189" t="s">
        <v>1278</v>
      </c>
      <c r="J181" s="189" t="s">
        <v>1279</v>
      </c>
      <c r="K181" s="189" t="s">
        <v>543</v>
      </c>
      <c r="L181" s="189" t="s">
        <v>544</v>
      </c>
      <c r="M181" s="189" t="s">
        <v>1280</v>
      </c>
      <c r="N181" s="189" t="s">
        <v>370</v>
      </c>
      <c r="O181" s="190">
        <v>100</v>
      </c>
      <c r="P181" s="190">
        <v>46500</v>
      </c>
      <c r="Q181" s="190">
        <v>740</v>
      </c>
      <c r="R181" s="189"/>
    </row>
    <row r="182" spans="1:18" x14ac:dyDescent="0.25">
      <c r="A182" s="187">
        <v>45</v>
      </c>
      <c r="B182" s="188">
        <v>1</v>
      </c>
      <c r="C182" s="189" t="s">
        <v>1456</v>
      </c>
      <c r="D182" s="189"/>
      <c r="E182" s="189" t="s">
        <v>1457</v>
      </c>
      <c r="F182" s="39">
        <v>20880</v>
      </c>
      <c r="G182" s="189" t="s">
        <v>295</v>
      </c>
      <c r="H182" s="189" t="s">
        <v>321</v>
      </c>
      <c r="I182" s="189" t="s">
        <v>1458</v>
      </c>
      <c r="J182" s="189" t="s">
        <v>1459</v>
      </c>
      <c r="K182" s="189" t="s">
        <v>299</v>
      </c>
      <c r="L182" s="189" t="s">
        <v>300</v>
      </c>
      <c r="M182" s="189" t="s">
        <v>1460</v>
      </c>
      <c r="N182" s="189" t="s">
        <v>354</v>
      </c>
      <c r="O182" s="190">
        <v>95</v>
      </c>
      <c r="P182" s="190">
        <v>23000</v>
      </c>
      <c r="Q182" s="190">
        <v>780</v>
      </c>
      <c r="R182" s="189"/>
    </row>
    <row r="183" spans="1:18" x14ac:dyDescent="0.25">
      <c r="A183" s="187">
        <v>229</v>
      </c>
      <c r="B183" s="188">
        <v>10</v>
      </c>
      <c r="C183" s="189" t="s">
        <v>1286</v>
      </c>
      <c r="D183" s="189"/>
      <c r="E183" s="189" t="s">
        <v>1287</v>
      </c>
      <c r="F183" s="39">
        <v>26157</v>
      </c>
      <c r="G183" s="189" t="s">
        <v>305</v>
      </c>
      <c r="H183" s="189" t="s">
        <v>321</v>
      </c>
      <c r="I183" s="189" t="s">
        <v>1288</v>
      </c>
      <c r="J183" s="189" t="s">
        <v>1289</v>
      </c>
      <c r="K183" s="189" t="s">
        <v>299</v>
      </c>
      <c r="L183" s="189" t="s">
        <v>300</v>
      </c>
      <c r="M183" s="189" t="s">
        <v>1290</v>
      </c>
      <c r="N183" s="189" t="s">
        <v>354</v>
      </c>
      <c r="O183" s="190">
        <v>110</v>
      </c>
      <c r="P183" s="190">
        <v>44600</v>
      </c>
      <c r="Q183" s="190">
        <v>860</v>
      </c>
      <c r="R183" s="189"/>
    </row>
    <row r="184" spans="1:18" x14ac:dyDescent="0.25">
      <c r="A184" s="187">
        <v>77</v>
      </c>
      <c r="B184" s="188">
        <v>1</v>
      </c>
      <c r="C184" s="189" t="s">
        <v>740</v>
      </c>
      <c r="D184" s="189"/>
      <c r="E184" s="189" t="s">
        <v>145</v>
      </c>
      <c r="F184" s="39">
        <v>26991</v>
      </c>
      <c r="G184" s="189" t="s">
        <v>295</v>
      </c>
      <c r="H184" s="189" t="s">
        <v>321</v>
      </c>
      <c r="I184" s="189" t="s">
        <v>1291</v>
      </c>
      <c r="J184" s="189" t="s">
        <v>1292</v>
      </c>
      <c r="K184" s="189" t="s">
        <v>1293</v>
      </c>
      <c r="L184" s="189" t="s">
        <v>1294</v>
      </c>
      <c r="M184" s="189" t="s">
        <v>1295</v>
      </c>
      <c r="N184" s="189" t="s">
        <v>309</v>
      </c>
      <c r="O184" s="190">
        <v>170</v>
      </c>
      <c r="P184" s="190">
        <v>33300</v>
      </c>
      <c r="Q184" s="190">
        <v>640</v>
      </c>
      <c r="R184" s="189"/>
    </row>
    <row r="185" spans="1:18" x14ac:dyDescent="0.25">
      <c r="A185" s="187">
        <v>42</v>
      </c>
      <c r="B185" s="188">
        <v>8</v>
      </c>
      <c r="C185" s="189" t="s">
        <v>657</v>
      </c>
      <c r="D185" s="189"/>
      <c r="E185" s="189" t="s">
        <v>1513</v>
      </c>
      <c r="F185" s="39">
        <v>23084</v>
      </c>
      <c r="G185" s="189" t="s">
        <v>295</v>
      </c>
      <c r="H185" s="189" t="s">
        <v>321</v>
      </c>
      <c r="I185" s="189" t="s">
        <v>1514</v>
      </c>
      <c r="J185" s="189" t="s">
        <v>1515</v>
      </c>
      <c r="K185" s="189" t="s">
        <v>299</v>
      </c>
      <c r="L185" s="189" t="s">
        <v>300</v>
      </c>
      <c r="M185" s="189" t="s">
        <v>1516</v>
      </c>
      <c r="N185" s="189" t="s">
        <v>309</v>
      </c>
      <c r="O185" s="190">
        <v>225</v>
      </c>
      <c r="P185" s="190">
        <v>29700</v>
      </c>
      <c r="Q185" s="190">
        <v>1250</v>
      </c>
      <c r="R185" s="189"/>
    </row>
    <row r="186" spans="1:18" x14ac:dyDescent="0.25">
      <c r="A186" s="187">
        <v>53</v>
      </c>
      <c r="B186" s="188">
        <v>9</v>
      </c>
      <c r="C186" s="189" t="s">
        <v>1299</v>
      </c>
      <c r="D186" s="189"/>
      <c r="E186" s="189" t="s">
        <v>1300</v>
      </c>
      <c r="F186" s="39">
        <v>31054</v>
      </c>
      <c r="G186" s="189" t="s">
        <v>305</v>
      </c>
      <c r="H186" s="189" t="s">
        <v>321</v>
      </c>
      <c r="I186" s="189" t="s">
        <v>1301</v>
      </c>
      <c r="J186" s="189" t="s">
        <v>1302</v>
      </c>
      <c r="K186" s="189" t="s">
        <v>1303</v>
      </c>
      <c r="L186" s="189" t="s">
        <v>1224</v>
      </c>
      <c r="M186" s="189" t="s">
        <v>1304</v>
      </c>
      <c r="N186" s="189" t="s">
        <v>432</v>
      </c>
      <c r="O186" s="190">
        <v>200</v>
      </c>
      <c r="P186" s="190">
        <v>118800</v>
      </c>
      <c r="Q186" s="190">
        <v>1190</v>
      </c>
      <c r="R186" s="189"/>
    </row>
    <row r="187" spans="1:18" x14ac:dyDescent="0.25">
      <c r="A187" s="187">
        <v>227</v>
      </c>
      <c r="B187" s="188">
        <v>10</v>
      </c>
      <c r="C187" s="189" t="s">
        <v>376</v>
      </c>
      <c r="D187" s="189"/>
      <c r="E187" s="189" t="s">
        <v>1110</v>
      </c>
      <c r="F187" s="39">
        <v>26044</v>
      </c>
      <c r="G187" s="189" t="s">
        <v>295</v>
      </c>
      <c r="H187" s="189" t="s">
        <v>321</v>
      </c>
      <c r="I187" s="189" t="s">
        <v>1111</v>
      </c>
      <c r="J187" s="189" t="s">
        <v>1112</v>
      </c>
      <c r="K187" s="189" t="s">
        <v>328</v>
      </c>
      <c r="L187" s="189" t="s">
        <v>329</v>
      </c>
      <c r="M187" s="189" t="s">
        <v>1113</v>
      </c>
      <c r="N187" s="189" t="s">
        <v>362</v>
      </c>
      <c r="O187" s="190">
        <v>90</v>
      </c>
      <c r="P187" s="190">
        <v>19600</v>
      </c>
      <c r="Q187" s="190">
        <v>1970</v>
      </c>
      <c r="R187" s="189"/>
    </row>
    <row r="188" spans="1:18" x14ac:dyDescent="0.25">
      <c r="A188" s="187">
        <v>188</v>
      </c>
      <c r="C188" s="189" t="s">
        <v>1309</v>
      </c>
      <c r="D188" s="189" t="s">
        <v>319</v>
      </c>
      <c r="E188" s="189" t="s">
        <v>1310</v>
      </c>
      <c r="F188" s="39">
        <v>27669</v>
      </c>
      <c r="G188" s="189" t="s">
        <v>295</v>
      </c>
      <c r="H188" s="189" t="s">
        <v>296</v>
      </c>
      <c r="I188" s="189" t="s">
        <v>1311</v>
      </c>
      <c r="J188" s="189" t="s">
        <v>1312</v>
      </c>
      <c r="K188" s="189" t="s">
        <v>1313</v>
      </c>
      <c r="L188" s="189" t="s">
        <v>1314</v>
      </c>
      <c r="M188" s="189" t="s">
        <v>1315</v>
      </c>
      <c r="N188" s="189" t="s">
        <v>462</v>
      </c>
      <c r="O188" s="190">
        <v>125</v>
      </c>
      <c r="P188" s="190">
        <v>91200</v>
      </c>
      <c r="Q188" s="190">
        <v>1710</v>
      </c>
      <c r="R188" s="189"/>
    </row>
    <row r="189" spans="1:18" x14ac:dyDescent="0.25">
      <c r="A189" s="187">
        <v>277</v>
      </c>
      <c r="B189" s="188">
        <v>8</v>
      </c>
      <c r="C189" s="189" t="s">
        <v>1316</v>
      </c>
      <c r="D189" s="189"/>
      <c r="E189" s="189" t="s">
        <v>1317</v>
      </c>
      <c r="F189" s="39">
        <v>28425</v>
      </c>
      <c r="G189" s="189" t="s">
        <v>305</v>
      </c>
      <c r="H189" s="189" t="s">
        <v>296</v>
      </c>
      <c r="I189" s="189" t="s">
        <v>1318</v>
      </c>
      <c r="J189" s="189" t="s">
        <v>1319</v>
      </c>
      <c r="K189" s="189" t="s">
        <v>1320</v>
      </c>
      <c r="L189" s="189" t="s">
        <v>1321</v>
      </c>
      <c r="M189" s="189" t="s">
        <v>1322</v>
      </c>
      <c r="N189" s="189" t="s">
        <v>462</v>
      </c>
      <c r="O189" s="190">
        <v>125</v>
      </c>
      <c r="P189" s="190">
        <v>73300</v>
      </c>
      <c r="Q189" s="190">
        <v>1590</v>
      </c>
      <c r="R189" s="189"/>
    </row>
    <row r="190" spans="1:18" x14ac:dyDescent="0.25">
      <c r="A190" s="187">
        <v>105</v>
      </c>
      <c r="B190" s="188">
        <v>2</v>
      </c>
      <c r="C190" s="189" t="s">
        <v>1203</v>
      </c>
      <c r="D190" s="189"/>
      <c r="E190" s="189" t="s">
        <v>1323</v>
      </c>
      <c r="F190" s="39">
        <v>25470</v>
      </c>
      <c r="G190" s="189" t="s">
        <v>295</v>
      </c>
      <c r="H190" s="189" t="s">
        <v>321</v>
      </c>
      <c r="I190" s="189" t="s">
        <v>1324</v>
      </c>
      <c r="J190" s="189" t="s">
        <v>1325</v>
      </c>
      <c r="K190" s="189" t="s">
        <v>1326</v>
      </c>
      <c r="L190" s="189" t="s">
        <v>1327</v>
      </c>
      <c r="M190" s="189" t="s">
        <v>1328</v>
      </c>
      <c r="N190" s="189" t="s">
        <v>317</v>
      </c>
      <c r="O190" s="190">
        <v>200</v>
      </c>
      <c r="P190" s="190">
        <v>46500</v>
      </c>
      <c r="Q190" s="190">
        <v>1620</v>
      </c>
      <c r="R190" s="189"/>
    </row>
    <row r="191" spans="1:18" x14ac:dyDescent="0.25">
      <c r="A191" s="187">
        <v>190</v>
      </c>
      <c r="C191" s="189" t="s">
        <v>526</v>
      </c>
      <c r="D191" s="189" t="s">
        <v>1329</v>
      </c>
      <c r="E191" s="189" t="s">
        <v>1330</v>
      </c>
      <c r="F191" s="39">
        <v>24352</v>
      </c>
      <c r="G191" s="189" t="s">
        <v>305</v>
      </c>
      <c r="H191" s="189" t="s">
        <v>296</v>
      </c>
      <c r="I191" s="189" t="s">
        <v>1331</v>
      </c>
      <c r="J191" s="189" t="s">
        <v>1332</v>
      </c>
      <c r="K191" s="189" t="s">
        <v>744</v>
      </c>
      <c r="L191" s="189" t="s">
        <v>745</v>
      </c>
      <c r="M191" s="189" t="s">
        <v>1333</v>
      </c>
      <c r="N191" s="189" t="s">
        <v>370</v>
      </c>
      <c r="O191" s="190">
        <v>110</v>
      </c>
      <c r="P191" s="190">
        <v>38800</v>
      </c>
      <c r="Q191" s="190">
        <v>670</v>
      </c>
      <c r="R191" s="189"/>
    </row>
    <row r="192" spans="1:18" x14ac:dyDescent="0.25">
      <c r="A192" s="187">
        <v>237</v>
      </c>
      <c r="B192" s="188">
        <v>4</v>
      </c>
      <c r="C192" s="189" t="s">
        <v>872</v>
      </c>
      <c r="D192" s="189"/>
      <c r="E192" s="189" t="s">
        <v>1334</v>
      </c>
      <c r="F192" s="39">
        <v>20896</v>
      </c>
      <c r="G192" s="189" t="s">
        <v>295</v>
      </c>
      <c r="H192" s="189" t="s">
        <v>321</v>
      </c>
      <c r="I192" s="189" t="s">
        <v>1335</v>
      </c>
      <c r="J192" s="189" t="s">
        <v>1336</v>
      </c>
      <c r="K192" s="189" t="s">
        <v>422</v>
      </c>
      <c r="L192" s="189" t="s">
        <v>423</v>
      </c>
      <c r="M192" s="189" t="s">
        <v>1337</v>
      </c>
      <c r="N192" s="189" t="s">
        <v>302</v>
      </c>
      <c r="O192" s="190">
        <v>125</v>
      </c>
      <c r="P192" s="190">
        <v>45300</v>
      </c>
      <c r="Q192" s="190">
        <v>1510</v>
      </c>
      <c r="R192" s="189"/>
    </row>
    <row r="193" spans="1:18" x14ac:dyDescent="0.25">
      <c r="A193" s="187">
        <v>253</v>
      </c>
      <c r="B193" s="188">
        <v>8</v>
      </c>
      <c r="C193" s="189" t="s">
        <v>1338</v>
      </c>
      <c r="D193" s="189"/>
      <c r="E193" s="189" t="s">
        <v>145</v>
      </c>
      <c r="F193" s="39">
        <v>20896</v>
      </c>
      <c r="G193" s="189" t="s">
        <v>305</v>
      </c>
      <c r="H193" s="189" t="s">
        <v>321</v>
      </c>
      <c r="I193" s="189" t="s">
        <v>1339</v>
      </c>
      <c r="J193" s="189" t="s">
        <v>1340</v>
      </c>
      <c r="K193" s="189" t="s">
        <v>359</v>
      </c>
      <c r="L193" s="189" t="s">
        <v>360</v>
      </c>
      <c r="M193" s="189" t="s">
        <v>1341</v>
      </c>
      <c r="N193" s="189" t="s">
        <v>370</v>
      </c>
      <c r="O193" s="190">
        <v>140</v>
      </c>
      <c r="P193" s="190">
        <v>48800</v>
      </c>
      <c r="Q193" s="190">
        <v>1300</v>
      </c>
      <c r="R193" s="189"/>
    </row>
    <row r="194" spans="1:18" x14ac:dyDescent="0.25">
      <c r="A194" s="187">
        <v>184</v>
      </c>
      <c r="B194" s="188">
        <v>8</v>
      </c>
      <c r="C194" s="189" t="s">
        <v>475</v>
      </c>
      <c r="D194" s="189" t="s">
        <v>332</v>
      </c>
      <c r="E194" s="189" t="s">
        <v>1342</v>
      </c>
      <c r="F194" s="39">
        <v>20543</v>
      </c>
      <c r="G194" s="189" t="s">
        <v>295</v>
      </c>
      <c r="H194" s="189" t="s">
        <v>321</v>
      </c>
      <c r="I194" s="189" t="s">
        <v>1073</v>
      </c>
      <c r="J194" s="189" t="s">
        <v>1343</v>
      </c>
      <c r="K194" s="189" t="s">
        <v>314</v>
      </c>
      <c r="L194" s="189" t="s">
        <v>315</v>
      </c>
      <c r="M194" s="189" t="s">
        <v>1344</v>
      </c>
      <c r="N194" s="189" t="s">
        <v>462</v>
      </c>
      <c r="O194" s="190">
        <v>100</v>
      </c>
      <c r="P194" s="190">
        <v>50300</v>
      </c>
      <c r="Q194" s="190">
        <v>1110</v>
      </c>
      <c r="R194" s="189"/>
    </row>
    <row r="195" spans="1:18" x14ac:dyDescent="0.25">
      <c r="A195" s="187">
        <v>168</v>
      </c>
      <c r="B195" s="188">
        <v>3</v>
      </c>
      <c r="C195" s="189" t="s">
        <v>1345</v>
      </c>
      <c r="D195" s="189"/>
      <c r="E195" s="189" t="s">
        <v>1346</v>
      </c>
      <c r="F195" s="39">
        <v>20896</v>
      </c>
      <c r="G195" s="189" t="s">
        <v>295</v>
      </c>
      <c r="H195" s="189" t="s">
        <v>321</v>
      </c>
      <c r="I195" s="189" t="s">
        <v>1347</v>
      </c>
      <c r="J195" s="189" t="s">
        <v>1348</v>
      </c>
      <c r="K195" s="189" t="s">
        <v>686</v>
      </c>
      <c r="L195" s="189" t="s">
        <v>687</v>
      </c>
      <c r="M195" s="189" t="s">
        <v>1349</v>
      </c>
      <c r="N195" s="189" t="s">
        <v>362</v>
      </c>
      <c r="O195" s="190">
        <v>85</v>
      </c>
      <c r="P195" s="190">
        <v>33600</v>
      </c>
      <c r="Q195" s="190">
        <v>1170</v>
      </c>
      <c r="R195" s="189"/>
    </row>
    <row r="196" spans="1:18" x14ac:dyDescent="0.25">
      <c r="A196" s="187">
        <v>116</v>
      </c>
      <c r="B196" s="188">
        <v>3</v>
      </c>
      <c r="C196" s="189" t="s">
        <v>657</v>
      </c>
      <c r="D196" s="189"/>
      <c r="E196" s="189" t="s">
        <v>1350</v>
      </c>
      <c r="F196" s="39">
        <v>20980</v>
      </c>
      <c r="G196" s="189" t="s">
        <v>305</v>
      </c>
      <c r="H196" s="189" t="s">
        <v>321</v>
      </c>
      <c r="I196" s="189" t="s">
        <v>1351</v>
      </c>
      <c r="J196" s="189" t="s">
        <v>1352</v>
      </c>
      <c r="K196" s="189" t="s">
        <v>603</v>
      </c>
      <c r="L196" s="189" t="s">
        <v>604</v>
      </c>
      <c r="M196" s="189" t="s">
        <v>1353</v>
      </c>
      <c r="N196" s="189" t="s">
        <v>362</v>
      </c>
      <c r="O196" s="190">
        <v>80</v>
      </c>
      <c r="P196" s="190">
        <v>22800</v>
      </c>
      <c r="Q196" s="190">
        <v>840</v>
      </c>
      <c r="R196" s="189"/>
    </row>
    <row r="197" spans="1:18" x14ac:dyDescent="0.25">
      <c r="A197" s="187">
        <v>255</v>
      </c>
      <c r="B197" s="188">
        <v>10</v>
      </c>
      <c r="C197" s="189" t="s">
        <v>1550</v>
      </c>
      <c r="D197" s="189"/>
      <c r="E197" s="189" t="s">
        <v>1551</v>
      </c>
      <c r="F197" s="39">
        <v>24642</v>
      </c>
      <c r="G197" s="189" t="s">
        <v>295</v>
      </c>
      <c r="H197" s="189" t="s">
        <v>296</v>
      </c>
      <c r="I197" s="189" t="s">
        <v>1552</v>
      </c>
      <c r="J197" s="189" t="s">
        <v>1553</v>
      </c>
      <c r="K197" s="189" t="s">
        <v>299</v>
      </c>
      <c r="L197" s="189" t="s">
        <v>300</v>
      </c>
      <c r="M197" s="189" t="s">
        <v>1554</v>
      </c>
      <c r="N197" s="189" t="s">
        <v>354</v>
      </c>
      <c r="O197" s="190">
        <v>110</v>
      </c>
      <c r="P197" s="190">
        <v>23200</v>
      </c>
      <c r="Q197" s="190">
        <v>1770</v>
      </c>
      <c r="R197" s="189"/>
    </row>
    <row r="198" spans="1:18" x14ac:dyDescent="0.25">
      <c r="A198" s="187">
        <v>280</v>
      </c>
      <c r="B198" s="188">
        <v>5</v>
      </c>
      <c r="C198" s="189" t="s">
        <v>1359</v>
      </c>
      <c r="D198" s="189"/>
      <c r="E198" s="189" t="s">
        <v>1360</v>
      </c>
      <c r="F198" s="39">
        <v>22131</v>
      </c>
      <c r="G198" s="189" t="s">
        <v>295</v>
      </c>
      <c r="H198" s="189" t="s">
        <v>321</v>
      </c>
      <c r="I198" s="189" t="s">
        <v>1361</v>
      </c>
      <c r="J198" s="189" t="s">
        <v>1362</v>
      </c>
      <c r="K198" s="189" t="s">
        <v>1363</v>
      </c>
      <c r="L198" s="189" t="s">
        <v>1364</v>
      </c>
      <c r="M198" s="189" t="s">
        <v>1365</v>
      </c>
      <c r="N198" s="189" t="s">
        <v>309</v>
      </c>
      <c r="O198" s="190">
        <v>110</v>
      </c>
      <c r="P198" s="190">
        <v>41200</v>
      </c>
      <c r="Q198" s="190">
        <v>860</v>
      </c>
      <c r="R198" s="189"/>
    </row>
    <row r="199" spans="1:18" x14ac:dyDescent="0.25">
      <c r="A199" s="187">
        <v>263</v>
      </c>
      <c r="B199" s="188">
        <v>8</v>
      </c>
      <c r="C199" s="189" t="s">
        <v>395</v>
      </c>
      <c r="D199" s="189"/>
      <c r="E199" s="189" t="s">
        <v>1366</v>
      </c>
      <c r="F199" s="39">
        <v>22245</v>
      </c>
      <c r="G199" s="189" t="s">
        <v>305</v>
      </c>
      <c r="H199" s="189" t="s">
        <v>321</v>
      </c>
      <c r="I199" s="189" t="s">
        <v>1367</v>
      </c>
      <c r="J199" s="189" t="s">
        <v>1368</v>
      </c>
      <c r="K199" s="189" t="s">
        <v>1369</v>
      </c>
      <c r="L199" s="189" t="s">
        <v>300</v>
      </c>
      <c r="M199" s="189" t="s">
        <v>1370</v>
      </c>
      <c r="N199" s="189" t="s">
        <v>317</v>
      </c>
      <c r="O199" s="190">
        <v>150</v>
      </c>
      <c r="P199" s="190">
        <v>70800</v>
      </c>
      <c r="Q199" s="190">
        <v>1030</v>
      </c>
      <c r="R199" s="189"/>
    </row>
    <row r="200" spans="1:18" x14ac:dyDescent="0.25">
      <c r="A200" s="187">
        <v>12</v>
      </c>
      <c r="B200" s="188">
        <v>6</v>
      </c>
      <c r="C200" s="189" t="s">
        <v>511</v>
      </c>
      <c r="D200" s="189"/>
      <c r="E200" s="189" t="s">
        <v>1371</v>
      </c>
      <c r="F200" s="39">
        <v>20705</v>
      </c>
      <c r="G200" s="189" t="s">
        <v>305</v>
      </c>
      <c r="H200" s="189" t="s">
        <v>296</v>
      </c>
      <c r="I200" s="189" t="s">
        <v>1372</v>
      </c>
      <c r="J200" s="189" t="s">
        <v>1373</v>
      </c>
      <c r="K200" s="189" t="s">
        <v>347</v>
      </c>
      <c r="L200" s="189" t="s">
        <v>329</v>
      </c>
      <c r="M200" s="189" t="s">
        <v>1374</v>
      </c>
      <c r="N200" s="189" t="s">
        <v>302</v>
      </c>
      <c r="O200" s="190">
        <v>110</v>
      </c>
      <c r="P200" s="190">
        <v>55000</v>
      </c>
      <c r="Q200" s="190">
        <v>830</v>
      </c>
      <c r="R200" s="189"/>
    </row>
    <row r="201" spans="1:18" x14ac:dyDescent="0.25">
      <c r="A201" s="187">
        <v>5</v>
      </c>
      <c r="B201" s="188">
        <v>1</v>
      </c>
      <c r="C201" s="189" t="s">
        <v>1</v>
      </c>
      <c r="D201" s="189"/>
      <c r="E201" s="189" t="s">
        <v>325</v>
      </c>
      <c r="F201" s="39">
        <v>21927</v>
      </c>
      <c r="G201" s="189" t="s">
        <v>305</v>
      </c>
      <c r="H201" s="189" t="s">
        <v>296</v>
      </c>
      <c r="I201" s="189" t="s">
        <v>326</v>
      </c>
      <c r="J201" s="189" t="s">
        <v>327</v>
      </c>
      <c r="K201" s="189" t="s">
        <v>328</v>
      </c>
      <c r="L201" s="189" t="s">
        <v>329</v>
      </c>
      <c r="M201" s="189" t="s">
        <v>330</v>
      </c>
      <c r="N201" s="189" t="s">
        <v>317</v>
      </c>
      <c r="O201" s="190">
        <v>134</v>
      </c>
      <c r="P201" s="190">
        <v>67300</v>
      </c>
      <c r="Q201" s="190">
        <v>1970</v>
      </c>
      <c r="R201" s="189"/>
    </row>
    <row r="202" spans="1:18" x14ac:dyDescent="0.25">
      <c r="A202" s="187">
        <v>123</v>
      </c>
      <c r="B202" s="188">
        <v>3</v>
      </c>
      <c r="C202" s="189" t="s">
        <v>293</v>
      </c>
      <c r="D202" s="189"/>
      <c r="E202" s="189" t="s">
        <v>402</v>
      </c>
      <c r="F202" s="39">
        <v>34009</v>
      </c>
      <c r="G202" s="189" t="s">
        <v>305</v>
      </c>
      <c r="H202" s="189" t="s">
        <v>321</v>
      </c>
      <c r="I202" s="189" t="s">
        <v>403</v>
      </c>
      <c r="J202" s="189" t="s">
        <v>404</v>
      </c>
      <c r="K202" s="189" t="s">
        <v>328</v>
      </c>
      <c r="L202" s="189" t="s">
        <v>329</v>
      </c>
      <c r="M202" s="189" t="s">
        <v>405</v>
      </c>
      <c r="N202" s="189" t="s">
        <v>317</v>
      </c>
      <c r="O202" s="190">
        <v>150</v>
      </c>
      <c r="P202" s="190">
        <v>46000</v>
      </c>
      <c r="Q202" s="190">
        <v>840</v>
      </c>
      <c r="R202" s="189"/>
    </row>
    <row r="203" spans="1:18" x14ac:dyDescent="0.25">
      <c r="A203" s="187">
        <v>71</v>
      </c>
      <c r="B203" s="188">
        <v>9</v>
      </c>
      <c r="C203" s="189" t="s">
        <v>1383</v>
      </c>
      <c r="D203" s="189" t="s">
        <v>332</v>
      </c>
      <c r="E203" s="189" t="s">
        <v>1384</v>
      </c>
      <c r="F203" s="39">
        <v>23160</v>
      </c>
      <c r="G203" s="189" t="s">
        <v>305</v>
      </c>
      <c r="H203" s="189" t="s">
        <v>321</v>
      </c>
      <c r="I203" s="189" t="s">
        <v>1385</v>
      </c>
      <c r="J203" s="189" t="s">
        <v>1386</v>
      </c>
      <c r="K203" s="189" t="s">
        <v>1163</v>
      </c>
      <c r="L203" s="189" t="s">
        <v>1164</v>
      </c>
      <c r="M203" s="189" t="s">
        <v>1387</v>
      </c>
      <c r="N203" s="189" t="s">
        <v>354</v>
      </c>
      <c r="O203" s="190">
        <v>175</v>
      </c>
      <c r="P203" s="190">
        <v>55100</v>
      </c>
      <c r="Q203" s="190">
        <v>630</v>
      </c>
      <c r="R203" s="189"/>
    </row>
    <row r="204" spans="1:18" x14ac:dyDescent="0.25">
      <c r="A204" s="187">
        <v>164</v>
      </c>
      <c r="B204" s="188">
        <v>1</v>
      </c>
      <c r="C204" s="189" t="s">
        <v>1388</v>
      </c>
      <c r="D204" s="189"/>
      <c r="E204" s="189" t="s">
        <v>1389</v>
      </c>
      <c r="F204" s="39">
        <v>25087</v>
      </c>
      <c r="G204" s="189" t="s">
        <v>295</v>
      </c>
      <c r="H204" s="189" t="s">
        <v>321</v>
      </c>
      <c r="I204" s="189" t="s">
        <v>1390</v>
      </c>
      <c r="J204" s="189" t="s">
        <v>1391</v>
      </c>
      <c r="K204" s="189" t="s">
        <v>543</v>
      </c>
      <c r="L204" s="189" t="s">
        <v>544</v>
      </c>
      <c r="M204" s="189" t="s">
        <v>1392</v>
      </c>
      <c r="N204" s="189" t="s">
        <v>354</v>
      </c>
      <c r="O204" s="190">
        <v>115</v>
      </c>
      <c r="P204" s="190">
        <v>40900</v>
      </c>
      <c r="Q204" s="190">
        <v>1620</v>
      </c>
      <c r="R204" s="189"/>
    </row>
    <row r="205" spans="1:18" x14ac:dyDescent="0.25">
      <c r="A205" s="187">
        <v>66</v>
      </c>
      <c r="C205" s="189" t="s">
        <v>1393</v>
      </c>
      <c r="D205" s="189" t="s">
        <v>319</v>
      </c>
      <c r="E205" s="189" t="s">
        <v>1394</v>
      </c>
      <c r="F205" s="39">
        <v>25479</v>
      </c>
      <c r="G205" s="189" t="s">
        <v>295</v>
      </c>
      <c r="H205" s="189" t="s">
        <v>296</v>
      </c>
      <c r="I205" s="189" t="s">
        <v>1395</v>
      </c>
      <c r="J205" s="189" t="s">
        <v>1396</v>
      </c>
      <c r="K205" s="189" t="s">
        <v>686</v>
      </c>
      <c r="L205" s="189" t="s">
        <v>687</v>
      </c>
      <c r="M205" s="189" t="s">
        <v>1397</v>
      </c>
      <c r="N205" s="189" t="s">
        <v>362</v>
      </c>
      <c r="O205" s="190">
        <v>200</v>
      </c>
      <c r="P205" s="190">
        <v>16700</v>
      </c>
      <c r="Q205" s="190">
        <v>1800</v>
      </c>
      <c r="R205" s="189"/>
    </row>
    <row r="206" spans="1:18" x14ac:dyDescent="0.25">
      <c r="A206" s="187">
        <v>126</v>
      </c>
      <c r="B206" s="188">
        <v>7</v>
      </c>
      <c r="C206" s="189" t="s">
        <v>1398</v>
      </c>
      <c r="D206" s="189" t="s">
        <v>319</v>
      </c>
      <c r="E206" s="189" t="s">
        <v>1399</v>
      </c>
      <c r="F206" s="39">
        <v>25830</v>
      </c>
      <c r="G206" s="189" t="s">
        <v>295</v>
      </c>
      <c r="H206" s="189" t="s">
        <v>321</v>
      </c>
      <c r="I206" s="189" t="s">
        <v>1400</v>
      </c>
      <c r="J206" s="189" t="s">
        <v>1401</v>
      </c>
      <c r="K206" s="189" t="s">
        <v>429</v>
      </c>
      <c r="L206" s="189" t="s">
        <v>430</v>
      </c>
      <c r="M206" s="189" t="s">
        <v>1402</v>
      </c>
      <c r="N206" s="189" t="s">
        <v>317</v>
      </c>
      <c r="O206" s="190">
        <v>200</v>
      </c>
      <c r="P206" s="190">
        <v>81800</v>
      </c>
      <c r="Q206" s="190">
        <v>590</v>
      </c>
      <c r="R206" s="189"/>
    </row>
    <row r="207" spans="1:18" x14ac:dyDescent="0.25">
      <c r="A207" s="187">
        <v>163</v>
      </c>
      <c r="B207" s="188">
        <v>7</v>
      </c>
      <c r="C207" s="189" t="s">
        <v>376</v>
      </c>
      <c r="D207" s="189"/>
      <c r="E207" s="189" t="s">
        <v>795</v>
      </c>
      <c r="F207" s="39">
        <v>26021</v>
      </c>
      <c r="G207" s="189" t="s">
        <v>295</v>
      </c>
      <c r="H207" s="189" t="s">
        <v>321</v>
      </c>
      <c r="I207" s="189" t="s">
        <v>1403</v>
      </c>
      <c r="J207" s="189" t="s">
        <v>1404</v>
      </c>
      <c r="K207" s="189" t="s">
        <v>639</v>
      </c>
      <c r="L207" s="189" t="s">
        <v>640</v>
      </c>
      <c r="M207" s="189" t="s">
        <v>1405</v>
      </c>
      <c r="N207" s="189" t="s">
        <v>362</v>
      </c>
      <c r="O207" s="190">
        <v>85</v>
      </c>
      <c r="P207" s="190">
        <v>30600</v>
      </c>
      <c r="Q207" s="190">
        <v>890</v>
      </c>
      <c r="R207" s="189"/>
    </row>
    <row r="208" spans="1:18" x14ac:dyDescent="0.25">
      <c r="A208" s="187">
        <v>207</v>
      </c>
      <c r="B208" s="188">
        <v>3</v>
      </c>
      <c r="C208" s="189" t="s">
        <v>457</v>
      </c>
      <c r="D208" s="189"/>
      <c r="E208" s="189" t="s">
        <v>1406</v>
      </c>
      <c r="F208" s="39">
        <v>23999</v>
      </c>
      <c r="G208" s="189" t="s">
        <v>305</v>
      </c>
      <c r="H208" s="189" t="s">
        <v>296</v>
      </c>
      <c r="I208" s="189" t="s">
        <v>1407</v>
      </c>
      <c r="J208" s="189" t="s">
        <v>1408</v>
      </c>
      <c r="K208" s="189" t="s">
        <v>1409</v>
      </c>
      <c r="L208" s="189" t="s">
        <v>831</v>
      </c>
      <c r="M208" s="189" t="s">
        <v>1410</v>
      </c>
      <c r="N208" s="189" t="s">
        <v>317</v>
      </c>
      <c r="O208" s="190">
        <v>150</v>
      </c>
      <c r="P208" s="190">
        <v>60200</v>
      </c>
      <c r="Q208" s="190">
        <v>1790</v>
      </c>
      <c r="R208" s="189"/>
    </row>
    <row r="209" spans="1:18" x14ac:dyDescent="0.25">
      <c r="A209" s="187">
        <v>57</v>
      </c>
      <c r="B209" s="188">
        <v>10</v>
      </c>
      <c r="C209" s="189" t="s">
        <v>826</v>
      </c>
      <c r="D209" s="189" t="s">
        <v>319</v>
      </c>
      <c r="E209" s="189" t="s">
        <v>1411</v>
      </c>
      <c r="F209" s="39">
        <v>19040</v>
      </c>
      <c r="G209" s="189" t="s">
        <v>305</v>
      </c>
      <c r="H209" s="189" t="s">
        <v>296</v>
      </c>
      <c r="I209" s="189" t="s">
        <v>1412</v>
      </c>
      <c r="J209" s="189" t="s">
        <v>1413</v>
      </c>
      <c r="K209" s="189" t="s">
        <v>1414</v>
      </c>
      <c r="L209" s="189" t="s">
        <v>1415</v>
      </c>
      <c r="M209" s="189" t="s">
        <v>1416</v>
      </c>
      <c r="N209" s="189" t="s">
        <v>302</v>
      </c>
      <c r="O209" s="190">
        <v>150</v>
      </c>
      <c r="P209" s="190">
        <v>46100</v>
      </c>
      <c r="Q209" s="190">
        <v>1000</v>
      </c>
      <c r="R209" s="189"/>
    </row>
    <row r="210" spans="1:18" x14ac:dyDescent="0.25">
      <c r="A210" s="187">
        <v>250</v>
      </c>
      <c r="B210" s="188">
        <v>10</v>
      </c>
      <c r="C210" s="189" t="s">
        <v>576</v>
      </c>
      <c r="D210" s="189" t="s">
        <v>319</v>
      </c>
      <c r="E210" s="189" t="s">
        <v>1417</v>
      </c>
      <c r="F210" s="39">
        <v>21710</v>
      </c>
      <c r="G210" s="189" t="s">
        <v>305</v>
      </c>
      <c r="H210" s="189" t="s">
        <v>321</v>
      </c>
      <c r="I210" s="189" t="s">
        <v>1418</v>
      </c>
      <c r="J210" s="189" t="s">
        <v>1419</v>
      </c>
      <c r="K210" s="189" t="s">
        <v>498</v>
      </c>
      <c r="L210" s="189" t="s">
        <v>499</v>
      </c>
      <c r="M210" s="189" t="s">
        <v>1420</v>
      </c>
      <c r="N210" s="189" t="s">
        <v>362</v>
      </c>
      <c r="O210" s="190">
        <v>85</v>
      </c>
      <c r="P210" s="190">
        <v>30500</v>
      </c>
      <c r="Q210" s="190">
        <v>1350</v>
      </c>
      <c r="R210" s="189"/>
    </row>
    <row r="211" spans="1:18" x14ac:dyDescent="0.25">
      <c r="A211" s="187">
        <v>33</v>
      </c>
      <c r="B211" s="188">
        <v>3</v>
      </c>
      <c r="C211" s="189" t="s">
        <v>511</v>
      </c>
      <c r="D211" s="189" t="s">
        <v>1421</v>
      </c>
      <c r="E211" s="189" t="s">
        <v>1422</v>
      </c>
      <c r="F211" s="39">
        <v>21218</v>
      </c>
      <c r="G211" s="189" t="s">
        <v>305</v>
      </c>
      <c r="H211" s="189" t="s">
        <v>321</v>
      </c>
      <c r="I211" s="189" t="s">
        <v>1423</v>
      </c>
      <c r="J211" s="189" t="s">
        <v>1424</v>
      </c>
      <c r="K211" s="189" t="s">
        <v>1425</v>
      </c>
      <c r="L211" s="189" t="s">
        <v>1426</v>
      </c>
      <c r="M211" s="189" t="s">
        <v>1427</v>
      </c>
      <c r="N211" s="189" t="s">
        <v>302</v>
      </c>
      <c r="O211" s="190">
        <v>100</v>
      </c>
      <c r="P211" s="190">
        <v>63000</v>
      </c>
      <c r="Q211" s="190">
        <v>1650</v>
      </c>
      <c r="R211" s="189"/>
    </row>
    <row r="212" spans="1:18" x14ac:dyDescent="0.25">
      <c r="A212" s="187">
        <v>283</v>
      </c>
      <c r="B212" s="188">
        <v>9</v>
      </c>
      <c r="C212" s="189" t="s">
        <v>310</v>
      </c>
      <c r="D212" s="189" t="s">
        <v>319</v>
      </c>
      <c r="E212" s="189" t="s">
        <v>1428</v>
      </c>
      <c r="F212" s="39">
        <v>20284</v>
      </c>
      <c r="G212" s="189" t="s">
        <v>305</v>
      </c>
      <c r="H212" s="189" t="s">
        <v>321</v>
      </c>
      <c r="I212" s="189" t="s">
        <v>1429</v>
      </c>
      <c r="J212" s="189" t="s">
        <v>1430</v>
      </c>
      <c r="K212" s="189" t="s">
        <v>314</v>
      </c>
      <c r="L212" s="189" t="s">
        <v>315</v>
      </c>
      <c r="M212" s="189" t="s">
        <v>1431</v>
      </c>
      <c r="N212" s="189" t="s">
        <v>462</v>
      </c>
      <c r="O212" s="190">
        <v>140</v>
      </c>
      <c r="P212" s="190">
        <v>50000</v>
      </c>
      <c r="Q212" s="190">
        <v>600</v>
      </c>
      <c r="R212" s="189"/>
    </row>
    <row r="213" spans="1:18" x14ac:dyDescent="0.25">
      <c r="A213" s="187">
        <v>29</v>
      </c>
      <c r="B213" s="188">
        <v>1</v>
      </c>
      <c r="C213" s="189" t="s">
        <v>992</v>
      </c>
      <c r="D213" s="189" t="s">
        <v>319</v>
      </c>
      <c r="E213" s="189" t="s">
        <v>1432</v>
      </c>
      <c r="F213" s="39">
        <v>23541</v>
      </c>
      <c r="G213" s="189" t="s">
        <v>305</v>
      </c>
      <c r="H213" s="189" t="s">
        <v>321</v>
      </c>
      <c r="I213" s="189" t="s">
        <v>1433</v>
      </c>
      <c r="J213" s="189" t="s">
        <v>1434</v>
      </c>
      <c r="K213" s="189" t="s">
        <v>299</v>
      </c>
      <c r="L213" s="189" t="s">
        <v>300</v>
      </c>
      <c r="M213" s="189" t="s">
        <v>1435</v>
      </c>
      <c r="N213" s="189" t="s">
        <v>309</v>
      </c>
      <c r="O213" s="190">
        <v>175</v>
      </c>
      <c r="P213" s="190">
        <v>48300</v>
      </c>
      <c r="Q213" s="190">
        <v>1800</v>
      </c>
      <c r="R213" s="189"/>
    </row>
    <row r="214" spans="1:18" x14ac:dyDescent="0.25">
      <c r="A214" s="187">
        <v>175</v>
      </c>
      <c r="B214" s="188">
        <v>4</v>
      </c>
      <c r="C214" s="189" t="s">
        <v>395</v>
      </c>
      <c r="D214" s="189"/>
      <c r="E214" s="189" t="s">
        <v>1436</v>
      </c>
      <c r="F214" s="39">
        <v>26535</v>
      </c>
      <c r="G214" s="189" t="s">
        <v>295</v>
      </c>
      <c r="H214" s="189" t="s">
        <v>296</v>
      </c>
      <c r="I214" s="189" t="s">
        <v>1437</v>
      </c>
      <c r="J214" s="189" t="s">
        <v>1438</v>
      </c>
      <c r="K214" s="189" t="s">
        <v>399</v>
      </c>
      <c r="L214" s="189" t="s">
        <v>400</v>
      </c>
      <c r="M214" s="189" t="s">
        <v>520</v>
      </c>
      <c r="N214" s="189" t="s">
        <v>362</v>
      </c>
      <c r="O214" s="190">
        <v>80</v>
      </c>
      <c r="P214" s="190">
        <v>36700</v>
      </c>
      <c r="Q214" s="190">
        <v>530</v>
      </c>
      <c r="R214" s="189"/>
    </row>
    <row r="215" spans="1:18" x14ac:dyDescent="0.25">
      <c r="A215" s="187">
        <v>62</v>
      </c>
      <c r="C215" s="189" t="s">
        <v>657</v>
      </c>
      <c r="D215" s="189"/>
      <c r="E215" s="189" t="s">
        <v>1305</v>
      </c>
      <c r="F215" s="39">
        <v>31207</v>
      </c>
      <c r="G215" s="189" t="s">
        <v>295</v>
      </c>
      <c r="H215" s="189" t="s">
        <v>321</v>
      </c>
      <c r="I215" s="189" t="s">
        <v>1306</v>
      </c>
      <c r="J215" s="189" t="s">
        <v>1307</v>
      </c>
      <c r="K215" s="189" t="s">
        <v>328</v>
      </c>
      <c r="L215" s="189" t="s">
        <v>329</v>
      </c>
      <c r="M215" s="189" t="s">
        <v>1308</v>
      </c>
      <c r="N215" s="189" t="s">
        <v>302</v>
      </c>
      <c r="O215" s="190">
        <v>110</v>
      </c>
      <c r="P215" s="190">
        <v>66800</v>
      </c>
      <c r="Q215" s="190">
        <v>1750</v>
      </c>
      <c r="R215" s="189"/>
    </row>
    <row r="216" spans="1:18" x14ac:dyDescent="0.25">
      <c r="A216" s="187">
        <v>228</v>
      </c>
      <c r="B216" s="188">
        <v>5</v>
      </c>
      <c r="C216" s="189" t="s">
        <v>1105</v>
      </c>
      <c r="D216" s="189"/>
      <c r="E216" s="189" t="s">
        <v>1106</v>
      </c>
      <c r="F216" s="39">
        <v>25981</v>
      </c>
      <c r="G216" s="189" t="s">
        <v>305</v>
      </c>
      <c r="H216" s="189" t="s">
        <v>321</v>
      </c>
      <c r="I216" s="189" t="s">
        <v>1107</v>
      </c>
      <c r="J216" s="189" t="s">
        <v>1108</v>
      </c>
      <c r="K216" s="189" t="s">
        <v>328</v>
      </c>
      <c r="L216" s="189" t="s">
        <v>329</v>
      </c>
      <c r="M216" s="189" t="s">
        <v>1109</v>
      </c>
      <c r="N216" s="189" t="s">
        <v>370</v>
      </c>
      <c r="O216" s="190">
        <v>120</v>
      </c>
      <c r="P216" s="190">
        <v>33100</v>
      </c>
      <c r="Q216" s="190">
        <v>1190</v>
      </c>
      <c r="R216" s="189"/>
    </row>
    <row r="217" spans="1:18" x14ac:dyDescent="0.25">
      <c r="A217" s="187">
        <v>130</v>
      </c>
      <c r="B217" s="188">
        <v>10</v>
      </c>
      <c r="C217" s="189" t="s">
        <v>1447</v>
      </c>
      <c r="D217" s="189" t="s">
        <v>319</v>
      </c>
      <c r="E217" s="189" t="s">
        <v>1448</v>
      </c>
      <c r="F217" s="39">
        <v>20257</v>
      </c>
      <c r="G217" s="189" t="s">
        <v>305</v>
      </c>
      <c r="H217" s="189" t="s">
        <v>296</v>
      </c>
      <c r="I217" s="189" t="s">
        <v>1449</v>
      </c>
      <c r="J217" s="189" t="s">
        <v>1450</v>
      </c>
      <c r="K217" s="189" t="s">
        <v>498</v>
      </c>
      <c r="L217" s="189" t="s">
        <v>499</v>
      </c>
      <c r="M217" s="189" t="s">
        <v>1451</v>
      </c>
      <c r="N217" s="189" t="s">
        <v>370</v>
      </c>
      <c r="O217" s="190">
        <v>100</v>
      </c>
      <c r="P217" s="190">
        <v>57100</v>
      </c>
      <c r="Q217" s="190">
        <v>1950</v>
      </c>
      <c r="R217" s="189"/>
    </row>
    <row r="218" spans="1:18" x14ac:dyDescent="0.25">
      <c r="A218" s="187">
        <v>17</v>
      </c>
      <c r="C218" s="189" t="s">
        <v>395</v>
      </c>
      <c r="D218" s="189" t="s">
        <v>512</v>
      </c>
      <c r="E218" s="189" t="s">
        <v>1189</v>
      </c>
      <c r="F218" s="39">
        <v>25815</v>
      </c>
      <c r="G218" s="189" t="s">
        <v>295</v>
      </c>
      <c r="H218" s="189" t="s">
        <v>296</v>
      </c>
      <c r="I218" s="189" t="s">
        <v>1439</v>
      </c>
      <c r="J218" s="189" t="s">
        <v>1440</v>
      </c>
      <c r="K218" s="189" t="s">
        <v>328</v>
      </c>
      <c r="L218" s="189" t="s">
        <v>329</v>
      </c>
      <c r="M218" s="189" t="s">
        <v>1441</v>
      </c>
      <c r="N218" s="189" t="s">
        <v>354</v>
      </c>
      <c r="O218" s="190">
        <v>85</v>
      </c>
      <c r="P218" s="190">
        <v>57300</v>
      </c>
      <c r="Q218" s="190">
        <v>1080</v>
      </c>
      <c r="R218" s="189"/>
    </row>
    <row r="219" spans="1:18" x14ac:dyDescent="0.25">
      <c r="A219" s="187">
        <v>152</v>
      </c>
      <c r="B219" s="188">
        <v>8</v>
      </c>
      <c r="C219" s="189" t="s">
        <v>1130</v>
      </c>
      <c r="D219" s="189" t="s">
        <v>512</v>
      </c>
      <c r="E219" s="189" t="s">
        <v>1131</v>
      </c>
      <c r="F219" s="39">
        <v>26712</v>
      </c>
      <c r="G219" s="189" t="s">
        <v>305</v>
      </c>
      <c r="H219" s="189" t="s">
        <v>296</v>
      </c>
      <c r="I219" s="189" t="s">
        <v>1132</v>
      </c>
      <c r="J219" s="189" t="s">
        <v>1133</v>
      </c>
      <c r="K219" s="189" t="s">
        <v>328</v>
      </c>
      <c r="L219" s="189" t="s">
        <v>329</v>
      </c>
      <c r="M219" s="189" t="s">
        <v>1134</v>
      </c>
      <c r="N219" s="189" t="s">
        <v>309</v>
      </c>
      <c r="O219" s="190">
        <v>85</v>
      </c>
      <c r="P219" s="190">
        <v>33600</v>
      </c>
      <c r="Q219" s="190">
        <v>1380</v>
      </c>
      <c r="R219" s="189"/>
    </row>
    <row r="220" spans="1:18" x14ac:dyDescent="0.25">
      <c r="A220" s="187">
        <v>122</v>
      </c>
      <c r="B220" s="188">
        <v>2</v>
      </c>
      <c r="C220" s="189" t="s">
        <v>511</v>
      </c>
      <c r="D220" s="189"/>
      <c r="E220" s="189" t="s">
        <v>1461</v>
      </c>
      <c r="F220" s="39">
        <v>26535</v>
      </c>
      <c r="G220" s="189" t="s">
        <v>295</v>
      </c>
      <c r="H220" s="189" t="s">
        <v>321</v>
      </c>
      <c r="I220" s="189" t="s">
        <v>1462</v>
      </c>
      <c r="J220" s="189" t="s">
        <v>1463</v>
      </c>
      <c r="K220" s="189" t="s">
        <v>1464</v>
      </c>
      <c r="L220" s="189" t="s">
        <v>1465</v>
      </c>
      <c r="M220" s="189" t="s">
        <v>1466</v>
      </c>
      <c r="N220" s="189" t="s">
        <v>317</v>
      </c>
      <c r="O220" s="190">
        <v>150</v>
      </c>
      <c r="P220" s="190">
        <v>91300</v>
      </c>
      <c r="Q220" s="190">
        <v>1840</v>
      </c>
      <c r="R220" s="189"/>
    </row>
    <row r="221" spans="1:18" x14ac:dyDescent="0.25">
      <c r="A221" s="187">
        <v>103</v>
      </c>
      <c r="B221" s="188">
        <v>8</v>
      </c>
      <c r="C221" s="189" t="s">
        <v>740</v>
      </c>
      <c r="D221" s="189" t="s">
        <v>319</v>
      </c>
      <c r="E221" s="189" t="s">
        <v>1467</v>
      </c>
      <c r="F221" s="39">
        <v>26535</v>
      </c>
      <c r="G221" s="189" t="s">
        <v>305</v>
      </c>
      <c r="H221" s="189" t="s">
        <v>296</v>
      </c>
      <c r="I221" s="189" t="s">
        <v>1468</v>
      </c>
      <c r="J221" s="189" t="s">
        <v>1469</v>
      </c>
      <c r="K221" s="189" t="s">
        <v>341</v>
      </c>
      <c r="L221" s="189" t="s">
        <v>300</v>
      </c>
      <c r="M221" s="189" t="s">
        <v>1470</v>
      </c>
      <c r="N221" s="189" t="s">
        <v>309</v>
      </c>
      <c r="O221" s="190">
        <v>175</v>
      </c>
      <c r="P221" s="190">
        <v>37100</v>
      </c>
      <c r="Q221" s="190">
        <v>1190</v>
      </c>
      <c r="R221" s="189"/>
    </row>
    <row r="222" spans="1:18" x14ac:dyDescent="0.25">
      <c r="A222" s="187">
        <v>197</v>
      </c>
      <c r="B222" s="188">
        <v>7</v>
      </c>
      <c r="C222" s="189" t="s">
        <v>1471</v>
      </c>
      <c r="D222" s="189"/>
      <c r="E222" s="189" t="s">
        <v>1472</v>
      </c>
      <c r="F222" s="39">
        <v>26535</v>
      </c>
      <c r="G222" s="189" t="s">
        <v>305</v>
      </c>
      <c r="H222" s="189" t="s">
        <v>296</v>
      </c>
      <c r="I222" s="189" t="s">
        <v>1473</v>
      </c>
      <c r="J222" s="189" t="s">
        <v>1474</v>
      </c>
      <c r="K222" s="189" t="s">
        <v>1044</v>
      </c>
      <c r="L222" s="189" t="s">
        <v>1045</v>
      </c>
      <c r="M222" s="189" t="s">
        <v>1475</v>
      </c>
      <c r="N222" s="189" t="s">
        <v>462</v>
      </c>
      <c r="O222" s="190">
        <v>150</v>
      </c>
      <c r="P222" s="190">
        <v>55600</v>
      </c>
      <c r="Q222" s="190">
        <v>1630</v>
      </c>
      <c r="R222" s="189"/>
    </row>
    <row r="223" spans="1:18" x14ac:dyDescent="0.25">
      <c r="A223" s="187">
        <v>177</v>
      </c>
      <c r="B223" s="188">
        <v>6</v>
      </c>
      <c r="C223" s="189" t="s">
        <v>1286</v>
      </c>
      <c r="D223" s="189"/>
      <c r="E223" s="189" t="s">
        <v>513</v>
      </c>
      <c r="F223" s="39">
        <v>28412</v>
      </c>
      <c r="G223" s="189" t="s">
        <v>295</v>
      </c>
      <c r="H223" s="189" t="s">
        <v>296</v>
      </c>
      <c r="I223" s="189" t="s">
        <v>1476</v>
      </c>
      <c r="J223" s="189" t="s">
        <v>1477</v>
      </c>
      <c r="K223" s="189" t="s">
        <v>1478</v>
      </c>
      <c r="L223" s="189" t="s">
        <v>1479</v>
      </c>
      <c r="M223" s="189" t="s">
        <v>1480</v>
      </c>
      <c r="N223" s="189" t="s">
        <v>432</v>
      </c>
      <c r="O223" s="190">
        <v>200</v>
      </c>
      <c r="P223" s="190">
        <v>76900</v>
      </c>
      <c r="Q223" s="190">
        <v>1070</v>
      </c>
      <c r="R223" s="189"/>
    </row>
    <row r="224" spans="1:18" x14ac:dyDescent="0.25">
      <c r="A224" s="187">
        <v>185</v>
      </c>
      <c r="B224" s="188">
        <v>7</v>
      </c>
      <c r="C224" s="189" t="s">
        <v>1481</v>
      </c>
      <c r="D224" s="189" t="s">
        <v>349</v>
      </c>
      <c r="E224" s="189" t="s">
        <v>1482</v>
      </c>
      <c r="F224" s="39">
        <v>19960</v>
      </c>
      <c r="G224" s="189" t="s">
        <v>295</v>
      </c>
      <c r="H224" s="189" t="s">
        <v>296</v>
      </c>
      <c r="I224" s="189" t="s">
        <v>1483</v>
      </c>
      <c r="J224" s="189" t="s">
        <v>1484</v>
      </c>
      <c r="K224" s="189" t="s">
        <v>654</v>
      </c>
      <c r="L224" s="189" t="s">
        <v>655</v>
      </c>
      <c r="M224" s="189" t="s">
        <v>1485</v>
      </c>
      <c r="N224" s="189" t="s">
        <v>462</v>
      </c>
      <c r="O224" s="190">
        <v>115</v>
      </c>
      <c r="P224" s="190">
        <v>72100</v>
      </c>
      <c r="Q224" s="190">
        <v>520</v>
      </c>
      <c r="R224" s="189"/>
    </row>
    <row r="225" spans="1:18" x14ac:dyDescent="0.25">
      <c r="A225" s="187">
        <v>158</v>
      </c>
      <c r="B225" s="188">
        <v>8</v>
      </c>
      <c r="C225" s="189" t="s">
        <v>1486</v>
      </c>
      <c r="D225" s="189"/>
      <c r="E225" s="189" t="s">
        <v>1487</v>
      </c>
      <c r="F225" s="39">
        <v>21755</v>
      </c>
      <c r="G225" s="189" t="s">
        <v>305</v>
      </c>
      <c r="H225" s="189" t="s">
        <v>321</v>
      </c>
      <c r="I225" s="189" t="s">
        <v>1488</v>
      </c>
      <c r="J225" s="189" t="s">
        <v>1489</v>
      </c>
      <c r="K225" s="189" t="s">
        <v>1170</v>
      </c>
      <c r="L225" s="189" t="s">
        <v>1171</v>
      </c>
      <c r="M225" s="189" t="s">
        <v>1490</v>
      </c>
      <c r="N225" s="189" t="s">
        <v>302</v>
      </c>
      <c r="O225" s="190">
        <v>110</v>
      </c>
      <c r="P225" s="190">
        <v>37000</v>
      </c>
      <c r="Q225" s="190">
        <v>1790</v>
      </c>
      <c r="R225" s="189"/>
    </row>
    <row r="226" spans="1:18" x14ac:dyDescent="0.25">
      <c r="A226" s="187">
        <v>169</v>
      </c>
      <c r="B226" s="188">
        <v>8</v>
      </c>
      <c r="C226" s="189" t="s">
        <v>569</v>
      </c>
      <c r="D226" s="189"/>
      <c r="E226" s="189" t="s">
        <v>1375</v>
      </c>
      <c r="F226" s="39">
        <v>22719</v>
      </c>
      <c r="G226" s="189" t="s">
        <v>305</v>
      </c>
      <c r="H226" s="189" t="s">
        <v>321</v>
      </c>
      <c r="I226" s="189" t="s">
        <v>1376</v>
      </c>
      <c r="J226" s="189" t="s">
        <v>1377</v>
      </c>
      <c r="K226" s="189" t="s">
        <v>328</v>
      </c>
      <c r="L226" s="189" t="s">
        <v>329</v>
      </c>
      <c r="M226" s="189" t="s">
        <v>1378</v>
      </c>
      <c r="N226" s="189" t="s">
        <v>317</v>
      </c>
      <c r="O226" s="190">
        <v>125</v>
      </c>
      <c r="P226" s="190">
        <v>73600</v>
      </c>
      <c r="Q226" s="190">
        <v>1560</v>
      </c>
      <c r="R226" s="189"/>
    </row>
    <row r="227" spans="1:18" x14ac:dyDescent="0.25">
      <c r="A227" s="187">
        <v>91</v>
      </c>
      <c r="B227" s="188">
        <v>1</v>
      </c>
      <c r="C227" s="189" t="s">
        <v>1495</v>
      </c>
      <c r="D227" s="189"/>
      <c r="E227" s="189" t="s">
        <v>1496</v>
      </c>
      <c r="F227" s="39">
        <v>22843</v>
      </c>
      <c r="G227" s="189" t="s">
        <v>295</v>
      </c>
      <c r="H227" s="189" t="s">
        <v>296</v>
      </c>
      <c r="I227" s="189" t="s">
        <v>1497</v>
      </c>
      <c r="J227" s="189" t="s">
        <v>1498</v>
      </c>
      <c r="K227" s="189" t="s">
        <v>1499</v>
      </c>
      <c r="L227" s="189" t="s">
        <v>1500</v>
      </c>
      <c r="M227" s="189" t="s">
        <v>1501</v>
      </c>
      <c r="N227" s="189" t="s">
        <v>309</v>
      </c>
      <c r="O227" s="190">
        <v>150</v>
      </c>
      <c r="P227" s="190">
        <v>50400</v>
      </c>
      <c r="Q227" s="190">
        <v>870</v>
      </c>
      <c r="R227" s="189"/>
    </row>
    <row r="228" spans="1:18" x14ac:dyDescent="0.25">
      <c r="A228" s="187">
        <v>254</v>
      </c>
      <c r="B228" s="188">
        <v>4</v>
      </c>
      <c r="C228" s="189" t="s">
        <v>395</v>
      </c>
      <c r="D228" s="189" t="s">
        <v>319</v>
      </c>
      <c r="E228" s="189" t="s">
        <v>1502</v>
      </c>
      <c r="F228" s="39">
        <v>18370</v>
      </c>
      <c r="G228" s="189" t="s">
        <v>295</v>
      </c>
      <c r="H228" s="189" t="s">
        <v>321</v>
      </c>
      <c r="I228" s="189" t="s">
        <v>1503</v>
      </c>
      <c r="J228" s="189" t="s">
        <v>1504</v>
      </c>
      <c r="K228" s="189" t="s">
        <v>1505</v>
      </c>
      <c r="L228" s="189" t="s">
        <v>587</v>
      </c>
      <c r="M228" s="189" t="s">
        <v>1506</v>
      </c>
      <c r="N228" s="189" t="s">
        <v>370</v>
      </c>
      <c r="O228" s="190">
        <v>130</v>
      </c>
      <c r="P228" s="190">
        <v>76500</v>
      </c>
      <c r="Q228" s="190">
        <v>1060</v>
      </c>
      <c r="R228" s="189"/>
    </row>
    <row r="229" spans="1:18" x14ac:dyDescent="0.25">
      <c r="A229" s="187">
        <v>100</v>
      </c>
      <c r="B229" s="188">
        <v>9</v>
      </c>
      <c r="C229" s="189" t="s">
        <v>390</v>
      </c>
      <c r="D229" s="189"/>
      <c r="E229" s="189" t="s">
        <v>1507</v>
      </c>
      <c r="F229" s="39">
        <v>29653</v>
      </c>
      <c r="G229" s="189" t="s">
        <v>295</v>
      </c>
      <c r="H229" s="189" t="s">
        <v>296</v>
      </c>
      <c r="I229" s="189" t="s">
        <v>1508</v>
      </c>
      <c r="J229" s="189" t="s">
        <v>1509</v>
      </c>
      <c r="K229" s="189" t="s">
        <v>1510</v>
      </c>
      <c r="L229" s="189" t="s">
        <v>1511</v>
      </c>
      <c r="M229" s="189" t="s">
        <v>1512</v>
      </c>
      <c r="N229" s="189" t="s">
        <v>362</v>
      </c>
      <c r="O229" s="190">
        <v>100</v>
      </c>
      <c r="P229" s="190">
        <v>33100</v>
      </c>
      <c r="Q229" s="190">
        <v>750</v>
      </c>
      <c r="R229" s="189"/>
    </row>
    <row r="230" spans="1:18" x14ac:dyDescent="0.25">
      <c r="A230" s="187">
        <v>215</v>
      </c>
      <c r="B230" s="188">
        <v>10</v>
      </c>
      <c r="C230" s="189" t="s">
        <v>1442</v>
      </c>
      <c r="D230" s="189"/>
      <c r="E230" s="189" t="s">
        <v>1443</v>
      </c>
      <c r="F230" s="39">
        <v>24657</v>
      </c>
      <c r="G230" s="189" t="s">
        <v>305</v>
      </c>
      <c r="H230" s="189" t="s">
        <v>321</v>
      </c>
      <c r="I230" s="189" t="s">
        <v>1444</v>
      </c>
      <c r="J230" s="189" t="s">
        <v>1445</v>
      </c>
      <c r="K230" s="189" t="s">
        <v>328</v>
      </c>
      <c r="L230" s="189" t="s">
        <v>329</v>
      </c>
      <c r="M230" s="189" t="s">
        <v>1446</v>
      </c>
      <c r="N230" s="189" t="s">
        <v>370</v>
      </c>
      <c r="O230" s="190">
        <v>95</v>
      </c>
      <c r="P230" s="190">
        <v>46500</v>
      </c>
      <c r="Q230" s="190">
        <v>570</v>
      </c>
      <c r="R230" s="189"/>
    </row>
    <row r="231" spans="1:18" x14ac:dyDescent="0.25">
      <c r="A231" s="187">
        <v>186</v>
      </c>
      <c r="B231" s="188">
        <v>7</v>
      </c>
      <c r="C231" s="189" t="s">
        <v>1517</v>
      </c>
      <c r="D231" s="189" t="s">
        <v>469</v>
      </c>
      <c r="E231" s="189" t="s">
        <v>727</v>
      </c>
      <c r="F231" s="39">
        <v>20404</v>
      </c>
      <c r="G231" s="189" t="s">
        <v>305</v>
      </c>
      <c r="H231" s="189" t="s">
        <v>321</v>
      </c>
      <c r="I231" s="189" t="s">
        <v>1518</v>
      </c>
      <c r="J231" s="189" t="s">
        <v>1519</v>
      </c>
      <c r="K231" s="189" t="s">
        <v>1520</v>
      </c>
      <c r="L231" s="189" t="s">
        <v>1521</v>
      </c>
      <c r="M231" s="189" t="s">
        <v>1522</v>
      </c>
      <c r="N231" s="189" t="s">
        <v>302</v>
      </c>
      <c r="O231" s="190">
        <v>100</v>
      </c>
      <c r="P231" s="190">
        <v>65100</v>
      </c>
      <c r="Q231" s="190">
        <v>950</v>
      </c>
      <c r="R231" s="189"/>
    </row>
    <row r="232" spans="1:18" x14ac:dyDescent="0.25">
      <c r="A232" s="187">
        <v>58</v>
      </c>
      <c r="B232" s="188">
        <v>5</v>
      </c>
      <c r="C232" s="189" t="s">
        <v>569</v>
      </c>
      <c r="D232" s="189"/>
      <c r="E232" s="189" t="s">
        <v>1523</v>
      </c>
      <c r="F232" s="39">
        <v>25206</v>
      </c>
      <c r="G232" s="189" t="s">
        <v>295</v>
      </c>
      <c r="H232" s="189" t="s">
        <v>296</v>
      </c>
      <c r="I232" s="189" t="s">
        <v>1524</v>
      </c>
      <c r="J232" s="189" t="s">
        <v>1525</v>
      </c>
      <c r="K232" s="189" t="s">
        <v>543</v>
      </c>
      <c r="L232" s="189" t="s">
        <v>544</v>
      </c>
      <c r="M232" s="189" t="s">
        <v>1526</v>
      </c>
      <c r="N232" s="189" t="s">
        <v>370</v>
      </c>
      <c r="O232" s="190">
        <v>225</v>
      </c>
      <c r="P232" s="190">
        <v>41400</v>
      </c>
      <c r="Q232" s="190">
        <v>1320</v>
      </c>
      <c r="R232" s="189"/>
    </row>
    <row r="233" spans="1:18" x14ac:dyDescent="0.25">
      <c r="A233" s="187">
        <v>232</v>
      </c>
      <c r="B233" s="188">
        <v>4</v>
      </c>
      <c r="C233" s="189" t="s">
        <v>1527</v>
      </c>
      <c r="D233" s="189"/>
      <c r="E233" s="189" t="s">
        <v>1528</v>
      </c>
      <c r="F233" s="39">
        <v>22642</v>
      </c>
      <c r="G233" s="189" t="s">
        <v>305</v>
      </c>
      <c r="H233" s="189" t="s">
        <v>321</v>
      </c>
      <c r="I233" s="189" t="s">
        <v>1529</v>
      </c>
      <c r="J233" s="189" t="s">
        <v>1530</v>
      </c>
      <c r="K233" s="189" t="s">
        <v>1320</v>
      </c>
      <c r="L233" s="189" t="s">
        <v>1321</v>
      </c>
      <c r="M233" s="189" t="s">
        <v>1531</v>
      </c>
      <c r="N233" s="189" t="s">
        <v>370</v>
      </c>
      <c r="O233" s="190">
        <v>115</v>
      </c>
      <c r="P233" s="190">
        <v>51600</v>
      </c>
      <c r="Q233" s="190">
        <v>1180</v>
      </c>
      <c r="R233" s="189"/>
    </row>
    <row r="234" spans="1:18" x14ac:dyDescent="0.25">
      <c r="A234" s="187">
        <v>145</v>
      </c>
      <c r="B234" s="188">
        <v>8</v>
      </c>
      <c r="C234" s="189" t="s">
        <v>376</v>
      </c>
      <c r="D234" s="189"/>
      <c r="E234" s="189" t="s">
        <v>1532</v>
      </c>
      <c r="F234" s="39">
        <v>21379</v>
      </c>
      <c r="G234" s="189" t="s">
        <v>305</v>
      </c>
      <c r="H234" s="189" t="s">
        <v>321</v>
      </c>
      <c r="I234" s="189" t="s">
        <v>1533</v>
      </c>
      <c r="J234" s="189" t="s">
        <v>1534</v>
      </c>
      <c r="K234" s="189" t="s">
        <v>1535</v>
      </c>
      <c r="L234" s="189" t="s">
        <v>1536</v>
      </c>
      <c r="M234" s="189" t="s">
        <v>1537</v>
      </c>
      <c r="N234" s="189" t="s">
        <v>317</v>
      </c>
      <c r="O234" s="190">
        <v>150</v>
      </c>
      <c r="P234" s="190">
        <v>88500</v>
      </c>
      <c r="Q234" s="190">
        <v>1530</v>
      </c>
      <c r="R234" s="189"/>
    </row>
    <row r="235" spans="1:18" x14ac:dyDescent="0.25">
      <c r="A235" s="187">
        <v>230</v>
      </c>
      <c r="B235" s="188">
        <v>10</v>
      </c>
      <c r="C235" s="189" t="s">
        <v>1538</v>
      </c>
      <c r="D235" s="189" t="s">
        <v>1539</v>
      </c>
      <c r="E235" s="189" t="s">
        <v>1540</v>
      </c>
      <c r="F235" s="39">
        <v>28520</v>
      </c>
      <c r="G235" s="189" t="s">
        <v>295</v>
      </c>
      <c r="H235" s="189" t="s">
        <v>296</v>
      </c>
      <c r="I235" s="189" t="s">
        <v>1541</v>
      </c>
      <c r="J235" s="189" t="s">
        <v>1542</v>
      </c>
      <c r="K235" s="189" t="s">
        <v>628</v>
      </c>
      <c r="L235" s="189" t="s">
        <v>629</v>
      </c>
      <c r="M235" s="189" t="s">
        <v>1543</v>
      </c>
      <c r="N235" s="189" t="s">
        <v>370</v>
      </c>
      <c r="O235" s="190">
        <v>100</v>
      </c>
      <c r="P235" s="190">
        <v>77200</v>
      </c>
      <c r="Q235" s="190">
        <v>1350</v>
      </c>
      <c r="R235" s="189"/>
    </row>
    <row r="236" spans="1:18" x14ac:dyDescent="0.25">
      <c r="A236" s="187">
        <v>143</v>
      </c>
      <c r="B236" s="188">
        <v>3</v>
      </c>
      <c r="C236" s="189" t="s">
        <v>337</v>
      </c>
      <c r="D236" s="189" t="s">
        <v>319</v>
      </c>
      <c r="E236" s="189" t="s">
        <v>1544</v>
      </c>
      <c r="F236" s="39">
        <v>26207</v>
      </c>
      <c r="G236" s="189" t="s">
        <v>295</v>
      </c>
      <c r="H236" s="189" t="s">
        <v>321</v>
      </c>
      <c r="I236" s="189" t="s">
        <v>1545</v>
      </c>
      <c r="J236" s="189" t="s">
        <v>1546</v>
      </c>
      <c r="K236" s="189" t="s">
        <v>1547</v>
      </c>
      <c r="L236" s="189" t="s">
        <v>1548</v>
      </c>
      <c r="M236" s="189" t="s">
        <v>1549</v>
      </c>
      <c r="N236" s="189" t="s">
        <v>462</v>
      </c>
      <c r="O236" s="190">
        <v>160</v>
      </c>
      <c r="P236" s="190">
        <v>67300</v>
      </c>
      <c r="Q236" s="190">
        <v>1850</v>
      </c>
      <c r="R236" s="189"/>
    </row>
    <row r="237" spans="1:18" x14ac:dyDescent="0.25">
      <c r="A237" s="187">
        <v>225</v>
      </c>
      <c r="B237" s="188">
        <v>10</v>
      </c>
      <c r="C237" s="189" t="s">
        <v>376</v>
      </c>
      <c r="D237" s="189"/>
      <c r="E237" s="189" t="s">
        <v>1491</v>
      </c>
      <c r="F237" s="39">
        <v>24180</v>
      </c>
      <c r="G237" s="189" t="s">
        <v>305</v>
      </c>
      <c r="H237" s="189" t="s">
        <v>321</v>
      </c>
      <c r="I237" s="189" t="s">
        <v>1492</v>
      </c>
      <c r="J237" s="189" t="s">
        <v>1493</v>
      </c>
      <c r="K237" s="189" t="s">
        <v>328</v>
      </c>
      <c r="L237" s="189" t="s">
        <v>329</v>
      </c>
      <c r="M237" s="189" t="s">
        <v>1494</v>
      </c>
      <c r="N237" s="189" t="s">
        <v>317</v>
      </c>
      <c r="O237" s="190">
        <v>150</v>
      </c>
      <c r="P237" s="190">
        <v>49900</v>
      </c>
      <c r="Q237" s="190">
        <v>680</v>
      </c>
      <c r="R237" s="189"/>
    </row>
    <row r="238" spans="1:18" x14ac:dyDescent="0.25">
      <c r="A238" s="187">
        <v>269</v>
      </c>
      <c r="B238" s="188">
        <v>10</v>
      </c>
      <c r="C238" s="189" t="s">
        <v>1452</v>
      </c>
      <c r="D238" s="189"/>
      <c r="E238" s="189" t="s">
        <v>412</v>
      </c>
      <c r="F238" s="39">
        <v>26535</v>
      </c>
      <c r="G238" s="189" t="s">
        <v>295</v>
      </c>
      <c r="H238" s="189" t="s">
        <v>321</v>
      </c>
      <c r="I238" s="189" t="s">
        <v>1453</v>
      </c>
      <c r="J238" s="189" t="s">
        <v>1454</v>
      </c>
      <c r="K238" s="189" t="s">
        <v>328</v>
      </c>
      <c r="L238" s="189" t="s">
        <v>329</v>
      </c>
      <c r="M238" s="189" t="s">
        <v>1455</v>
      </c>
      <c r="N238" s="189" t="s">
        <v>432</v>
      </c>
      <c r="O238" s="190">
        <v>200</v>
      </c>
      <c r="P238" s="190">
        <v>64900</v>
      </c>
      <c r="Q238" s="190">
        <v>1860</v>
      </c>
      <c r="R238" s="189"/>
    </row>
    <row r="239" spans="1:18" x14ac:dyDescent="0.25">
      <c r="A239" s="187">
        <v>30</v>
      </c>
      <c r="B239" s="188">
        <v>9</v>
      </c>
      <c r="C239" s="189" t="s">
        <v>376</v>
      </c>
      <c r="D239" s="189"/>
      <c r="E239" s="189" t="s">
        <v>1555</v>
      </c>
      <c r="F239" s="39">
        <v>24035</v>
      </c>
      <c r="G239" s="189" t="s">
        <v>295</v>
      </c>
      <c r="H239" s="189" t="s">
        <v>321</v>
      </c>
      <c r="I239" s="189" t="s">
        <v>1556</v>
      </c>
      <c r="J239" s="189" t="s">
        <v>1557</v>
      </c>
      <c r="K239" s="189" t="s">
        <v>328</v>
      </c>
      <c r="L239" s="189" t="s">
        <v>329</v>
      </c>
      <c r="M239" s="189" t="s">
        <v>1558</v>
      </c>
      <c r="N239" s="189" t="s">
        <v>317</v>
      </c>
      <c r="O239" s="190">
        <v>150</v>
      </c>
      <c r="P239" s="190">
        <v>70000</v>
      </c>
      <c r="Q239" s="190">
        <v>1660</v>
      </c>
      <c r="R239" s="189"/>
    </row>
    <row r="240" spans="1:18" x14ac:dyDescent="0.25">
      <c r="A240" s="187">
        <v>195</v>
      </c>
      <c r="C240" s="189" t="s">
        <v>1564</v>
      </c>
      <c r="D240" s="189"/>
      <c r="E240" s="189" t="s">
        <v>1565</v>
      </c>
      <c r="F240" s="39">
        <v>24649</v>
      </c>
      <c r="G240" s="189" t="s">
        <v>295</v>
      </c>
      <c r="H240" s="189" t="s">
        <v>321</v>
      </c>
      <c r="I240" s="189" t="s">
        <v>1566</v>
      </c>
      <c r="J240" s="189" t="s">
        <v>1567</v>
      </c>
      <c r="K240" s="189" t="s">
        <v>1568</v>
      </c>
      <c r="L240" s="189" t="s">
        <v>996</v>
      </c>
      <c r="M240" s="189" t="s">
        <v>1569</v>
      </c>
      <c r="N240" s="189" t="s">
        <v>370</v>
      </c>
      <c r="O240" s="190">
        <v>110</v>
      </c>
      <c r="P240" s="190">
        <v>37000</v>
      </c>
      <c r="Q240" s="190">
        <v>1010</v>
      </c>
      <c r="R240" s="189"/>
    </row>
    <row r="241" spans="1:18" x14ac:dyDescent="0.25">
      <c r="A241" s="187">
        <v>240</v>
      </c>
      <c r="B241" s="188">
        <v>1</v>
      </c>
      <c r="C241" s="189" t="s">
        <v>1570</v>
      </c>
      <c r="D241" s="189"/>
      <c r="E241" s="189" t="s">
        <v>1571</v>
      </c>
      <c r="F241" s="39">
        <v>22885</v>
      </c>
      <c r="G241" s="189" t="s">
        <v>295</v>
      </c>
      <c r="H241" s="189" t="s">
        <v>321</v>
      </c>
      <c r="I241" s="189" t="s">
        <v>1572</v>
      </c>
      <c r="J241" s="189" t="s">
        <v>1573</v>
      </c>
      <c r="K241" s="189" t="s">
        <v>744</v>
      </c>
      <c r="L241" s="189" t="s">
        <v>745</v>
      </c>
      <c r="M241" s="189" t="s">
        <v>1574</v>
      </c>
      <c r="N241" s="189" t="s">
        <v>462</v>
      </c>
      <c r="O241" s="190">
        <v>110</v>
      </c>
      <c r="P241" s="190">
        <v>43900</v>
      </c>
      <c r="Q241" s="190">
        <v>1290</v>
      </c>
      <c r="R241" s="189"/>
    </row>
    <row r="242" spans="1:18" x14ac:dyDescent="0.25">
      <c r="A242" s="187">
        <v>61</v>
      </c>
      <c r="B242" s="188">
        <v>9</v>
      </c>
      <c r="C242" s="189" t="s">
        <v>833</v>
      </c>
      <c r="D242" s="189"/>
      <c r="E242" s="189" t="s">
        <v>1575</v>
      </c>
      <c r="F242" s="39">
        <v>27111</v>
      </c>
      <c r="G242" s="189" t="s">
        <v>305</v>
      </c>
      <c r="H242" s="189" t="s">
        <v>321</v>
      </c>
      <c r="I242" s="189" t="s">
        <v>1576</v>
      </c>
      <c r="J242" s="189" t="s">
        <v>1577</v>
      </c>
      <c r="K242" s="189" t="s">
        <v>1578</v>
      </c>
      <c r="L242" s="189" t="s">
        <v>1579</v>
      </c>
      <c r="M242" s="189" t="s">
        <v>1580</v>
      </c>
      <c r="N242" s="189" t="s">
        <v>317</v>
      </c>
      <c r="O242" s="190">
        <v>175</v>
      </c>
      <c r="P242" s="190">
        <v>80000</v>
      </c>
      <c r="Q242" s="190">
        <v>1700</v>
      </c>
      <c r="R242" s="189"/>
    </row>
    <row r="243" spans="1:18" x14ac:dyDescent="0.25">
      <c r="A243" s="187">
        <v>87</v>
      </c>
      <c r="C243" s="189" t="s">
        <v>371</v>
      </c>
      <c r="D243" s="189"/>
      <c r="E243" s="189" t="s">
        <v>1581</v>
      </c>
      <c r="F243" s="39">
        <v>29378</v>
      </c>
      <c r="G243" s="189" t="s">
        <v>295</v>
      </c>
      <c r="H243" s="189" t="s">
        <v>321</v>
      </c>
      <c r="I243" s="189" t="s">
        <v>1582</v>
      </c>
      <c r="J243" s="189" t="s">
        <v>1583</v>
      </c>
      <c r="K243" s="189" t="s">
        <v>1584</v>
      </c>
      <c r="L243" s="189" t="s">
        <v>1585</v>
      </c>
      <c r="M243" s="189" t="s">
        <v>1586</v>
      </c>
      <c r="N243" s="189" t="s">
        <v>354</v>
      </c>
      <c r="O243" s="190">
        <v>115</v>
      </c>
      <c r="P243" s="190">
        <v>29800</v>
      </c>
      <c r="Q243" s="190">
        <v>1500</v>
      </c>
      <c r="R243" s="189"/>
    </row>
    <row r="244" spans="1:18" x14ac:dyDescent="0.25">
      <c r="A244" s="187">
        <v>156</v>
      </c>
      <c r="B244" s="188">
        <v>3</v>
      </c>
      <c r="C244" s="189" t="s">
        <v>826</v>
      </c>
      <c r="D244" s="189"/>
      <c r="E244" s="189" t="s">
        <v>1587</v>
      </c>
      <c r="F244" s="39">
        <v>28565</v>
      </c>
      <c r="G244" s="189" t="s">
        <v>295</v>
      </c>
      <c r="H244" s="189" t="s">
        <v>321</v>
      </c>
      <c r="I244" s="189" t="s">
        <v>1588</v>
      </c>
      <c r="J244" s="189" t="s">
        <v>1589</v>
      </c>
      <c r="K244" s="189" t="s">
        <v>341</v>
      </c>
      <c r="L244" s="189" t="s">
        <v>300</v>
      </c>
      <c r="M244" s="189" t="s">
        <v>1590</v>
      </c>
      <c r="N244" s="189" t="s">
        <v>309</v>
      </c>
      <c r="O244" s="190">
        <v>115</v>
      </c>
      <c r="P244" s="190">
        <v>42900</v>
      </c>
      <c r="Q244" s="190">
        <v>1150</v>
      </c>
      <c r="R244" s="189"/>
    </row>
    <row r="245" spans="1:18" x14ac:dyDescent="0.25">
      <c r="A245" s="187">
        <v>64</v>
      </c>
      <c r="C245" s="189" t="s">
        <v>1591</v>
      </c>
      <c r="D245" s="189" t="s">
        <v>512</v>
      </c>
      <c r="E245" s="189" t="s">
        <v>1592</v>
      </c>
      <c r="F245" s="39">
        <v>23418</v>
      </c>
      <c r="G245" s="189" t="s">
        <v>305</v>
      </c>
      <c r="H245" s="189" t="s">
        <v>296</v>
      </c>
      <c r="I245" s="189" t="s">
        <v>1593</v>
      </c>
      <c r="J245" s="189" t="s">
        <v>1594</v>
      </c>
      <c r="K245" s="189" t="s">
        <v>1595</v>
      </c>
      <c r="L245" s="189" t="s">
        <v>1596</v>
      </c>
      <c r="M245" s="189" t="s">
        <v>1597</v>
      </c>
      <c r="N245" s="189" t="s">
        <v>370</v>
      </c>
      <c r="O245" s="190">
        <v>225</v>
      </c>
      <c r="P245" s="190">
        <v>67000</v>
      </c>
      <c r="Q245" s="190">
        <v>1320</v>
      </c>
      <c r="R245" s="189"/>
    </row>
    <row r="246" spans="1:18" x14ac:dyDescent="0.25">
      <c r="A246" s="187">
        <v>178</v>
      </c>
      <c r="B246" s="188">
        <v>3</v>
      </c>
      <c r="C246" s="189" t="s">
        <v>1559</v>
      </c>
      <c r="D246" s="189"/>
      <c r="E246" s="189" t="s">
        <v>1560</v>
      </c>
      <c r="F246" s="39">
        <v>20975</v>
      </c>
      <c r="G246" s="189" t="s">
        <v>295</v>
      </c>
      <c r="H246" s="189" t="s">
        <v>296</v>
      </c>
      <c r="I246" s="189" t="s">
        <v>1561</v>
      </c>
      <c r="J246" s="189" t="s">
        <v>1562</v>
      </c>
      <c r="K246" s="189" t="s">
        <v>328</v>
      </c>
      <c r="L246" s="189" t="s">
        <v>329</v>
      </c>
      <c r="M246" s="189" t="s">
        <v>1563</v>
      </c>
      <c r="N246" s="189" t="s">
        <v>309</v>
      </c>
      <c r="O246" s="190">
        <v>135</v>
      </c>
      <c r="P246" s="190">
        <v>26400</v>
      </c>
      <c r="Q246" s="190">
        <v>1580</v>
      </c>
      <c r="R246" s="189"/>
    </row>
    <row r="247" spans="1:18" x14ac:dyDescent="0.25">
      <c r="A247" s="187">
        <v>22</v>
      </c>
      <c r="B247" s="188">
        <v>6</v>
      </c>
      <c r="C247" s="189" t="s">
        <v>1603</v>
      </c>
      <c r="D247" s="189"/>
      <c r="E247" s="189" t="s">
        <v>1604</v>
      </c>
      <c r="F247" s="39">
        <v>23820</v>
      </c>
      <c r="G247" s="189" t="s">
        <v>305</v>
      </c>
      <c r="H247" s="189" t="s">
        <v>321</v>
      </c>
      <c r="I247" s="189" t="s">
        <v>1605</v>
      </c>
      <c r="J247" s="189" t="s">
        <v>1606</v>
      </c>
      <c r="K247" s="189" t="s">
        <v>870</v>
      </c>
      <c r="L247" s="189" t="s">
        <v>400</v>
      </c>
      <c r="M247" s="189" t="s">
        <v>1607</v>
      </c>
      <c r="N247" s="189" t="s">
        <v>432</v>
      </c>
      <c r="O247" s="190">
        <v>250</v>
      </c>
      <c r="P247" s="190">
        <v>117900</v>
      </c>
      <c r="Q247" s="190">
        <v>1150</v>
      </c>
      <c r="R247" s="189"/>
    </row>
    <row r="248" spans="1:18" x14ac:dyDescent="0.25">
      <c r="A248" s="187">
        <v>247</v>
      </c>
      <c r="C248" s="189" t="s">
        <v>1095</v>
      </c>
      <c r="D248" s="189" t="s">
        <v>319</v>
      </c>
      <c r="E248" s="189" t="s">
        <v>1310</v>
      </c>
      <c r="F248" s="39">
        <v>23286</v>
      </c>
      <c r="G248" s="189" t="s">
        <v>295</v>
      </c>
      <c r="H248" s="189" t="s">
        <v>296</v>
      </c>
      <c r="I248" s="189" t="s">
        <v>1608</v>
      </c>
      <c r="J248" s="189" t="s">
        <v>1609</v>
      </c>
      <c r="K248" s="189" t="s">
        <v>1610</v>
      </c>
      <c r="L248" s="189" t="s">
        <v>1611</v>
      </c>
      <c r="M248" s="189" t="s">
        <v>1612</v>
      </c>
      <c r="N248" s="189" t="s">
        <v>432</v>
      </c>
      <c r="O248" s="190">
        <v>200</v>
      </c>
      <c r="P248" s="190">
        <v>115800</v>
      </c>
      <c r="Q248" s="190">
        <v>860</v>
      </c>
      <c r="R248" s="189"/>
    </row>
    <row r="249" spans="1:18" x14ac:dyDescent="0.25">
      <c r="A249" s="187">
        <v>222</v>
      </c>
      <c r="B249" s="188">
        <v>5</v>
      </c>
      <c r="C249" s="189" t="s">
        <v>740</v>
      </c>
      <c r="D249" s="189"/>
      <c r="E249" s="189" t="s">
        <v>1613</v>
      </c>
      <c r="F249" s="39">
        <v>29374</v>
      </c>
      <c r="G249" s="189" t="s">
        <v>305</v>
      </c>
      <c r="H249" s="189" t="s">
        <v>296</v>
      </c>
      <c r="I249" s="189" t="s">
        <v>1614</v>
      </c>
      <c r="J249" s="189" t="s">
        <v>1615</v>
      </c>
      <c r="K249" s="189" t="s">
        <v>1170</v>
      </c>
      <c r="L249" s="189" t="s">
        <v>1171</v>
      </c>
      <c r="M249" s="189" t="s">
        <v>1616</v>
      </c>
      <c r="N249" s="189" t="s">
        <v>317</v>
      </c>
      <c r="O249" s="190">
        <v>200</v>
      </c>
      <c r="P249" s="190">
        <v>73900</v>
      </c>
      <c r="Q249" s="190">
        <v>1990</v>
      </c>
      <c r="R249" s="189"/>
    </row>
    <row r="250" spans="1:18" x14ac:dyDescent="0.25">
      <c r="A250" s="187">
        <v>249</v>
      </c>
      <c r="B250" s="188">
        <v>7</v>
      </c>
      <c r="C250" s="189" t="s">
        <v>569</v>
      </c>
      <c r="D250" s="189"/>
      <c r="E250" s="189" t="s">
        <v>1617</v>
      </c>
      <c r="F250" s="39">
        <v>23329</v>
      </c>
      <c r="G250" s="189" t="s">
        <v>305</v>
      </c>
      <c r="H250" s="189" t="s">
        <v>321</v>
      </c>
      <c r="I250" s="189" t="s">
        <v>1618</v>
      </c>
      <c r="J250" s="189" t="s">
        <v>1619</v>
      </c>
      <c r="K250" s="189" t="s">
        <v>1620</v>
      </c>
      <c r="L250" s="189" t="s">
        <v>1621</v>
      </c>
      <c r="M250" s="189" t="s">
        <v>1622</v>
      </c>
      <c r="N250" s="189" t="s">
        <v>317</v>
      </c>
      <c r="O250" s="190">
        <v>125</v>
      </c>
      <c r="P250" s="190">
        <v>55500</v>
      </c>
      <c r="Q250" s="190">
        <v>1160</v>
      </c>
      <c r="R250" s="189"/>
    </row>
    <row r="251" spans="1:18" x14ac:dyDescent="0.25">
      <c r="A251" s="187">
        <v>273</v>
      </c>
      <c r="B251" s="188">
        <v>8</v>
      </c>
      <c r="C251" s="189" t="s">
        <v>1623</v>
      </c>
      <c r="D251" s="189"/>
      <c r="E251" s="189" t="s">
        <v>1624</v>
      </c>
      <c r="F251" s="39">
        <v>21634</v>
      </c>
      <c r="G251" s="189" t="s">
        <v>295</v>
      </c>
      <c r="H251" s="189" t="s">
        <v>321</v>
      </c>
      <c r="I251" s="189" t="s">
        <v>1625</v>
      </c>
      <c r="J251" s="189" t="s">
        <v>1626</v>
      </c>
      <c r="K251" s="189" t="s">
        <v>1170</v>
      </c>
      <c r="L251" s="189" t="s">
        <v>1171</v>
      </c>
      <c r="M251" s="189" t="s">
        <v>1627</v>
      </c>
      <c r="N251" s="189" t="s">
        <v>317</v>
      </c>
      <c r="O251" s="190">
        <v>150</v>
      </c>
      <c r="P251" s="190">
        <v>53500</v>
      </c>
      <c r="Q251" s="190">
        <v>1810</v>
      </c>
      <c r="R251" s="189"/>
    </row>
    <row r="252" spans="1:18" x14ac:dyDescent="0.25">
      <c r="A252" s="187">
        <v>235</v>
      </c>
      <c r="B252" s="188">
        <v>9</v>
      </c>
      <c r="C252" s="189" t="s">
        <v>371</v>
      </c>
      <c r="D252" s="189"/>
      <c r="E252" s="189" t="s">
        <v>1628</v>
      </c>
      <c r="F252" s="39">
        <v>20461</v>
      </c>
      <c r="G252" s="189" t="s">
        <v>305</v>
      </c>
      <c r="H252" s="189" t="s">
        <v>296</v>
      </c>
      <c r="I252" s="189" t="s">
        <v>1629</v>
      </c>
      <c r="J252" s="189" t="s">
        <v>1630</v>
      </c>
      <c r="K252" s="189" t="s">
        <v>654</v>
      </c>
      <c r="L252" s="189" t="s">
        <v>655</v>
      </c>
      <c r="M252" s="189" t="s">
        <v>1631</v>
      </c>
      <c r="N252" s="189" t="s">
        <v>354</v>
      </c>
      <c r="O252" s="190">
        <v>110</v>
      </c>
      <c r="P252" s="190">
        <v>31200</v>
      </c>
      <c r="Q252" s="190">
        <v>1700</v>
      </c>
      <c r="R252" s="189"/>
    </row>
    <row r="253" spans="1:18" x14ac:dyDescent="0.25">
      <c r="A253" s="187">
        <v>252</v>
      </c>
      <c r="B253" s="188">
        <v>3</v>
      </c>
      <c r="C253" s="189" t="s">
        <v>475</v>
      </c>
      <c r="D253" s="189"/>
      <c r="E253" s="189" t="s">
        <v>1632</v>
      </c>
      <c r="F253" s="39">
        <v>24953</v>
      </c>
      <c r="G253" s="189" t="s">
        <v>295</v>
      </c>
      <c r="H253" s="189" t="s">
        <v>321</v>
      </c>
      <c r="I253" s="189" t="s">
        <v>1633</v>
      </c>
      <c r="J253" s="189" t="s">
        <v>1634</v>
      </c>
      <c r="K253" s="189" t="s">
        <v>1505</v>
      </c>
      <c r="L253" s="189" t="s">
        <v>587</v>
      </c>
      <c r="M253" s="189" t="s">
        <v>1635</v>
      </c>
      <c r="N253" s="189" t="s">
        <v>432</v>
      </c>
      <c r="O253" s="190">
        <v>225</v>
      </c>
      <c r="P253" s="190">
        <v>114800</v>
      </c>
      <c r="Q253" s="190">
        <v>1020</v>
      </c>
      <c r="R253" s="189"/>
    </row>
    <row r="254" spans="1:18" x14ac:dyDescent="0.25">
      <c r="A254" s="187">
        <v>167</v>
      </c>
      <c r="B254" s="188">
        <v>10</v>
      </c>
      <c r="C254" s="189" t="s">
        <v>475</v>
      </c>
      <c r="D254" s="189"/>
      <c r="E254" s="189" t="s">
        <v>1636</v>
      </c>
      <c r="F254" s="39">
        <v>28984</v>
      </c>
      <c r="G254" s="189" t="s">
        <v>295</v>
      </c>
      <c r="H254" s="189" t="s">
        <v>321</v>
      </c>
      <c r="I254" s="189" t="s">
        <v>1637</v>
      </c>
      <c r="J254" s="189" t="s">
        <v>1638</v>
      </c>
      <c r="K254" s="189" t="s">
        <v>486</v>
      </c>
      <c r="L254" s="189" t="s">
        <v>487</v>
      </c>
      <c r="M254" s="189" t="s">
        <v>1639</v>
      </c>
      <c r="N254" s="189" t="s">
        <v>354</v>
      </c>
      <c r="O254" s="190">
        <v>150</v>
      </c>
      <c r="P254" s="190">
        <v>45100</v>
      </c>
      <c r="Q254" s="190">
        <v>1250</v>
      </c>
      <c r="R254" s="189"/>
    </row>
    <row r="255" spans="1:18" x14ac:dyDescent="0.25">
      <c r="A255" s="187">
        <v>155</v>
      </c>
      <c r="B255" s="188">
        <v>10</v>
      </c>
      <c r="C255" s="189" t="s">
        <v>337</v>
      </c>
      <c r="D255" s="189" t="s">
        <v>319</v>
      </c>
      <c r="E255" s="189" t="s">
        <v>1640</v>
      </c>
      <c r="F255" s="39">
        <v>28860</v>
      </c>
      <c r="G255" s="189" t="s">
        <v>305</v>
      </c>
      <c r="H255" s="189" t="s">
        <v>296</v>
      </c>
      <c r="I255" s="189" t="s">
        <v>1641</v>
      </c>
      <c r="J255" s="189" t="s">
        <v>1642</v>
      </c>
      <c r="K255" s="189" t="s">
        <v>628</v>
      </c>
      <c r="L255" s="189" t="s">
        <v>629</v>
      </c>
      <c r="M255" s="189" t="s">
        <v>1643</v>
      </c>
      <c r="N255" s="189" t="s">
        <v>370</v>
      </c>
      <c r="O255" s="190">
        <v>120</v>
      </c>
      <c r="P255" s="190">
        <v>36700</v>
      </c>
      <c r="Q255" s="190">
        <v>1700</v>
      </c>
      <c r="R255" s="189"/>
    </row>
    <row r="256" spans="1:18" x14ac:dyDescent="0.25">
      <c r="A256" s="187">
        <v>189</v>
      </c>
      <c r="C256" s="189" t="s">
        <v>390</v>
      </c>
      <c r="D256" s="189"/>
      <c r="E256" s="189" t="s">
        <v>1644</v>
      </c>
      <c r="F256" s="39">
        <v>23473</v>
      </c>
      <c r="G256" s="189" t="s">
        <v>295</v>
      </c>
      <c r="H256" s="189" t="s">
        <v>296</v>
      </c>
      <c r="I256" s="189" t="s">
        <v>1645</v>
      </c>
      <c r="J256" s="189" t="s">
        <v>1646</v>
      </c>
      <c r="K256" s="189" t="s">
        <v>1647</v>
      </c>
      <c r="L256" s="189" t="s">
        <v>1648</v>
      </c>
      <c r="M256" s="189" t="s">
        <v>1649</v>
      </c>
      <c r="N256" s="189" t="s">
        <v>370</v>
      </c>
      <c r="O256" s="190">
        <v>125</v>
      </c>
      <c r="P256" s="190">
        <v>46100</v>
      </c>
      <c r="Q256" s="190">
        <v>750</v>
      </c>
      <c r="R256" s="189"/>
    </row>
    <row r="257" spans="1:18" x14ac:dyDescent="0.25">
      <c r="A257" s="187">
        <v>196</v>
      </c>
      <c r="B257" s="188">
        <v>5</v>
      </c>
      <c r="C257" s="189" t="s">
        <v>1598</v>
      </c>
      <c r="D257" s="189" t="s">
        <v>319</v>
      </c>
      <c r="E257" s="189" t="s">
        <v>1599</v>
      </c>
      <c r="F257" s="39">
        <v>21444</v>
      </c>
      <c r="G257" s="189" t="s">
        <v>295</v>
      </c>
      <c r="H257" s="189" t="s">
        <v>321</v>
      </c>
      <c r="I257" s="189" t="s">
        <v>1600</v>
      </c>
      <c r="J257" s="189" t="s">
        <v>1601</v>
      </c>
      <c r="K257" s="189" t="s">
        <v>328</v>
      </c>
      <c r="L257" s="189" t="s">
        <v>329</v>
      </c>
      <c r="M257" s="189" t="s">
        <v>1602</v>
      </c>
      <c r="N257" s="189" t="s">
        <v>317</v>
      </c>
      <c r="O257" s="190">
        <v>150</v>
      </c>
      <c r="P257" s="190">
        <v>62100</v>
      </c>
      <c r="Q257" s="190">
        <v>1550</v>
      </c>
      <c r="R257" s="189"/>
    </row>
    <row r="258" spans="1:18" x14ac:dyDescent="0.25">
      <c r="A258" s="187">
        <v>192</v>
      </c>
      <c r="C258" s="189" t="s">
        <v>803</v>
      </c>
      <c r="D258" s="189"/>
      <c r="E258" s="189" t="s">
        <v>490</v>
      </c>
      <c r="F258" s="39">
        <v>23610</v>
      </c>
      <c r="G258" s="189" t="s">
        <v>295</v>
      </c>
      <c r="H258" s="189" t="s">
        <v>296</v>
      </c>
      <c r="I258" s="189" t="s">
        <v>1654</v>
      </c>
      <c r="J258" s="189" t="s">
        <v>1655</v>
      </c>
      <c r="K258" s="189" t="s">
        <v>1656</v>
      </c>
      <c r="L258" s="189" t="s">
        <v>1657</v>
      </c>
      <c r="M258" s="189" t="s">
        <v>1658</v>
      </c>
      <c r="N258" s="189" t="s">
        <v>432</v>
      </c>
      <c r="O258" s="190">
        <v>190</v>
      </c>
      <c r="P258" s="190">
        <v>97900</v>
      </c>
      <c r="Q258" s="190">
        <v>650</v>
      </c>
      <c r="R258" s="189"/>
    </row>
    <row r="259" spans="1:18" x14ac:dyDescent="0.25">
      <c r="A259" s="187">
        <v>125</v>
      </c>
      <c r="C259" s="189" t="s">
        <v>468</v>
      </c>
      <c r="D259" s="189"/>
      <c r="E259" s="189" t="s">
        <v>1659</v>
      </c>
      <c r="F259" s="39">
        <v>19827</v>
      </c>
      <c r="G259" s="189" t="s">
        <v>295</v>
      </c>
      <c r="H259" s="189" t="s">
        <v>296</v>
      </c>
      <c r="I259" s="189" t="s">
        <v>1660</v>
      </c>
      <c r="J259" s="189" t="s">
        <v>1661</v>
      </c>
      <c r="K259" s="189" t="s">
        <v>380</v>
      </c>
      <c r="L259" s="189" t="s">
        <v>381</v>
      </c>
      <c r="M259" s="189" t="s">
        <v>1662</v>
      </c>
      <c r="N259" s="189" t="s">
        <v>370</v>
      </c>
      <c r="O259" s="190">
        <v>115</v>
      </c>
      <c r="P259" s="190">
        <v>66000</v>
      </c>
      <c r="Q259" s="190">
        <v>520</v>
      </c>
      <c r="R259" s="189"/>
    </row>
    <row r="260" spans="1:18" x14ac:dyDescent="0.25">
      <c r="A260" s="187">
        <v>54</v>
      </c>
      <c r="B260" s="188">
        <v>6</v>
      </c>
      <c r="C260" s="189" t="s">
        <v>383</v>
      </c>
      <c r="D260" s="189"/>
      <c r="E260" s="189" t="s">
        <v>1663</v>
      </c>
      <c r="F260" s="39">
        <v>23071</v>
      </c>
      <c r="G260" s="189" t="s">
        <v>305</v>
      </c>
      <c r="H260" s="189" t="s">
        <v>321</v>
      </c>
      <c r="I260" s="189" t="s">
        <v>1664</v>
      </c>
      <c r="J260" s="189" t="s">
        <v>1665</v>
      </c>
      <c r="K260" s="189" t="s">
        <v>654</v>
      </c>
      <c r="L260" s="189" t="s">
        <v>655</v>
      </c>
      <c r="M260" s="189" t="s">
        <v>1666</v>
      </c>
      <c r="N260" s="189" t="s">
        <v>462</v>
      </c>
      <c r="O260" s="190">
        <v>250</v>
      </c>
      <c r="P260" s="190">
        <v>84200</v>
      </c>
      <c r="Q260" s="190">
        <v>590</v>
      </c>
      <c r="R260" s="189"/>
    </row>
    <row r="261" spans="1:18" x14ac:dyDescent="0.25">
      <c r="A261" s="187">
        <v>1</v>
      </c>
      <c r="B261" s="188">
        <v>2</v>
      </c>
      <c r="C261" s="189" t="s">
        <v>383</v>
      </c>
      <c r="D261" s="189" t="s">
        <v>319</v>
      </c>
      <c r="E261" s="189" t="s">
        <v>1667</v>
      </c>
      <c r="F261" s="39">
        <v>19023</v>
      </c>
      <c r="G261" s="189" t="s">
        <v>305</v>
      </c>
      <c r="H261" s="189" t="s">
        <v>321</v>
      </c>
      <c r="I261" s="189" t="s">
        <v>1668</v>
      </c>
      <c r="J261" s="189" t="s">
        <v>1669</v>
      </c>
      <c r="K261" s="189" t="s">
        <v>299</v>
      </c>
      <c r="L261" s="189" t="s">
        <v>300</v>
      </c>
      <c r="M261" s="189" t="s">
        <v>1670</v>
      </c>
      <c r="N261" s="189" t="s">
        <v>309</v>
      </c>
      <c r="O261" s="190">
        <v>125</v>
      </c>
      <c r="P261" s="190">
        <v>78200</v>
      </c>
      <c r="Q261" s="190">
        <v>1410</v>
      </c>
      <c r="R261" s="189"/>
    </row>
    <row r="262" spans="1:18" x14ac:dyDescent="0.25">
      <c r="A262" s="187">
        <v>161</v>
      </c>
      <c r="B262" s="188">
        <v>4</v>
      </c>
      <c r="C262" s="189" t="s">
        <v>1671</v>
      </c>
      <c r="D262" s="189"/>
      <c r="E262" s="189" t="s">
        <v>1672</v>
      </c>
      <c r="F262" s="39">
        <v>19764</v>
      </c>
      <c r="G262" s="189" t="s">
        <v>295</v>
      </c>
      <c r="H262" s="189" t="s">
        <v>321</v>
      </c>
      <c r="I262" s="189" t="s">
        <v>1673</v>
      </c>
      <c r="J262" s="189" t="s">
        <v>1674</v>
      </c>
      <c r="K262" s="189" t="s">
        <v>415</v>
      </c>
      <c r="L262" s="189" t="s">
        <v>416</v>
      </c>
      <c r="M262" s="189" t="s">
        <v>1675</v>
      </c>
      <c r="N262" s="189" t="s">
        <v>462</v>
      </c>
      <c r="O262" s="190">
        <v>125</v>
      </c>
      <c r="P262" s="190">
        <v>103300</v>
      </c>
      <c r="Q262" s="190">
        <v>1560</v>
      </c>
      <c r="R262" s="189"/>
    </row>
    <row r="263" spans="1:18" x14ac:dyDescent="0.25">
      <c r="A263" s="187">
        <v>2</v>
      </c>
      <c r="B263" s="188">
        <v>6</v>
      </c>
      <c r="C263" s="189" t="s">
        <v>1676</v>
      </c>
      <c r="D263" s="189"/>
      <c r="E263" s="189" t="s">
        <v>402</v>
      </c>
      <c r="F263" s="39">
        <v>21218</v>
      </c>
      <c r="G263" s="189" t="s">
        <v>305</v>
      </c>
      <c r="H263" s="189" t="s">
        <v>321</v>
      </c>
      <c r="I263" s="189" t="s">
        <v>1677</v>
      </c>
      <c r="J263" s="189" t="s">
        <v>1678</v>
      </c>
      <c r="K263" s="189" t="s">
        <v>498</v>
      </c>
      <c r="L263" s="189" t="s">
        <v>499</v>
      </c>
      <c r="M263" s="189" t="s">
        <v>1679</v>
      </c>
      <c r="N263" s="189" t="s">
        <v>462</v>
      </c>
      <c r="O263" s="190">
        <v>100</v>
      </c>
      <c r="P263" s="190">
        <v>54000</v>
      </c>
      <c r="Q263" s="190">
        <v>1750</v>
      </c>
      <c r="R263" s="189"/>
    </row>
    <row r="264" spans="1:18" x14ac:dyDescent="0.25">
      <c r="A264" s="187">
        <v>59</v>
      </c>
      <c r="B264" s="188">
        <v>3</v>
      </c>
      <c r="C264" s="189" t="s">
        <v>1680</v>
      </c>
      <c r="D264" s="189"/>
      <c r="E264" s="189" t="s">
        <v>1681</v>
      </c>
      <c r="F264" s="39">
        <v>26489</v>
      </c>
      <c r="G264" s="189" t="s">
        <v>295</v>
      </c>
      <c r="H264" s="189" t="s">
        <v>321</v>
      </c>
      <c r="I264" s="189" t="s">
        <v>1682</v>
      </c>
      <c r="J264" s="189" t="s">
        <v>1683</v>
      </c>
      <c r="K264" s="189" t="s">
        <v>498</v>
      </c>
      <c r="L264" s="189" t="s">
        <v>499</v>
      </c>
      <c r="M264" s="189" t="s">
        <v>1684</v>
      </c>
      <c r="N264" s="189" t="s">
        <v>462</v>
      </c>
      <c r="O264" s="190">
        <v>150</v>
      </c>
      <c r="P264" s="190">
        <v>71100</v>
      </c>
      <c r="Q264" s="190">
        <v>1470</v>
      </c>
      <c r="R264" s="189"/>
    </row>
    <row r="265" spans="1:18" x14ac:dyDescent="0.25">
      <c r="A265" s="187">
        <v>264</v>
      </c>
      <c r="B265" s="188">
        <v>9</v>
      </c>
      <c r="C265" s="189" t="s">
        <v>1685</v>
      </c>
      <c r="D265" s="189"/>
      <c r="E265" s="189" t="s">
        <v>1686</v>
      </c>
      <c r="F265" s="39">
        <v>23063</v>
      </c>
      <c r="G265" s="189" t="s">
        <v>305</v>
      </c>
      <c r="H265" s="189" t="s">
        <v>321</v>
      </c>
      <c r="I265" s="189" t="s">
        <v>1687</v>
      </c>
      <c r="J265" s="189" t="s">
        <v>1688</v>
      </c>
      <c r="K265" s="189" t="s">
        <v>473</v>
      </c>
      <c r="L265" s="189" t="s">
        <v>388</v>
      </c>
      <c r="M265" s="189" t="s">
        <v>1689</v>
      </c>
      <c r="N265" s="189" t="s">
        <v>309</v>
      </c>
      <c r="O265" s="190">
        <v>115</v>
      </c>
      <c r="P265" s="190">
        <v>32600</v>
      </c>
      <c r="Q265" s="190">
        <v>1910</v>
      </c>
      <c r="R265" s="189"/>
    </row>
    <row r="266" spans="1:18" x14ac:dyDescent="0.25">
      <c r="A266" s="187">
        <v>224</v>
      </c>
      <c r="C266" s="189" t="s">
        <v>1690</v>
      </c>
      <c r="D266" s="189"/>
      <c r="E266" s="189" t="s">
        <v>1691</v>
      </c>
      <c r="F266" s="39">
        <v>30165</v>
      </c>
      <c r="G266" s="189" t="s">
        <v>295</v>
      </c>
      <c r="H266" s="189" t="s">
        <v>296</v>
      </c>
      <c r="I266" s="189" t="s">
        <v>1692</v>
      </c>
      <c r="J266" s="189" t="s">
        <v>1693</v>
      </c>
      <c r="K266" s="189" t="s">
        <v>1694</v>
      </c>
      <c r="L266" s="189" t="s">
        <v>1695</v>
      </c>
      <c r="M266" s="189" t="s">
        <v>1696</v>
      </c>
      <c r="N266" s="189" t="s">
        <v>462</v>
      </c>
      <c r="O266" s="190">
        <v>160</v>
      </c>
      <c r="P266" s="190">
        <v>49000</v>
      </c>
      <c r="Q266" s="190">
        <v>1380</v>
      </c>
      <c r="R266" s="189"/>
    </row>
    <row r="267" spans="1:18" x14ac:dyDescent="0.25">
      <c r="A267" s="187">
        <v>216</v>
      </c>
      <c r="C267" s="189" t="s">
        <v>293</v>
      </c>
      <c r="D267" s="189" t="s">
        <v>512</v>
      </c>
      <c r="E267" s="189" t="s">
        <v>817</v>
      </c>
      <c r="F267" s="39">
        <v>29623</v>
      </c>
      <c r="G267" s="189" t="s">
        <v>295</v>
      </c>
      <c r="H267" s="189" t="s">
        <v>321</v>
      </c>
      <c r="I267" s="189" t="s">
        <v>1697</v>
      </c>
      <c r="J267" s="189" t="s">
        <v>1698</v>
      </c>
      <c r="K267" s="189" t="s">
        <v>1699</v>
      </c>
      <c r="L267" s="189" t="s">
        <v>1364</v>
      </c>
      <c r="M267" s="189" t="s">
        <v>1700</v>
      </c>
      <c r="N267" s="189" t="s">
        <v>462</v>
      </c>
      <c r="O267" s="190">
        <v>130</v>
      </c>
      <c r="P267" s="190">
        <v>54700</v>
      </c>
      <c r="Q267" s="190">
        <v>780</v>
      </c>
      <c r="R267" s="189"/>
    </row>
    <row r="268" spans="1:18" x14ac:dyDescent="0.25">
      <c r="A268" s="187">
        <v>267</v>
      </c>
      <c r="B268" s="188">
        <v>1</v>
      </c>
      <c r="C268" s="189" t="s">
        <v>1246</v>
      </c>
      <c r="D268" s="189" t="s">
        <v>319</v>
      </c>
      <c r="E268" s="189" t="s">
        <v>1701</v>
      </c>
      <c r="F268" s="39">
        <v>24204</v>
      </c>
      <c r="G268" s="189" t="s">
        <v>305</v>
      </c>
      <c r="H268" s="189" t="s">
        <v>321</v>
      </c>
      <c r="I268" s="189" t="s">
        <v>1702</v>
      </c>
      <c r="J268" s="189" t="s">
        <v>1703</v>
      </c>
      <c r="K268" s="189" t="s">
        <v>1186</v>
      </c>
      <c r="L268" s="189" t="s">
        <v>1187</v>
      </c>
      <c r="M268" s="189" t="s">
        <v>1704</v>
      </c>
      <c r="N268" s="189" t="s">
        <v>309</v>
      </c>
      <c r="O268" s="190">
        <v>100</v>
      </c>
      <c r="P268" s="190">
        <v>24500</v>
      </c>
      <c r="Q268" s="190">
        <v>1630</v>
      </c>
      <c r="R268" s="189"/>
    </row>
    <row r="269" spans="1:18" x14ac:dyDescent="0.25">
      <c r="A269" s="187">
        <v>113</v>
      </c>
      <c r="B269" s="188">
        <v>7</v>
      </c>
      <c r="C269" s="189" t="s">
        <v>1388</v>
      </c>
      <c r="D269" s="189" t="s">
        <v>512</v>
      </c>
      <c r="E269" s="189" t="s">
        <v>1705</v>
      </c>
      <c r="F269" s="39">
        <v>23996</v>
      </c>
      <c r="G269" s="189" t="s">
        <v>305</v>
      </c>
      <c r="H269" s="189" t="s">
        <v>321</v>
      </c>
      <c r="I269" s="189" t="s">
        <v>1706</v>
      </c>
      <c r="J269" s="189" t="s">
        <v>1707</v>
      </c>
      <c r="K269" s="189" t="s">
        <v>692</v>
      </c>
      <c r="L269" s="189" t="s">
        <v>693</v>
      </c>
      <c r="M269" s="189" t="s">
        <v>1708</v>
      </c>
      <c r="N269" s="189" t="s">
        <v>317</v>
      </c>
      <c r="O269" s="190">
        <v>125</v>
      </c>
      <c r="P269" s="190">
        <v>84100</v>
      </c>
      <c r="Q269" s="190">
        <v>620</v>
      </c>
      <c r="R269" s="189"/>
    </row>
    <row r="270" spans="1:18" x14ac:dyDescent="0.25">
      <c r="A270" s="187">
        <v>251</v>
      </c>
      <c r="B270" s="188">
        <v>2</v>
      </c>
      <c r="C270" s="189" t="s">
        <v>395</v>
      </c>
      <c r="D270" s="189" t="s">
        <v>512</v>
      </c>
      <c r="E270" s="189" t="s">
        <v>1709</v>
      </c>
      <c r="F270" s="39">
        <v>30400</v>
      </c>
      <c r="G270" s="189" t="s">
        <v>295</v>
      </c>
      <c r="H270" s="189" t="s">
        <v>296</v>
      </c>
      <c r="I270" s="189" t="s">
        <v>1710</v>
      </c>
      <c r="J270" s="189" t="s">
        <v>1711</v>
      </c>
      <c r="K270" s="189" t="s">
        <v>1712</v>
      </c>
      <c r="L270" s="189" t="s">
        <v>604</v>
      </c>
      <c r="M270" s="189" t="s">
        <v>1713</v>
      </c>
      <c r="N270" s="189" t="s">
        <v>462</v>
      </c>
      <c r="O270" s="190">
        <v>110</v>
      </c>
      <c r="P270" s="190">
        <v>84700</v>
      </c>
      <c r="Q270" s="190">
        <v>1510</v>
      </c>
      <c r="R270" s="189"/>
    </row>
    <row r="271" spans="1:18" x14ac:dyDescent="0.25">
      <c r="A271" s="187">
        <v>217</v>
      </c>
      <c r="C271" s="189" t="s">
        <v>1714</v>
      </c>
      <c r="D271" s="189" t="s">
        <v>319</v>
      </c>
      <c r="E271" s="189" t="s">
        <v>1715</v>
      </c>
      <c r="F271" s="39">
        <v>19089</v>
      </c>
      <c r="G271" s="189" t="s">
        <v>295</v>
      </c>
      <c r="H271" s="189" t="s">
        <v>321</v>
      </c>
      <c r="I271" s="189" t="s">
        <v>1716</v>
      </c>
      <c r="J271" s="189" t="s">
        <v>1717</v>
      </c>
      <c r="K271" s="189" t="s">
        <v>1170</v>
      </c>
      <c r="L271" s="189" t="s">
        <v>1171</v>
      </c>
      <c r="M271" s="189" t="s">
        <v>1718</v>
      </c>
      <c r="N271" s="189" t="s">
        <v>362</v>
      </c>
      <c r="O271" s="190">
        <v>90</v>
      </c>
      <c r="P271" s="190">
        <v>20000</v>
      </c>
      <c r="Q271" s="190">
        <v>1720</v>
      </c>
      <c r="R271" s="189"/>
    </row>
    <row r="272" spans="1:18" x14ac:dyDescent="0.25">
      <c r="A272" s="187">
        <v>194</v>
      </c>
      <c r="B272" s="188">
        <v>3</v>
      </c>
      <c r="C272" s="189" t="s">
        <v>1719</v>
      </c>
      <c r="D272" s="189"/>
      <c r="E272" s="189" t="s">
        <v>1720</v>
      </c>
      <c r="F272" s="39">
        <v>26796</v>
      </c>
      <c r="G272" s="189" t="s">
        <v>305</v>
      </c>
      <c r="H272" s="189" t="s">
        <v>321</v>
      </c>
      <c r="I272" s="189" t="s">
        <v>1721</v>
      </c>
      <c r="J272" s="189" t="s">
        <v>1722</v>
      </c>
      <c r="K272" s="189" t="s">
        <v>1723</v>
      </c>
      <c r="L272" s="189" t="s">
        <v>1724</v>
      </c>
      <c r="M272" s="189" t="s">
        <v>1725</v>
      </c>
      <c r="N272" s="189" t="s">
        <v>462</v>
      </c>
      <c r="O272" s="190">
        <v>150</v>
      </c>
      <c r="P272" s="190">
        <v>75000</v>
      </c>
      <c r="Q272" s="190">
        <v>1190</v>
      </c>
      <c r="R272" s="189"/>
    </row>
    <row r="273" spans="1:18" x14ac:dyDescent="0.25">
      <c r="A273" s="187">
        <v>68</v>
      </c>
      <c r="C273" s="189" t="s">
        <v>872</v>
      </c>
      <c r="D273" s="189"/>
      <c r="E273" s="189" t="s">
        <v>1532</v>
      </c>
      <c r="F273" s="39">
        <v>23219</v>
      </c>
      <c r="G273" s="189" t="s">
        <v>305</v>
      </c>
      <c r="H273" s="189" t="s">
        <v>321</v>
      </c>
      <c r="I273" s="189" t="s">
        <v>1726</v>
      </c>
      <c r="J273" s="189" t="s">
        <v>1727</v>
      </c>
      <c r="K273" s="189" t="s">
        <v>367</v>
      </c>
      <c r="L273" s="189" t="s">
        <v>368</v>
      </c>
      <c r="M273" s="189" t="s">
        <v>1728</v>
      </c>
      <c r="N273" s="189" t="s">
        <v>362</v>
      </c>
      <c r="O273" s="190">
        <v>85</v>
      </c>
      <c r="P273" s="190">
        <v>39700</v>
      </c>
      <c r="Q273" s="190">
        <v>1200</v>
      </c>
      <c r="R273" s="189"/>
    </row>
    <row r="274" spans="1:18" x14ac:dyDescent="0.25">
      <c r="A274" s="187">
        <v>32</v>
      </c>
      <c r="B274" s="188">
        <v>5</v>
      </c>
      <c r="C274" s="189" t="s">
        <v>1598</v>
      </c>
      <c r="D274" s="189"/>
      <c r="E274" s="189" t="s">
        <v>1729</v>
      </c>
      <c r="F274" s="39">
        <v>27000</v>
      </c>
      <c r="G274" s="189" t="s">
        <v>305</v>
      </c>
      <c r="H274" s="189" t="s">
        <v>321</v>
      </c>
      <c r="I274" s="189" t="s">
        <v>1730</v>
      </c>
      <c r="J274" s="189" t="s">
        <v>1731</v>
      </c>
      <c r="K274" s="189" t="s">
        <v>299</v>
      </c>
      <c r="L274" s="189" t="s">
        <v>300</v>
      </c>
      <c r="M274" s="189" t="s">
        <v>1732</v>
      </c>
      <c r="N274" s="189" t="s">
        <v>370</v>
      </c>
      <c r="O274" s="190">
        <v>250</v>
      </c>
      <c r="P274" s="190">
        <v>49900</v>
      </c>
      <c r="Q274" s="190">
        <v>1810</v>
      </c>
      <c r="R274" s="189"/>
    </row>
    <row r="275" spans="1:18" x14ac:dyDescent="0.25">
      <c r="A275" s="187">
        <v>129</v>
      </c>
      <c r="B275" s="188">
        <v>10</v>
      </c>
      <c r="C275" s="189" t="s">
        <v>1733</v>
      </c>
      <c r="D275" s="189" t="s">
        <v>319</v>
      </c>
      <c r="E275" s="189" t="s">
        <v>1734</v>
      </c>
      <c r="F275" s="39">
        <v>24090</v>
      </c>
      <c r="G275" s="189" t="s">
        <v>295</v>
      </c>
      <c r="H275" s="189" t="s">
        <v>321</v>
      </c>
      <c r="I275" s="189" t="s">
        <v>1735</v>
      </c>
      <c r="J275" s="189" t="s">
        <v>1736</v>
      </c>
      <c r="K275" s="189" t="s">
        <v>1737</v>
      </c>
      <c r="L275" s="189" t="s">
        <v>1738</v>
      </c>
      <c r="M275" s="189" t="s">
        <v>1739</v>
      </c>
      <c r="N275" s="189" t="s">
        <v>354</v>
      </c>
      <c r="O275" s="190">
        <v>80</v>
      </c>
      <c r="P275" s="190">
        <v>54300</v>
      </c>
      <c r="Q275" s="190">
        <v>1960</v>
      </c>
      <c r="R275" s="189"/>
    </row>
    <row r="276" spans="1:18" x14ac:dyDescent="0.25">
      <c r="A276" s="187">
        <v>135</v>
      </c>
      <c r="B276" s="188">
        <v>10</v>
      </c>
      <c r="C276" s="189" t="s">
        <v>1740</v>
      </c>
      <c r="D276" s="189" t="s">
        <v>512</v>
      </c>
      <c r="E276" s="189" t="s">
        <v>1741</v>
      </c>
      <c r="F276" s="39">
        <v>27530</v>
      </c>
      <c r="G276" s="189" t="s">
        <v>295</v>
      </c>
      <c r="H276" s="189" t="s">
        <v>321</v>
      </c>
      <c r="I276" s="189" t="s">
        <v>1742</v>
      </c>
      <c r="J276" s="189" t="s">
        <v>1743</v>
      </c>
      <c r="K276" s="189" t="s">
        <v>543</v>
      </c>
      <c r="L276" s="189" t="s">
        <v>544</v>
      </c>
      <c r="M276" s="189" t="s">
        <v>1744</v>
      </c>
      <c r="N276" s="189" t="s">
        <v>317</v>
      </c>
      <c r="O276" s="190">
        <v>150</v>
      </c>
      <c r="P276" s="190">
        <v>46600</v>
      </c>
      <c r="Q276" s="190">
        <v>1780</v>
      </c>
      <c r="R276" s="189"/>
    </row>
    <row r="277" spans="1:18" x14ac:dyDescent="0.25">
      <c r="A277" s="187">
        <v>200</v>
      </c>
      <c r="B277" s="188">
        <v>7</v>
      </c>
      <c r="C277" s="189" t="s">
        <v>1286</v>
      </c>
      <c r="D277" s="189" t="s">
        <v>349</v>
      </c>
      <c r="E277" s="189" t="s">
        <v>1745</v>
      </c>
      <c r="F277" s="39">
        <v>32241</v>
      </c>
      <c r="G277" s="189" t="s">
        <v>305</v>
      </c>
      <c r="H277" s="189" t="s">
        <v>321</v>
      </c>
      <c r="I277" s="189" t="s">
        <v>1746</v>
      </c>
      <c r="J277" s="189" t="s">
        <v>1747</v>
      </c>
      <c r="K277" s="189" t="s">
        <v>328</v>
      </c>
      <c r="L277" s="189" t="s">
        <v>329</v>
      </c>
      <c r="M277" s="189" t="s">
        <v>1748</v>
      </c>
      <c r="N277" s="189" t="s">
        <v>370</v>
      </c>
      <c r="O277" s="190">
        <v>115</v>
      </c>
      <c r="P277" s="190">
        <v>47300</v>
      </c>
      <c r="Q277" s="190">
        <v>510</v>
      </c>
      <c r="R277" s="189"/>
    </row>
    <row r="278" spans="1:18" x14ac:dyDescent="0.25">
      <c r="A278" s="187">
        <v>118</v>
      </c>
      <c r="B278" s="188">
        <v>9</v>
      </c>
      <c r="C278" s="189" t="s">
        <v>511</v>
      </c>
      <c r="D278" s="189"/>
      <c r="E278" s="189" t="s">
        <v>1749</v>
      </c>
      <c r="F278" s="39">
        <v>29602</v>
      </c>
      <c r="G278" s="189" t="s">
        <v>295</v>
      </c>
      <c r="H278" s="189" t="s">
        <v>296</v>
      </c>
      <c r="I278" s="189" t="s">
        <v>1750</v>
      </c>
      <c r="J278" s="189" t="s">
        <v>1751</v>
      </c>
      <c r="K278" s="189" t="s">
        <v>498</v>
      </c>
      <c r="L278" s="189" t="s">
        <v>499</v>
      </c>
      <c r="M278" s="189" t="s">
        <v>1752</v>
      </c>
      <c r="N278" s="189" t="s">
        <v>354</v>
      </c>
      <c r="O278" s="190">
        <v>134</v>
      </c>
      <c r="P278" s="190">
        <v>26100</v>
      </c>
      <c r="Q278" s="190">
        <v>1520</v>
      </c>
      <c r="R278" s="189"/>
    </row>
    <row r="279" spans="1:18" x14ac:dyDescent="0.25">
      <c r="A279" s="187">
        <v>149</v>
      </c>
      <c r="B279" s="188">
        <v>10</v>
      </c>
      <c r="C279" s="189" t="s">
        <v>1753</v>
      </c>
      <c r="D279" s="189"/>
      <c r="E279" s="189" t="s">
        <v>1754</v>
      </c>
      <c r="F279" s="39">
        <v>28008</v>
      </c>
      <c r="G279" s="189" t="s">
        <v>295</v>
      </c>
      <c r="H279" s="189" t="s">
        <v>321</v>
      </c>
      <c r="I279" s="189" t="s">
        <v>1755</v>
      </c>
      <c r="J279" s="189" t="s">
        <v>1756</v>
      </c>
      <c r="K279" s="189" t="s">
        <v>1757</v>
      </c>
      <c r="L279" s="189" t="s">
        <v>1621</v>
      </c>
      <c r="M279" s="189" t="s">
        <v>1758</v>
      </c>
      <c r="N279" s="189" t="s">
        <v>309</v>
      </c>
      <c r="O279" s="190">
        <v>145</v>
      </c>
      <c r="P279" s="190">
        <v>44600</v>
      </c>
      <c r="Q279" s="190">
        <v>1020</v>
      </c>
      <c r="R279" s="189"/>
    </row>
    <row r="280" spans="1:18" x14ac:dyDescent="0.25">
      <c r="A280" s="187">
        <v>146</v>
      </c>
      <c r="C280" s="189" t="s">
        <v>337</v>
      </c>
      <c r="D280" s="189" t="s">
        <v>319</v>
      </c>
      <c r="E280" s="189" t="s">
        <v>1759</v>
      </c>
      <c r="F280" s="39">
        <v>23402</v>
      </c>
      <c r="G280" s="189" t="s">
        <v>295</v>
      </c>
      <c r="H280" s="189" t="s">
        <v>321</v>
      </c>
      <c r="I280" s="189" t="s">
        <v>441</v>
      </c>
      <c r="J280" s="189" t="s">
        <v>1760</v>
      </c>
      <c r="K280" s="189" t="s">
        <v>443</v>
      </c>
      <c r="L280" s="189" t="s">
        <v>444</v>
      </c>
      <c r="M280" s="189" t="s">
        <v>1761</v>
      </c>
      <c r="N280" s="189" t="s">
        <v>462</v>
      </c>
      <c r="O280" s="190">
        <v>140</v>
      </c>
      <c r="P280" s="190">
        <v>59400</v>
      </c>
      <c r="Q280" s="190">
        <v>1060</v>
      </c>
      <c r="R280" s="189"/>
    </row>
    <row r="281" spans="1:18" x14ac:dyDescent="0.25">
      <c r="A281" s="187">
        <v>76</v>
      </c>
      <c r="B281" s="188">
        <v>7</v>
      </c>
      <c r="C281" s="189" t="s">
        <v>657</v>
      </c>
      <c r="D281" s="189" t="s">
        <v>512</v>
      </c>
      <c r="E281" s="189" t="s">
        <v>1705</v>
      </c>
      <c r="F281" s="39">
        <v>18586</v>
      </c>
      <c r="G281" s="189" t="s">
        <v>295</v>
      </c>
      <c r="H281" s="189" t="s">
        <v>296</v>
      </c>
      <c r="I281" s="189" t="s">
        <v>1762</v>
      </c>
      <c r="J281" s="189" t="s">
        <v>1763</v>
      </c>
      <c r="K281" s="189" t="s">
        <v>1764</v>
      </c>
      <c r="L281" s="189" t="s">
        <v>388</v>
      </c>
      <c r="M281" s="189" t="s">
        <v>1765</v>
      </c>
      <c r="N281" s="189" t="s">
        <v>370</v>
      </c>
      <c r="O281" s="190">
        <v>180</v>
      </c>
      <c r="P281" s="190">
        <v>77400</v>
      </c>
      <c r="Q281" s="190">
        <v>1060</v>
      </c>
      <c r="R281" s="189"/>
    </row>
    <row r="282" spans="1:18" x14ac:dyDescent="0.25">
      <c r="A282" s="187">
        <v>182</v>
      </c>
      <c r="B282" s="188">
        <v>8</v>
      </c>
      <c r="C282" s="189" t="s">
        <v>826</v>
      </c>
      <c r="D282" s="189"/>
      <c r="E282" s="189" t="s">
        <v>1766</v>
      </c>
      <c r="F282" s="39">
        <v>20141</v>
      </c>
      <c r="G282" s="189" t="s">
        <v>295</v>
      </c>
      <c r="H282" s="189" t="s">
        <v>321</v>
      </c>
      <c r="I282" s="189" t="s">
        <v>1767</v>
      </c>
      <c r="J282" s="189" t="s">
        <v>1768</v>
      </c>
      <c r="K282" s="189" t="s">
        <v>1584</v>
      </c>
      <c r="L282" s="189" t="s">
        <v>1585</v>
      </c>
      <c r="M282" s="189" t="s">
        <v>1769</v>
      </c>
      <c r="N282" s="189" t="s">
        <v>462</v>
      </c>
      <c r="O282" s="190">
        <v>135</v>
      </c>
      <c r="P282" s="190">
        <v>73500</v>
      </c>
      <c r="Q282" s="190">
        <v>1410</v>
      </c>
      <c r="R282" s="189"/>
    </row>
    <row r="283" spans="1:18" x14ac:dyDescent="0.25">
      <c r="A283" s="187">
        <v>257</v>
      </c>
      <c r="B283" s="188">
        <v>5</v>
      </c>
      <c r="C283" s="189" t="s">
        <v>1770</v>
      </c>
      <c r="D283" s="189" t="s">
        <v>319</v>
      </c>
      <c r="E283" s="189" t="s">
        <v>1771</v>
      </c>
      <c r="F283" s="39">
        <v>20141</v>
      </c>
      <c r="G283" s="189" t="s">
        <v>305</v>
      </c>
      <c r="H283" s="189" t="s">
        <v>321</v>
      </c>
      <c r="I283" s="189" t="s">
        <v>1772</v>
      </c>
      <c r="J283" s="189" t="s">
        <v>1773</v>
      </c>
      <c r="K283" s="189" t="s">
        <v>1764</v>
      </c>
      <c r="L283" s="189" t="s">
        <v>388</v>
      </c>
      <c r="M283" s="189" t="s">
        <v>1774</v>
      </c>
      <c r="N283" s="189" t="s">
        <v>302</v>
      </c>
      <c r="O283" s="190">
        <v>130</v>
      </c>
      <c r="P283" s="190">
        <v>39500</v>
      </c>
      <c r="Q283" s="190">
        <v>990</v>
      </c>
      <c r="R283" s="189"/>
    </row>
    <row r="284" spans="1:18" x14ac:dyDescent="0.25">
      <c r="A284" s="187">
        <v>219</v>
      </c>
      <c r="C284" s="189" t="s">
        <v>1775</v>
      </c>
      <c r="D284" s="189" t="s">
        <v>319</v>
      </c>
      <c r="E284" s="189" t="s">
        <v>1776</v>
      </c>
      <c r="F284" s="39">
        <v>20141</v>
      </c>
      <c r="G284" s="189" t="s">
        <v>295</v>
      </c>
      <c r="H284" s="189" t="s">
        <v>296</v>
      </c>
      <c r="I284" s="189" t="s">
        <v>1777</v>
      </c>
      <c r="J284" s="189" t="s">
        <v>1778</v>
      </c>
      <c r="K284" s="189" t="s">
        <v>1207</v>
      </c>
      <c r="L284" s="189" t="s">
        <v>1208</v>
      </c>
      <c r="M284" s="189" t="s">
        <v>1779</v>
      </c>
      <c r="N284" s="189" t="s">
        <v>362</v>
      </c>
      <c r="O284" s="190">
        <v>75</v>
      </c>
      <c r="P284" s="190">
        <v>30600</v>
      </c>
      <c r="Q284" s="190">
        <v>1990</v>
      </c>
      <c r="R284" s="1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27</vt:i4>
      </vt:variant>
      <vt:variant>
        <vt:lpstr>Benoemde bereiken</vt:lpstr>
      </vt:variant>
      <vt:variant>
        <vt:i4>6</vt:i4>
      </vt:variant>
    </vt:vector>
  </HeadingPairs>
  <TitlesOfParts>
    <vt:vector size="33" baseType="lpstr">
      <vt:lpstr>WOON WERK</vt:lpstr>
      <vt:lpstr>SOMPRODUCT</vt:lpstr>
      <vt:lpstr>Absoluut1</vt:lpstr>
      <vt:lpstr>Absoluut2</vt:lpstr>
      <vt:lpstr>ALS FUNCIE</vt:lpstr>
      <vt:lpstr>Als met EN</vt:lpstr>
      <vt:lpstr>VERT.ZOEKEN</vt:lpstr>
      <vt:lpstr>Factuur</vt:lpstr>
      <vt:lpstr>uitwerk Factuur</vt:lpstr>
      <vt:lpstr>Doorberekenen</vt:lpstr>
      <vt:lpstr>Grafiek</vt:lpstr>
      <vt:lpstr>transponeren</vt:lpstr>
      <vt:lpstr>SUBTOTAAL</vt:lpstr>
      <vt:lpstr>BET</vt:lpstr>
      <vt:lpstr>wat als</vt:lpstr>
      <vt:lpstr>uitwerk wat als</vt:lpstr>
      <vt:lpstr>matrices</vt:lpstr>
      <vt:lpstr>Doelzoeken</vt:lpstr>
      <vt:lpstr>opmaak getallen</vt:lpstr>
      <vt:lpstr>Trend</vt:lpstr>
      <vt:lpstr>Histogram</vt:lpstr>
      <vt:lpstr>Draaitabel</vt:lpstr>
      <vt:lpstr>Draaitabel personeel</vt:lpstr>
      <vt:lpstr>Blad2</vt:lpstr>
      <vt:lpstr>Draaitabel personeel (2)</vt:lpstr>
      <vt:lpstr>Blad5</vt:lpstr>
      <vt:lpstr>Draaitabel personeel (3)</vt:lpstr>
      <vt:lpstr>'uitwerk Factuur'!artikel</vt:lpstr>
      <vt:lpstr>artikel</vt:lpstr>
      <vt:lpstr>'Draaitabel personeel'!Criteria</vt:lpstr>
      <vt:lpstr>'uitwerk Factuur'!klant</vt:lpstr>
      <vt:lpstr>klant</vt:lpstr>
      <vt:lpstr>woonwerk</vt:lpstr>
    </vt:vector>
  </TitlesOfParts>
  <Manager/>
  <Company>L.S.K. Automatisering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Sangers</dc:creator>
  <cp:keywords/>
  <dc:description/>
  <cp:lastModifiedBy>olaf</cp:lastModifiedBy>
  <cp:revision/>
  <dcterms:created xsi:type="dcterms:W3CDTF">2014-02-06T14:30:03Z</dcterms:created>
  <dcterms:modified xsi:type="dcterms:W3CDTF">2018-12-10T10:33:18Z</dcterms:modified>
  <cp:category/>
  <cp:contentStatus/>
</cp:coreProperties>
</file>