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" sheetId="1" r:id="rId4"/>
  </sheets>
  <definedNames>
    <definedName hidden="1" localSheetId="0" name="_xlnm._FilterDatabase">Times!$A$1:$F$1002</definedName>
  </definedNames>
  <calcPr/>
  <extLst>
    <ext uri="GoogleSheetsCustomDataVersion1">
      <go:sheetsCustomData xmlns:go="http://customooxmlschemas.google.com/" r:id="rId5" roundtripDataSignature="AMtx7miW6oyIzfyqu1NiIrmCSDs2EovUug=="/>
    </ext>
  </extLst>
</workbook>
</file>

<file path=xl/sharedStrings.xml><?xml version="1.0" encoding="utf-8"?>
<sst xmlns="http://schemas.openxmlformats.org/spreadsheetml/2006/main" count="273" uniqueCount="203">
  <si>
    <t>Scored Place</t>
  </si>
  <si>
    <t>Bib</t>
  </si>
  <si>
    <t>Name</t>
  </si>
  <si>
    <t>School</t>
  </si>
  <si>
    <t>Time</t>
  </si>
  <si>
    <t>Pace</t>
  </si>
  <si>
    <t>Score</t>
  </si>
  <si>
    <t xml:space="preserve">Victor Zuiniga        </t>
  </si>
  <si>
    <t xml:space="preserve">San Antonio Johnson                    </t>
  </si>
  <si>
    <t>16:14.16</t>
  </si>
  <si>
    <t>5:14/M</t>
  </si>
  <si>
    <t xml:space="preserve">Taj Lee               </t>
  </si>
  <si>
    <t>16:23.75</t>
  </si>
  <si>
    <t>5:17/M</t>
  </si>
  <si>
    <t xml:space="preserve">San Antonio Reagan                     </t>
  </si>
  <si>
    <t xml:space="preserve">ELIJAH CUNNINGHAM     </t>
  </si>
  <si>
    <t xml:space="preserve">South San Antonio                      </t>
  </si>
  <si>
    <t>16:48.90</t>
  </si>
  <si>
    <t>5:25/M</t>
  </si>
  <si>
    <t xml:space="preserve">San Antonio Churchill                  </t>
  </si>
  <si>
    <t>Diego Rodriguez Chavez</t>
  </si>
  <si>
    <t>16:59.18</t>
  </si>
  <si>
    <t>5:29/M</t>
  </si>
  <si>
    <t xml:space="preserve">San Antonio Madison                    </t>
  </si>
  <si>
    <t xml:space="preserve">Dylan Legg            </t>
  </si>
  <si>
    <t>17:07.53</t>
  </si>
  <si>
    <t>5:31/M</t>
  </si>
  <si>
    <t xml:space="preserve">Brance Bishop         </t>
  </si>
  <si>
    <t>17:09.25</t>
  </si>
  <si>
    <t>5:32/M</t>
  </si>
  <si>
    <t xml:space="preserve">San Antonio Lee                        </t>
  </si>
  <si>
    <t xml:space="preserve">JAKOB LOVE            </t>
  </si>
  <si>
    <t>17:16.69</t>
  </si>
  <si>
    <t>5:34/M</t>
  </si>
  <si>
    <t xml:space="preserve">San Antonio MacArthur                  </t>
  </si>
  <si>
    <t xml:space="preserve">Joshua Castellanos    </t>
  </si>
  <si>
    <t>17:26.19</t>
  </si>
  <si>
    <t>5:37/M</t>
  </si>
  <si>
    <t xml:space="preserve">San Antonio Roosevelt                  </t>
  </si>
  <si>
    <t>3824</t>
  </si>
  <si>
    <t xml:space="preserve">Maximus Palacios      </t>
  </si>
  <si>
    <t>17:28.74</t>
  </si>
  <si>
    <t>5:38/M</t>
  </si>
  <si>
    <t>3903</t>
  </si>
  <si>
    <t xml:space="preserve">Cade Roach            </t>
  </si>
  <si>
    <t>17:29.23</t>
  </si>
  <si>
    <t>3858</t>
  </si>
  <si>
    <t xml:space="preserve">Giovanni Perez        </t>
  </si>
  <si>
    <t>17:37.66</t>
  </si>
  <si>
    <t>5:41/M</t>
  </si>
  <si>
    <t>3695</t>
  </si>
  <si>
    <t xml:space="preserve">Samuel Garcia         </t>
  </si>
  <si>
    <t>17:39.38</t>
  </si>
  <si>
    <t>5:42/M</t>
  </si>
  <si>
    <t>3908</t>
  </si>
  <si>
    <t xml:space="preserve">Kobi Vasconcellos     </t>
  </si>
  <si>
    <t>18:00.50</t>
  </si>
  <si>
    <t>5:48/M</t>
  </si>
  <si>
    <t>3694</t>
  </si>
  <si>
    <t xml:space="preserve">Isaiah Garcia         </t>
  </si>
  <si>
    <t>18:04.70</t>
  </si>
  <si>
    <t>5:50/M</t>
  </si>
  <si>
    <t>3815</t>
  </si>
  <si>
    <t xml:space="preserve">Ethan Cooper          </t>
  </si>
  <si>
    <t>18:05.93</t>
  </si>
  <si>
    <t>3816</t>
  </si>
  <si>
    <t xml:space="preserve">Alex Danels           </t>
  </si>
  <si>
    <t>18:11.40</t>
  </si>
  <si>
    <t>5:52/M</t>
  </si>
  <si>
    <t>3896</t>
  </si>
  <si>
    <t xml:space="preserve">EJ Altimerano         </t>
  </si>
  <si>
    <t>4085</t>
  </si>
  <si>
    <t xml:space="preserve">ISAIAH FLORES         </t>
  </si>
  <si>
    <t>18:12.21</t>
  </si>
  <si>
    <t>3689</t>
  </si>
  <si>
    <t xml:space="preserve">Luke Anthony          </t>
  </si>
  <si>
    <t>18:19.70</t>
  </si>
  <si>
    <t>5:55/M</t>
  </si>
  <si>
    <t>3841</t>
  </si>
  <si>
    <t xml:space="preserve">Amir Abidi            </t>
  </si>
  <si>
    <t>18:21.32</t>
  </si>
  <si>
    <t>3902</t>
  </si>
  <si>
    <t xml:space="preserve">Yosief Okubamichael   </t>
  </si>
  <si>
    <t>18:29.65</t>
  </si>
  <si>
    <t>5:58/M</t>
  </si>
  <si>
    <t>3898</t>
  </si>
  <si>
    <t xml:space="preserve">Michael Guarnary      </t>
  </si>
  <si>
    <t>18:30.25</t>
  </si>
  <si>
    <t>3828</t>
  </si>
  <si>
    <t xml:space="preserve">ANDREW ERICKSON       </t>
  </si>
  <si>
    <t>18:31.64</t>
  </si>
  <si>
    <t>3820</t>
  </si>
  <si>
    <t xml:space="preserve">Ryan Keener           </t>
  </si>
  <si>
    <t>18:42.99</t>
  </si>
  <si>
    <t>6:02/M</t>
  </si>
  <si>
    <t>3851</t>
  </si>
  <si>
    <t xml:space="preserve">Shawn Crane           </t>
  </si>
  <si>
    <t>18:43.34</t>
  </si>
  <si>
    <t>3918</t>
  </si>
  <si>
    <t xml:space="preserve">Valeur Moyboke        </t>
  </si>
  <si>
    <t>18:44.46</t>
  </si>
  <si>
    <t>6:03/M</t>
  </si>
  <si>
    <t>3921</t>
  </si>
  <si>
    <t xml:space="preserve">Victor Sandoval       </t>
  </si>
  <si>
    <t>18:47.90</t>
  </si>
  <si>
    <t>6:04/M</t>
  </si>
  <si>
    <t>4087</t>
  </si>
  <si>
    <t xml:space="preserve">LUIS MAYA             </t>
  </si>
  <si>
    <t>18:55.73</t>
  </si>
  <si>
    <t>6:06/M</t>
  </si>
  <si>
    <t>3899</t>
  </si>
  <si>
    <t xml:space="preserve">Rafa Hakim Montemayor </t>
  </si>
  <si>
    <t>18:58.99</t>
  </si>
  <si>
    <t>6:07/M</t>
  </si>
  <si>
    <t>3859</t>
  </si>
  <si>
    <t xml:space="preserve">Ruben Perez           </t>
  </si>
  <si>
    <t>19:01.53</t>
  </si>
  <si>
    <t>6:08/M</t>
  </si>
  <si>
    <t>3864</t>
  </si>
  <si>
    <t xml:space="preserve">Trent Voss            </t>
  </si>
  <si>
    <t>19:10.77</t>
  </si>
  <si>
    <t>6:11/M</t>
  </si>
  <si>
    <t>4086</t>
  </si>
  <si>
    <t xml:space="preserve">CARLISLE JONAS        </t>
  </si>
  <si>
    <t>19:10.79</t>
  </si>
  <si>
    <t>3911</t>
  </si>
  <si>
    <t xml:space="preserve">Roman Benavides       </t>
  </si>
  <si>
    <t>19:12.21</t>
  </si>
  <si>
    <t>6:12/M</t>
  </si>
  <si>
    <t>3839</t>
  </si>
  <si>
    <t xml:space="preserve">Julian Sanchez        </t>
  </si>
  <si>
    <t>19:17.29</t>
  </si>
  <si>
    <t>6:13/M</t>
  </si>
  <si>
    <t>3699</t>
  </si>
  <si>
    <t xml:space="preserve">Edric Munoz           </t>
  </si>
  <si>
    <t>19:32.92</t>
  </si>
  <si>
    <t>6:18/M</t>
  </si>
  <si>
    <t>3827</t>
  </si>
  <si>
    <t xml:space="preserve">Henry Bowland         </t>
  </si>
  <si>
    <t>4082</t>
  </si>
  <si>
    <t xml:space="preserve">ALBERTO ALAQUINEZ     </t>
  </si>
  <si>
    <t>19:34.49</t>
  </si>
  <si>
    <t>6:19/M</t>
  </si>
  <si>
    <t>3843</t>
  </si>
  <si>
    <t xml:space="preserve">Jacob Esquivel        </t>
  </si>
  <si>
    <t>19:45.29</t>
  </si>
  <si>
    <t>6:22/M</t>
  </si>
  <si>
    <t>3916</t>
  </si>
  <si>
    <t xml:space="preserve">Leoneal Hernandez     </t>
  </si>
  <si>
    <t>19:49.92</t>
  </si>
  <si>
    <t>6:24/M</t>
  </si>
  <si>
    <t>3844</t>
  </si>
  <si>
    <t xml:space="preserve">Jesse Garcia          </t>
  </si>
  <si>
    <t>19:53.35</t>
  </si>
  <si>
    <t>6:25/M</t>
  </si>
  <si>
    <t>4083</t>
  </si>
  <si>
    <t xml:space="preserve">ROBERT ALDANA         </t>
  </si>
  <si>
    <t>19:55.72</t>
  </si>
  <si>
    <t>3698</t>
  </si>
  <si>
    <t xml:space="preserve">Om Joshi              </t>
  </si>
  <si>
    <t>19:56.98</t>
  </si>
  <si>
    <t>6:26/M</t>
  </si>
  <si>
    <t>3862</t>
  </si>
  <si>
    <t xml:space="preserve">Tommy Smith           </t>
  </si>
  <si>
    <t>19:58.16</t>
  </si>
  <si>
    <t>3836</t>
  </si>
  <si>
    <t xml:space="preserve">Carlos Otterbach      </t>
  </si>
  <si>
    <t>20:00.87</t>
  </si>
  <si>
    <t>6:27/M</t>
  </si>
  <si>
    <t>3701</t>
  </si>
  <si>
    <t xml:space="preserve">Jackson Shults        </t>
  </si>
  <si>
    <t>3849</t>
  </si>
  <si>
    <t xml:space="preserve">Trenton Workman       </t>
  </si>
  <si>
    <t>20:03.30</t>
  </si>
  <si>
    <t>6:28/M</t>
  </si>
  <si>
    <t>3837</t>
  </si>
  <si>
    <t xml:space="preserve">BRIAN PEREZ           </t>
  </si>
  <si>
    <t>20:10.40</t>
  </si>
  <si>
    <t>6:30/M</t>
  </si>
  <si>
    <t>3915</t>
  </si>
  <si>
    <t xml:space="preserve">Ethan Grishham        </t>
  </si>
  <si>
    <t>20:12.42</t>
  </si>
  <si>
    <t>6:31/M</t>
  </si>
  <si>
    <t>4411</t>
  </si>
  <si>
    <t xml:space="preserve">William Allen         </t>
  </si>
  <si>
    <t>20:23.52</t>
  </si>
  <si>
    <t>6:35/M</t>
  </si>
  <si>
    <t>3920</t>
  </si>
  <si>
    <t xml:space="preserve">Mathew Rizo           </t>
  </si>
  <si>
    <t>20:34.98</t>
  </si>
  <si>
    <t>6:38/M</t>
  </si>
  <si>
    <t>4088</t>
  </si>
  <si>
    <t xml:space="preserve">ILLUSION SALDANA      </t>
  </si>
  <si>
    <t>21:01.48</t>
  </si>
  <si>
    <t>6:47/M</t>
  </si>
  <si>
    <t>3863</t>
  </si>
  <si>
    <t xml:space="preserve">Xavier Tanner         </t>
  </si>
  <si>
    <t>21:46.43</t>
  </si>
  <si>
    <t>7:01/M</t>
  </si>
  <si>
    <t>3917</t>
  </si>
  <si>
    <t xml:space="preserve">joshua Martinez       </t>
  </si>
  <si>
    <t>22:00.85</t>
  </si>
  <si>
    <t>7:06/M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</si>
</sst>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:ss.0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33333"/>
      <name val="Calibri"/>
    </font>
    <font>
      <sz val="11.0"/>
      <color rgb="FF000000"/>
      <name val="Calibri"/>
    </font>
    <font>
      <sz val="10.0"/>
      <color rgb="FF454545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2" numFmtId="1" xfId="0" applyFont="1" applyNumberFormat="1"/>
    <xf borderId="1" fillId="2" fontId="3" numFmtId="0" xfId="0" applyAlignment="1" applyBorder="1" applyFill="1" applyFont="1">
      <alignment horizontal="left"/>
    </xf>
    <xf borderId="0" fillId="0" fontId="4" numFmtId="1" xfId="0" applyFont="1" applyNumberFormat="1"/>
    <xf borderId="0" fillId="0" fontId="2" numFmtId="164" xfId="0" applyFont="1" applyNumberFormat="1"/>
    <xf borderId="0" fillId="0" fontId="2" numFmtId="47" xfId="0" applyFont="1" applyNumberFormat="1"/>
    <xf borderId="0" fillId="0" fontId="2" numFmtId="2" xfId="0" applyFont="1" applyNumberFormat="1"/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8">
    <dxf>
      <font/>
      <fill>
        <patternFill patternType="solid">
          <fgColor rgb="FFC0504D"/>
          <bgColor rgb="FFC0504D"/>
        </patternFill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44546A"/>
          <bgColor rgb="FF44546A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D7D31"/>
          <bgColor rgb="FFED7D31"/>
        </patternFill>
      </fill>
      <border/>
    </dxf>
    <dxf>
      <font/>
      <fill>
        <patternFill patternType="solid">
          <fgColor rgb="FFC00000"/>
          <bgColor rgb="FFC000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D6DCE4"/>
          <bgColor rgb="FFD6DCE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4.75"/>
    <col customWidth="1" min="3" max="3" width="19.25"/>
    <col customWidth="1" min="4" max="4" width="17.38"/>
    <col customWidth="1" min="5" max="5" width="7.63"/>
    <col customWidth="1" min="6" max="6" width="6.5"/>
    <col customWidth="1" min="7" max="7" width="3.0"/>
    <col customWidth="1" min="8" max="8" width="18.5"/>
    <col customWidth="1" min="9" max="10" width="7.63"/>
    <col customWidth="1" min="11" max="11" width="12.5"/>
    <col customWidth="1" min="12" max="16" width="7.63"/>
    <col customWidth="1" min="17" max="17" width="9.75"/>
    <col customWidth="1" min="18" max="19" width="7.63"/>
    <col customWidth="1" hidden="1" min="20" max="21" width="7.63"/>
    <col customWidth="1" min="22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1" t="s">
        <v>3</v>
      </c>
      <c r="I1" s="1" t="s">
        <v>6</v>
      </c>
      <c r="J1" s="1"/>
      <c r="K1" s="3"/>
      <c r="L1" s="3"/>
      <c r="M1" s="3"/>
      <c r="N1" s="3"/>
      <c r="O1" s="3"/>
      <c r="P1" s="3"/>
    </row>
    <row r="2" ht="14.25" customHeight="1">
      <c r="A2" s="3">
        <f t="shared" ref="A2:A68" si="1">ROW()-ROW($A$1)</f>
        <v>1</v>
      </c>
      <c r="B2" s="4">
        <v>3826.0</v>
      </c>
      <c r="C2" s="3" t="s">
        <v>7</v>
      </c>
      <c r="D2" s="3" t="s">
        <v>8</v>
      </c>
      <c r="E2" s="3" t="s">
        <v>9</v>
      </c>
      <c r="F2" s="3" t="s">
        <v>10</v>
      </c>
      <c r="G2" s="3"/>
      <c r="H2" s="5" t="str">
        <f t="array" ref="H2">INDEX($T$2:$U$9, MATCH($I$2, $T$2:$T$9, 0), 2)</f>
        <v>San Antonio Johnson                    </v>
      </c>
      <c r="I2" s="4">
        <f t="shared" ref="I2:I9" si="2">SMALL($T$2:$T$9, ROW()-ROW($I$1))</f>
        <v>33</v>
      </c>
      <c r="J2" s="6">
        <f t="array" ref="J2">IFERROR(SMALL(IF(($D$2:$D$90=$H2)*($A$2:$A$90)&gt;0,$A$2:$A$90), 1), "N/A")</f>
        <v>1</v>
      </c>
      <c r="K2" s="6">
        <f t="array" ref="K2">IFERROR(SMALL(IF(($D$2:$D$90=$H2)*($A$2:$A$90)&gt;0,$A$2:$A$90), 2), "N/A")</f>
        <v>2</v>
      </c>
      <c r="L2" s="6">
        <f t="array" ref="L2">IFERROR(SMALL(IF(($D$2:$D$90=$H2)*($A$2:$A$90)&gt;0,$A$2:$A$90), 3), "N/A")</f>
        <v>6</v>
      </c>
      <c r="M2" s="6">
        <f t="array" ref="M2">IFERROR(SMALL(IF(($D$2:$D$90=$H2)*($A$2:$A$90)&gt;0,$A$2:$A$90), 4), "N/A")</f>
        <v>9</v>
      </c>
      <c r="N2" s="6">
        <f t="array" ref="N2">IFERROR(SMALL(IF(($D$2:$D$90=$H2)*($A$2:$A$90)&gt;0,$A$2:$A$90), 5), "N/A")</f>
        <v>15</v>
      </c>
      <c r="O2" s="6">
        <f t="array" ref="O2">IFERROR(SMALL(IF(($D$2:$D$90=$H2)*($A$2:$A$90)&gt;0,$A$2:$A$90), 6), "N/A")</f>
        <v>16</v>
      </c>
      <c r="P2" s="6">
        <f t="array" ref="P2">IFERROR(SMALL(IF(($D$2:$D$90=$H2)*($A$2:$A$90)&gt;0,$A$2:$A$90), 7), "N/A")</f>
        <v>24</v>
      </c>
      <c r="Q2" s="7"/>
      <c r="T2" s="4">
        <f t="array" ref="T2">IFERROR(SUMPRODUCT(SMALL(IF(($D$2:$D$90=$U2)*($A$2:$A$90)&gt;0,$A$2:$A$90),{1,2,3,4,5})), "N/A")</f>
        <v>33</v>
      </c>
      <c r="U2" s="3" t="s">
        <v>8</v>
      </c>
    </row>
    <row r="3" ht="14.25" customHeight="1">
      <c r="A3" s="3">
        <f t="shared" si="1"/>
        <v>2</v>
      </c>
      <c r="B3" s="4">
        <v>3821.0</v>
      </c>
      <c r="C3" s="3" t="s">
        <v>11</v>
      </c>
      <c r="D3" s="3" t="s">
        <v>8</v>
      </c>
      <c r="E3" s="3" t="s">
        <v>12</v>
      </c>
      <c r="F3" s="3" t="s">
        <v>13</v>
      </c>
      <c r="G3" s="3"/>
      <c r="H3" s="5" t="str">
        <f t="array" ref="H3">INDEX($T$2:$U$9, MATCH($I$3, $T$2:$T$9, 0), 2)</f>
        <v>San Antonio Reagan                     </v>
      </c>
      <c r="I3" s="4">
        <f t="shared" si="2"/>
        <v>65</v>
      </c>
      <c r="J3" s="6">
        <f t="array" ref="J3">IFERROR(SMALL(IF(($D$2:$D$90=$H3)*($A$2:$A$90)&gt;0,$A$2:$A$90), 1), "N/A")</f>
        <v>4</v>
      </c>
      <c r="K3" s="6">
        <f t="array" ref="K3">IFERROR(SMALL(IF(($D$2:$D$90=$H3)*($A$2:$A$90)&gt;0,$A$2:$A$90), 2), "N/A")</f>
        <v>10</v>
      </c>
      <c r="L3" s="6">
        <f t="array" ref="L3">IFERROR(SMALL(IF(($D$2:$D$90=$H3)*($A$2:$A$90)&gt;0,$A$2:$A$90), 3), "N/A")</f>
        <v>13</v>
      </c>
      <c r="M3" s="6">
        <f t="array" ref="M3">IFERROR(SMALL(IF(($D$2:$D$90=$H3)*($A$2:$A$90)&gt;0,$A$2:$A$90), 4), "N/A")</f>
        <v>17</v>
      </c>
      <c r="N3" s="6">
        <f t="array" ref="N3">IFERROR(SMALL(IF(($D$2:$D$90=$H3)*($A$2:$A$90)&gt;0,$A$2:$A$90), 5), "N/A")</f>
        <v>21</v>
      </c>
      <c r="O3" s="6">
        <f t="array" ref="O3">IFERROR(SMALL(IF(($D$2:$D$90=$H3)*($A$2:$A$90)&gt;0,$A$2:$A$90), 6), "N/A")</f>
        <v>22</v>
      </c>
      <c r="P3" s="6">
        <f t="array" ref="P3">IFERROR(SMALL(IF(($D$2:$D$90=$H3)*($A$2:$A$90)&gt;0,$A$2:$A$90), 7), "N/A")</f>
        <v>29</v>
      </c>
      <c r="Q3" s="8"/>
      <c r="T3" s="4">
        <f t="array" ref="T3">IFERROR(SUMPRODUCT(SMALL(IF(($D$2:$D$90=$U3)*($A$2:$A$90)&gt;0,$A$2:$A$90),{1,2,3,4,5})), "N/A")</f>
        <v>65</v>
      </c>
      <c r="U3" s="3" t="s">
        <v>14</v>
      </c>
    </row>
    <row r="4" ht="14.25" customHeight="1">
      <c r="A4" s="3">
        <f t="shared" si="1"/>
        <v>3</v>
      </c>
      <c r="B4" s="4">
        <v>4084.0</v>
      </c>
      <c r="C4" s="3" t="s">
        <v>15</v>
      </c>
      <c r="D4" s="3" t="s">
        <v>16</v>
      </c>
      <c r="E4" s="3" t="s">
        <v>17</v>
      </c>
      <c r="F4" s="3" t="s">
        <v>18</v>
      </c>
      <c r="G4" s="3"/>
      <c r="H4" s="5" t="str">
        <f t="array" ref="H4">INDEX($T$2:$U$9, MATCH($I$4, $T$2:$T$9, 0), 2)</f>
        <v>San Antonio Madison                    </v>
      </c>
      <c r="I4" s="4">
        <f t="shared" si="2"/>
        <v>102</v>
      </c>
      <c r="J4" s="6">
        <f t="array" ref="J4">IFERROR(SMALL(IF(($D$2:$D$90=$H4)*($A$2:$A$90)&gt;0,$A$2:$A$90), 1), "N/A")</f>
        <v>5</v>
      </c>
      <c r="K4" s="6">
        <f t="array" ref="K4">IFERROR(SMALL(IF(($D$2:$D$90=$H4)*($A$2:$A$90)&gt;0,$A$2:$A$90), 2), "N/A")</f>
        <v>11</v>
      </c>
      <c r="L4" s="6">
        <f t="array" ref="L4">IFERROR(SMALL(IF(($D$2:$D$90=$H4)*($A$2:$A$90)&gt;0,$A$2:$A$90), 3), "N/A")</f>
        <v>25</v>
      </c>
      <c r="M4" s="6">
        <f t="array" ref="M4">IFERROR(SMALL(IF(($D$2:$D$90=$H4)*($A$2:$A$90)&gt;0,$A$2:$A$90), 4), "N/A")</f>
        <v>30</v>
      </c>
      <c r="N4" s="6">
        <f t="array" ref="N4">IFERROR(SMALL(IF(($D$2:$D$90=$H4)*($A$2:$A$90)&gt;0,$A$2:$A$90), 5), "N/A")</f>
        <v>31</v>
      </c>
      <c r="O4" s="6">
        <f t="array" ref="O4">IFERROR(SMALL(IF(($D$2:$D$90=$H4)*($A$2:$A$90)&gt;0,$A$2:$A$90), 6), "N/A")</f>
        <v>43</v>
      </c>
      <c r="P4" s="6">
        <f t="array" ref="P4">IFERROR(SMALL(IF(($D$2:$D$90=$H4)*($A$2:$A$90)&gt;0,$A$2:$A$90), 7), "N/A")</f>
        <v>52</v>
      </c>
      <c r="Q4" s="8"/>
      <c r="T4" s="4">
        <f t="array" ref="T4">IFERROR(SUMPRODUCT(SMALL(IF(($D$2:$D$90=$U4)*($A$2:$A$90)&gt;0,$A$2:$A$90),{1,2,3,4,5})), "N/A")</f>
        <v>122</v>
      </c>
      <c r="U4" s="3" t="s">
        <v>19</v>
      </c>
    </row>
    <row r="5" ht="14.25" customHeight="1">
      <c r="A5" s="3">
        <f t="shared" si="1"/>
        <v>4</v>
      </c>
      <c r="B5" s="4">
        <v>3905.0</v>
      </c>
      <c r="C5" s="3" t="s">
        <v>20</v>
      </c>
      <c r="D5" s="3" t="s">
        <v>14</v>
      </c>
      <c r="E5" s="3" t="s">
        <v>21</v>
      </c>
      <c r="F5" s="3" t="s">
        <v>22</v>
      </c>
      <c r="G5" s="3"/>
      <c r="H5" s="5" t="str">
        <f t="array" ref="H5">INDEX($T$2:$U$9, MATCH($I$5, $T$2:$T$9, 0), 2)</f>
        <v>South San Antonio                      </v>
      </c>
      <c r="I5" s="4">
        <f t="shared" si="2"/>
        <v>118</v>
      </c>
      <c r="J5" s="6">
        <f t="array" ref="J5">IFERROR(SMALL(IF(($D$2:$D$90=$H5)*($A$2:$A$90)&gt;0,$A$2:$A$90), 1), "N/A")</f>
        <v>3</v>
      </c>
      <c r="K5" s="6">
        <f t="array" ref="K5">IFERROR(SMALL(IF(($D$2:$D$90=$H5)*($A$2:$A$90)&gt;0,$A$2:$A$90), 2), "N/A")</f>
        <v>18</v>
      </c>
      <c r="L5" s="6">
        <f t="array" ref="L5">IFERROR(SMALL(IF(($D$2:$D$90=$H5)*($A$2:$A$90)&gt;0,$A$2:$A$90), 3), "N/A")</f>
        <v>28</v>
      </c>
      <c r="M5" s="6">
        <f t="array" ref="M5">IFERROR(SMALL(IF(($D$2:$D$90=$H5)*($A$2:$A$90)&gt;0,$A$2:$A$90), 4), "N/A")</f>
        <v>32</v>
      </c>
      <c r="N5" s="6">
        <f t="array" ref="N5">IFERROR(SMALL(IF(($D$2:$D$90=$H5)*($A$2:$A$90)&gt;0,$A$2:$A$90), 5), "N/A")</f>
        <v>37</v>
      </c>
      <c r="O5" s="6">
        <f t="array" ref="O5">IFERROR(SMALL(IF(($D$2:$D$90=$H5)*($A$2:$A$90)&gt;0,$A$2:$A$90), 6), "N/A")</f>
        <v>41</v>
      </c>
      <c r="P5" s="6">
        <f t="array" ref="P5">IFERROR(SMALL(IF(($D$2:$D$90=$H5)*($A$2:$A$90)&gt;0,$A$2:$A$90), 7), "N/A")</f>
        <v>51</v>
      </c>
      <c r="Q5" s="8"/>
      <c r="T5" s="4">
        <f t="array" ref="T5">IFERROR(SUMPRODUCT(SMALL(IF(($D$2:$D$90=$U5)*($A$2:$A$90)&gt;0,$A$2:$A$90),{1,2,3,4,5})), "N/A")</f>
        <v>102</v>
      </c>
      <c r="U5" s="3" t="s">
        <v>23</v>
      </c>
    </row>
    <row r="6" ht="14.25" customHeight="1">
      <c r="A6" s="3">
        <f t="shared" si="1"/>
        <v>5</v>
      </c>
      <c r="B6" s="4">
        <v>3855.0</v>
      </c>
      <c r="C6" s="3" t="s">
        <v>24</v>
      </c>
      <c r="D6" s="3" t="s">
        <v>23</v>
      </c>
      <c r="E6" s="3" t="s">
        <v>25</v>
      </c>
      <c r="F6" s="3" t="s">
        <v>26</v>
      </c>
      <c r="G6" s="3"/>
      <c r="H6" s="5" t="str">
        <f t="array" ref="H6">INDEX($T$2:$U$9, MATCH($I$6, $T$2:$T$9, 0), 2)</f>
        <v>San Antonio Churchill                  </v>
      </c>
      <c r="I6" s="4">
        <f t="shared" si="2"/>
        <v>122</v>
      </c>
      <c r="J6" s="6">
        <f t="array" ref="J6">IFERROR(SMALL(IF(($D$2:$D$90=$H6)*($A$2:$A$90)&gt;0,$A$2:$A$90), 1), "N/A")</f>
        <v>12</v>
      </c>
      <c r="K6" s="6">
        <f t="array" ref="K6">IFERROR(SMALL(IF(($D$2:$D$90=$H6)*($A$2:$A$90)&gt;0,$A$2:$A$90), 2), "N/A")</f>
        <v>14</v>
      </c>
      <c r="L6" s="6">
        <f t="array" ref="L6">IFERROR(SMALL(IF(($D$2:$D$90=$H6)*($A$2:$A$90)&gt;0,$A$2:$A$90), 3), "N/A")</f>
        <v>19</v>
      </c>
      <c r="M6" s="6">
        <f t="array" ref="M6">IFERROR(SMALL(IF(($D$2:$D$90=$H6)*($A$2:$A$90)&gt;0,$A$2:$A$90), 4), "N/A")</f>
        <v>35</v>
      </c>
      <c r="N6" s="6">
        <f t="array" ref="N6">IFERROR(SMALL(IF(($D$2:$D$90=$H6)*($A$2:$A$90)&gt;0,$A$2:$A$90), 5), "N/A")</f>
        <v>42</v>
      </c>
      <c r="O6" s="6">
        <f t="array" ref="O6">IFERROR(SMALL(IF(($D$2:$D$90=$H6)*($A$2:$A$90)&gt;0,$A$2:$A$90), 6), "N/A")</f>
        <v>45</v>
      </c>
      <c r="P6" s="6" t="str">
        <f t="array" ref="P6">IFERROR(SMALL(IF(($D$2:$D$90=$H6)*($A$2:$A$90)&gt;0,$A$2:$A$90), 7), "N/A")</f>
        <v>N/A</v>
      </c>
      <c r="Q6" s="8"/>
      <c r="T6" s="4">
        <f t="array" ref="T6">IFERROR(SUMPRODUCT(SMALL(IF(($D$2:$D$90=$U6)*($A$2:$A$90)&gt;0,$A$2:$A$90),{1,2,3,4,5})), "N/A")</f>
        <v>118</v>
      </c>
      <c r="U6" s="3" t="s">
        <v>16</v>
      </c>
    </row>
    <row r="7" ht="14.25" customHeight="1">
      <c r="A7" s="3">
        <f t="shared" si="1"/>
        <v>6</v>
      </c>
      <c r="B7" s="4">
        <v>3813.0</v>
      </c>
      <c r="C7" s="3" t="s">
        <v>27</v>
      </c>
      <c r="D7" s="3" t="s">
        <v>8</v>
      </c>
      <c r="E7" s="3" t="s">
        <v>28</v>
      </c>
      <c r="F7" s="3" t="s">
        <v>29</v>
      </c>
      <c r="G7" s="3"/>
      <c r="H7" s="5" t="str">
        <f t="array" ref="H7">INDEX($T$2:$U$9, MATCH($I$7, $T$2:$T$9, 0), 2)</f>
        <v>San Antonio Lee                        </v>
      </c>
      <c r="I7" s="4">
        <f t="shared" si="2"/>
        <v>144</v>
      </c>
      <c r="J7" s="6">
        <f t="array" ref="J7">IFERROR(SMALL(IF(($D$2:$D$90=$H7)*($A$2:$A$90)&gt;0,$A$2:$A$90), 1), "N/A")</f>
        <v>7</v>
      </c>
      <c r="K7" s="6">
        <f t="array" ref="K7">IFERROR(SMALL(IF(($D$2:$D$90=$H7)*($A$2:$A$90)&gt;0,$A$2:$A$90), 2), "N/A")</f>
        <v>23</v>
      </c>
      <c r="L7" s="6">
        <f t="array" ref="L7">IFERROR(SMALL(IF(($D$2:$D$90=$H7)*($A$2:$A$90)&gt;0,$A$2:$A$90), 3), "N/A")</f>
        <v>34</v>
      </c>
      <c r="M7" s="6">
        <f t="array" ref="M7">IFERROR(SMALL(IF(($D$2:$D$90=$H7)*($A$2:$A$90)&gt;0,$A$2:$A$90), 4), "N/A")</f>
        <v>36</v>
      </c>
      <c r="N7" s="6">
        <f t="array" ref="N7">IFERROR(SMALL(IF(($D$2:$D$90=$H7)*($A$2:$A$90)&gt;0,$A$2:$A$90), 5), "N/A")</f>
        <v>44</v>
      </c>
      <c r="O7" s="6">
        <f t="array" ref="O7">IFERROR(SMALL(IF(($D$2:$D$90=$H7)*($A$2:$A$90)&gt;0,$A$2:$A$90), 6), "N/A")</f>
        <v>47</v>
      </c>
      <c r="P7" s="6" t="str">
        <f t="array" ref="P7">IFERROR(SMALL(IF(($D$2:$D$90=$H7)*($A$2:$A$90)&gt;0,$A$2:$A$90), 7), "N/A")</f>
        <v>N/A</v>
      </c>
      <c r="Q7" s="8"/>
      <c r="T7" s="4">
        <f t="array" ref="T7">IFERROR(SUMPRODUCT(SMALL(IF(($D$2:$D$90=$U7)*($A$2:$A$90)&gt;0,$A$2:$A$90),{1,2,3,4,5})), "N/A")</f>
        <v>144</v>
      </c>
      <c r="U7" s="3" t="s">
        <v>30</v>
      </c>
    </row>
    <row r="8" ht="14.25" customHeight="1">
      <c r="A8" s="3">
        <f t="shared" si="1"/>
        <v>7</v>
      </c>
      <c r="B8" s="4">
        <v>3833.0</v>
      </c>
      <c r="C8" s="3" t="s">
        <v>31</v>
      </c>
      <c r="D8" s="3" t="s">
        <v>30</v>
      </c>
      <c r="E8" s="3" t="s">
        <v>32</v>
      </c>
      <c r="F8" s="3" t="s">
        <v>33</v>
      </c>
      <c r="G8" s="3"/>
      <c r="H8" s="5" t="str">
        <f t="array" ref="H8">INDEX($T$2:$U$9, MATCH($I$8, $T$2:$T$9, 0), 2)</f>
        <v>San Antonio MacArthur                  </v>
      </c>
      <c r="I8" s="4">
        <f t="shared" si="2"/>
        <v>152</v>
      </c>
      <c r="J8" s="6">
        <f t="array" ref="J8">IFERROR(SMALL(IF(($D$2:$D$90=$H8)*($A$2:$A$90)&gt;0,$A$2:$A$90), 1), "N/A")</f>
        <v>8</v>
      </c>
      <c r="K8" s="6">
        <f t="array" ref="K8">IFERROR(SMALL(IF(($D$2:$D$90=$H8)*($A$2:$A$90)&gt;0,$A$2:$A$90), 2), "N/A")</f>
        <v>20</v>
      </c>
      <c r="L8" s="6">
        <f t="array" ref="L8">IFERROR(SMALL(IF(($D$2:$D$90=$H8)*($A$2:$A$90)&gt;0,$A$2:$A$90), 3), "N/A")</f>
        <v>38</v>
      </c>
      <c r="M8" s="6">
        <f t="array" ref="M8">IFERROR(SMALL(IF(($D$2:$D$90=$H8)*($A$2:$A$90)&gt;0,$A$2:$A$90), 4), "N/A")</f>
        <v>40</v>
      </c>
      <c r="N8" s="6">
        <f t="array" ref="N8">IFERROR(SMALL(IF(($D$2:$D$90=$H8)*($A$2:$A$90)&gt;0,$A$2:$A$90), 5), "N/A")</f>
        <v>46</v>
      </c>
      <c r="O8" s="6">
        <f t="array" ref="O8">IFERROR(SMALL(IF(($D$2:$D$90=$H8)*($A$2:$A$90)&gt;0,$A$2:$A$90), 6), "N/A")</f>
        <v>49</v>
      </c>
      <c r="P8" s="6" t="str">
        <f t="array" ref="P8">IFERROR(SMALL(IF(($D$2:$D$90=$H8)*($A$2:$A$90)&gt;0,$A$2:$A$90), 7), "N/A")</f>
        <v>N/A</v>
      </c>
      <c r="Q8" s="8"/>
      <c r="T8" s="4">
        <f t="array" ref="T8">IFERROR(SUMPRODUCT(SMALL(IF(($D$2:$D$90=$U8)*($A$2:$A$90)&gt;0,$A$2:$A$90),{1,2,3,4,5})), "N/A")</f>
        <v>152</v>
      </c>
      <c r="U8" s="3" t="s">
        <v>34</v>
      </c>
    </row>
    <row r="9" ht="14.25" customHeight="1">
      <c r="A9" s="3">
        <f t="shared" si="1"/>
        <v>8</v>
      </c>
      <c r="B9" s="4">
        <v>3842.0</v>
      </c>
      <c r="C9" s="3" t="s">
        <v>35</v>
      </c>
      <c r="D9" s="3" t="s">
        <v>34</v>
      </c>
      <c r="E9" s="3" t="s">
        <v>36</v>
      </c>
      <c r="F9" s="3" t="s">
        <v>37</v>
      </c>
      <c r="G9" s="3"/>
      <c r="H9" s="5" t="str">
        <f t="array" ref="H9">INDEX($T$2:$U$9, MATCH($I$9, $T$2:$T$9, 0), 2)</f>
        <v>San Antonio Roosevelt                  </v>
      </c>
      <c r="I9" s="4">
        <f t="shared" si="2"/>
        <v>173</v>
      </c>
      <c r="J9" s="6">
        <f t="array" ref="J9">IFERROR(SMALL(IF(($D$2:$D$90=$H9)*($A$2:$A$90)&gt;0,$A$2:$A$90), 1), "N/A")</f>
        <v>26</v>
      </c>
      <c r="K9" s="6">
        <f t="array" ref="K9">IFERROR(SMALL(IF(($D$2:$D$90=$H9)*($A$2:$A$90)&gt;0,$A$2:$A$90), 2), "N/A")</f>
        <v>27</v>
      </c>
      <c r="L9" s="6">
        <f t="array" ref="L9">IFERROR(SMALL(IF(($D$2:$D$90=$H9)*($A$2:$A$90)&gt;0,$A$2:$A$90), 3), "N/A")</f>
        <v>33</v>
      </c>
      <c r="M9" s="6">
        <f t="array" ref="M9">IFERROR(SMALL(IF(($D$2:$D$90=$H9)*($A$2:$A$90)&gt;0,$A$2:$A$90), 4), "N/A")</f>
        <v>39</v>
      </c>
      <c r="N9" s="6">
        <f t="array" ref="N9">IFERROR(SMALL(IF(($D$2:$D$90=$H9)*($A$2:$A$90)&gt;0,$A$2:$A$90), 5), "N/A")</f>
        <v>48</v>
      </c>
      <c r="O9" s="6">
        <f t="array" ref="O9">IFERROR(SMALL(IF(($D$2:$D$90=$H9)*($A$2:$A$90)&gt;0,$A$2:$A$90), 6), "N/A")</f>
        <v>50</v>
      </c>
      <c r="P9" s="6">
        <f t="array" ref="P9">IFERROR(SMALL(IF(($D$2:$D$90=$H9)*($A$2:$A$90)&gt;0,$A$2:$A$90), 7), "N/A")</f>
        <v>53</v>
      </c>
      <c r="Q9" s="8"/>
      <c r="T9" s="4">
        <f t="array" ref="T9">IFERROR(SUMPRODUCT(SMALL(IF(($D$2:$D$90=$U9)*($A$2:$A$90)&gt;0,$A$2:$A$90),{1,2,3,4,5})), "N/A")</f>
        <v>173</v>
      </c>
      <c r="U9" s="3" t="s">
        <v>38</v>
      </c>
    </row>
    <row r="10" ht="14.25" customHeight="1">
      <c r="A10" s="3">
        <f t="shared" si="1"/>
        <v>9</v>
      </c>
      <c r="B10" s="4" t="s">
        <v>39</v>
      </c>
      <c r="C10" s="3" t="s">
        <v>40</v>
      </c>
      <c r="D10" s="3" t="s">
        <v>8</v>
      </c>
      <c r="E10" s="3" t="s">
        <v>41</v>
      </c>
      <c r="F10" s="3" t="s">
        <v>42</v>
      </c>
      <c r="G10" s="3"/>
    </row>
    <row r="11" ht="14.25" customHeight="1">
      <c r="A11" s="3">
        <f t="shared" si="1"/>
        <v>10</v>
      </c>
      <c r="B11" s="4" t="s">
        <v>43</v>
      </c>
      <c r="C11" s="3" t="s">
        <v>44</v>
      </c>
      <c r="D11" s="3" t="s">
        <v>14</v>
      </c>
      <c r="E11" s="3" t="s">
        <v>45</v>
      </c>
      <c r="F11" s="3" t="s">
        <v>42</v>
      </c>
      <c r="G11" s="3"/>
      <c r="H11" s="9"/>
      <c r="I11" s="3"/>
      <c r="J11" s="3"/>
      <c r="K11" s="3"/>
      <c r="L11" s="3"/>
    </row>
    <row r="12" ht="14.25" customHeight="1">
      <c r="A12" s="3">
        <f t="shared" si="1"/>
        <v>11</v>
      </c>
      <c r="B12" s="4" t="s">
        <v>46</v>
      </c>
      <c r="C12" s="3" t="s">
        <v>47</v>
      </c>
      <c r="D12" s="3" t="s">
        <v>23</v>
      </c>
      <c r="E12" s="3" t="s">
        <v>48</v>
      </c>
      <c r="F12" s="3" t="s">
        <v>49</v>
      </c>
      <c r="G12" s="3"/>
      <c r="H12" s="9"/>
      <c r="I12" s="3"/>
      <c r="J12" s="3"/>
      <c r="K12" s="3"/>
      <c r="L12" s="3"/>
    </row>
    <row r="13" ht="14.25" customHeight="1">
      <c r="A13" s="3">
        <f t="shared" si="1"/>
        <v>12</v>
      </c>
      <c r="B13" s="4" t="s">
        <v>50</v>
      </c>
      <c r="C13" s="3" t="s">
        <v>51</v>
      </c>
      <c r="D13" s="3" t="s">
        <v>19</v>
      </c>
      <c r="E13" s="3" t="s">
        <v>52</v>
      </c>
      <c r="F13" s="3" t="s">
        <v>53</v>
      </c>
      <c r="G13" s="3"/>
      <c r="H13" s="9"/>
      <c r="I13" s="3"/>
      <c r="J13" s="3"/>
      <c r="K13" s="3"/>
      <c r="L13" s="3"/>
    </row>
    <row r="14" ht="14.25" customHeight="1">
      <c r="A14" s="3">
        <f t="shared" si="1"/>
        <v>13</v>
      </c>
      <c r="B14" s="4" t="s">
        <v>54</v>
      </c>
      <c r="C14" s="3" t="s">
        <v>55</v>
      </c>
      <c r="D14" s="3" t="s">
        <v>14</v>
      </c>
      <c r="E14" s="3" t="s">
        <v>56</v>
      </c>
      <c r="F14" s="3" t="s">
        <v>57</v>
      </c>
      <c r="G14" s="3"/>
      <c r="H14" s="5"/>
      <c r="I14" s="3"/>
      <c r="J14" s="3"/>
      <c r="K14" s="3"/>
      <c r="L14" s="3"/>
    </row>
    <row r="15" ht="14.25" customHeight="1">
      <c r="A15" s="3">
        <f t="shared" si="1"/>
        <v>14</v>
      </c>
      <c r="B15" s="4" t="s">
        <v>58</v>
      </c>
      <c r="C15" s="3" t="s">
        <v>59</v>
      </c>
      <c r="D15" s="3" t="s">
        <v>19</v>
      </c>
      <c r="E15" s="3" t="s">
        <v>60</v>
      </c>
      <c r="F15" s="3" t="s">
        <v>61</v>
      </c>
      <c r="G15" s="3"/>
      <c r="H15" s="9"/>
      <c r="I15" s="3"/>
      <c r="J15" s="3"/>
      <c r="K15" s="3"/>
      <c r="L15" s="3"/>
    </row>
    <row r="16" ht="14.25" customHeight="1">
      <c r="A16" s="3">
        <f t="shared" si="1"/>
        <v>15</v>
      </c>
      <c r="B16" s="4" t="s">
        <v>62</v>
      </c>
      <c r="C16" s="3" t="s">
        <v>63</v>
      </c>
      <c r="D16" s="3" t="s">
        <v>8</v>
      </c>
      <c r="E16" s="3" t="s">
        <v>64</v>
      </c>
      <c r="F16" s="3" t="s">
        <v>61</v>
      </c>
      <c r="G16" s="3"/>
      <c r="H16" s="9"/>
      <c r="I16" s="9"/>
      <c r="J16" s="3"/>
      <c r="K16" s="3"/>
      <c r="L16" s="3"/>
    </row>
    <row r="17" ht="14.25" customHeight="1">
      <c r="A17" s="3">
        <f t="shared" si="1"/>
        <v>16</v>
      </c>
      <c r="B17" s="4" t="s">
        <v>65</v>
      </c>
      <c r="C17" s="3" t="s">
        <v>66</v>
      </c>
      <c r="D17" s="3" t="s">
        <v>8</v>
      </c>
      <c r="E17" s="3" t="s">
        <v>67</v>
      </c>
      <c r="F17" s="3" t="s">
        <v>68</v>
      </c>
      <c r="G17" s="3"/>
      <c r="H17" s="9"/>
      <c r="I17" s="9"/>
      <c r="J17" s="3"/>
      <c r="K17" s="3"/>
      <c r="L17" s="3"/>
    </row>
    <row r="18" ht="14.25" customHeight="1">
      <c r="A18" s="3">
        <f t="shared" si="1"/>
        <v>17</v>
      </c>
      <c r="B18" s="4" t="s">
        <v>69</v>
      </c>
      <c r="C18" s="3" t="s">
        <v>70</v>
      </c>
      <c r="D18" s="3" t="s">
        <v>14</v>
      </c>
      <c r="E18" s="3" t="s">
        <v>67</v>
      </c>
      <c r="F18" s="3" t="s">
        <v>68</v>
      </c>
      <c r="G18" s="3"/>
      <c r="H18" s="9"/>
      <c r="I18" s="9"/>
      <c r="J18" s="3"/>
      <c r="K18" s="10"/>
      <c r="L18" s="3"/>
    </row>
    <row r="19" ht="14.25" customHeight="1">
      <c r="A19" s="3">
        <f t="shared" si="1"/>
        <v>18</v>
      </c>
      <c r="B19" s="4" t="s">
        <v>71</v>
      </c>
      <c r="C19" s="3" t="s">
        <v>72</v>
      </c>
      <c r="D19" s="3" t="s">
        <v>16</v>
      </c>
      <c r="E19" s="3" t="s">
        <v>73</v>
      </c>
      <c r="F19" s="3" t="s">
        <v>68</v>
      </c>
      <c r="G19" s="3"/>
      <c r="H19" s="9"/>
      <c r="I19" s="3"/>
      <c r="J19" s="3"/>
      <c r="K19" s="3"/>
      <c r="L19" s="3"/>
    </row>
    <row r="20" ht="14.25" customHeight="1">
      <c r="A20" s="3">
        <f t="shared" si="1"/>
        <v>19</v>
      </c>
      <c r="B20" s="4" t="s">
        <v>74</v>
      </c>
      <c r="C20" s="3" t="s">
        <v>75</v>
      </c>
      <c r="D20" s="3" t="s">
        <v>19</v>
      </c>
      <c r="E20" s="3" t="s">
        <v>76</v>
      </c>
      <c r="F20" s="3" t="s">
        <v>77</v>
      </c>
      <c r="G20" s="3"/>
      <c r="H20" s="9"/>
      <c r="I20" s="3"/>
      <c r="J20" s="3"/>
      <c r="K20" s="3"/>
      <c r="L20" s="3"/>
    </row>
    <row r="21" ht="14.25" customHeight="1">
      <c r="A21" s="3">
        <f t="shared" si="1"/>
        <v>20</v>
      </c>
      <c r="B21" s="4" t="s">
        <v>78</v>
      </c>
      <c r="C21" s="3" t="s">
        <v>79</v>
      </c>
      <c r="D21" s="3" t="s">
        <v>34</v>
      </c>
      <c r="E21" s="3" t="s">
        <v>80</v>
      </c>
      <c r="F21" s="3" t="s">
        <v>77</v>
      </c>
      <c r="G21" s="3"/>
      <c r="H21" s="9"/>
      <c r="I21" s="3"/>
      <c r="J21" s="7"/>
      <c r="K21" s="3"/>
      <c r="L21" s="3"/>
    </row>
    <row r="22" ht="14.25" customHeight="1">
      <c r="A22" s="3">
        <f t="shared" si="1"/>
        <v>21</v>
      </c>
      <c r="B22" s="4" t="s">
        <v>81</v>
      </c>
      <c r="C22" s="3" t="s">
        <v>82</v>
      </c>
      <c r="D22" s="3" t="s">
        <v>14</v>
      </c>
      <c r="E22" s="3" t="s">
        <v>83</v>
      </c>
      <c r="F22" s="3" t="s">
        <v>84</v>
      </c>
      <c r="G22" s="3"/>
      <c r="H22" s="9"/>
      <c r="I22" s="3"/>
      <c r="J22" s="3"/>
      <c r="K22" s="3"/>
      <c r="L22" s="3"/>
    </row>
    <row r="23" ht="14.25" customHeight="1">
      <c r="A23" s="3">
        <f t="shared" si="1"/>
        <v>22</v>
      </c>
      <c r="B23" s="4" t="s">
        <v>85</v>
      </c>
      <c r="C23" s="3" t="s">
        <v>86</v>
      </c>
      <c r="D23" s="3" t="s">
        <v>14</v>
      </c>
      <c r="E23" s="3" t="s">
        <v>87</v>
      </c>
      <c r="F23" s="3" t="s">
        <v>84</v>
      </c>
      <c r="G23" s="3"/>
      <c r="H23" s="9"/>
      <c r="I23" s="3"/>
      <c r="J23" s="3"/>
      <c r="K23" s="3"/>
      <c r="L23" s="3"/>
    </row>
    <row r="24" ht="14.25" customHeight="1">
      <c r="A24" s="3">
        <f t="shared" si="1"/>
        <v>23</v>
      </c>
      <c r="B24" s="4" t="s">
        <v>88</v>
      </c>
      <c r="C24" s="3" t="s">
        <v>89</v>
      </c>
      <c r="D24" s="3" t="s">
        <v>30</v>
      </c>
      <c r="E24" s="3" t="s">
        <v>90</v>
      </c>
      <c r="F24" s="3" t="s">
        <v>84</v>
      </c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>
        <f t="shared" si="1"/>
        <v>24</v>
      </c>
      <c r="B25" s="4" t="s">
        <v>91</v>
      </c>
      <c r="C25" s="3" t="s">
        <v>92</v>
      </c>
      <c r="D25" s="3" t="s">
        <v>8</v>
      </c>
      <c r="E25" s="3" t="s">
        <v>93</v>
      </c>
      <c r="F25" s="3" t="s">
        <v>94</v>
      </c>
      <c r="G25" s="3"/>
    </row>
    <row r="26" ht="14.25" customHeight="1">
      <c r="A26" s="3">
        <f t="shared" si="1"/>
        <v>25</v>
      </c>
      <c r="B26" s="4" t="s">
        <v>95</v>
      </c>
      <c r="C26" s="3" t="s">
        <v>96</v>
      </c>
      <c r="D26" s="3" t="s">
        <v>23</v>
      </c>
      <c r="E26" s="3" t="s">
        <v>97</v>
      </c>
      <c r="F26" s="3" t="s">
        <v>94</v>
      </c>
      <c r="G26" s="3"/>
    </row>
    <row r="27" ht="14.25" customHeight="1">
      <c r="A27" s="3">
        <f t="shared" si="1"/>
        <v>26</v>
      </c>
      <c r="B27" s="4" t="s">
        <v>98</v>
      </c>
      <c r="C27" s="3" t="s">
        <v>99</v>
      </c>
      <c r="D27" s="3" t="s">
        <v>38</v>
      </c>
      <c r="E27" s="3" t="s">
        <v>100</v>
      </c>
      <c r="F27" s="3" t="s">
        <v>101</v>
      </c>
      <c r="G27" s="3"/>
    </row>
    <row r="28" ht="14.25" customHeight="1">
      <c r="A28" s="3">
        <f t="shared" si="1"/>
        <v>27</v>
      </c>
      <c r="B28" s="4" t="s">
        <v>102</v>
      </c>
      <c r="C28" s="3" t="s">
        <v>103</v>
      </c>
      <c r="D28" s="3" t="s">
        <v>38</v>
      </c>
      <c r="E28" s="3" t="s">
        <v>104</v>
      </c>
      <c r="F28" s="3" t="s">
        <v>105</v>
      </c>
      <c r="G28" s="3"/>
    </row>
    <row r="29" ht="14.25" customHeight="1">
      <c r="A29" s="3">
        <f t="shared" si="1"/>
        <v>28</v>
      </c>
      <c r="B29" s="4" t="s">
        <v>106</v>
      </c>
      <c r="C29" s="3" t="s">
        <v>107</v>
      </c>
      <c r="D29" s="3" t="s">
        <v>16</v>
      </c>
      <c r="E29" s="3" t="s">
        <v>108</v>
      </c>
      <c r="F29" s="3" t="s">
        <v>109</v>
      </c>
      <c r="G29" s="3"/>
      <c r="H29" s="1"/>
      <c r="I29" s="1"/>
      <c r="J29" s="1"/>
      <c r="K29" s="3"/>
      <c r="L29" s="3"/>
      <c r="M29" s="3"/>
      <c r="N29" s="3"/>
      <c r="O29" s="3"/>
      <c r="P29" s="3"/>
    </row>
    <row r="30" ht="14.25" customHeight="1">
      <c r="A30" s="3">
        <f t="shared" si="1"/>
        <v>29</v>
      </c>
      <c r="B30" s="4" t="s">
        <v>110</v>
      </c>
      <c r="C30" s="3" t="s">
        <v>111</v>
      </c>
      <c r="D30" s="3" t="s">
        <v>14</v>
      </c>
      <c r="E30" s="3" t="s">
        <v>112</v>
      </c>
      <c r="F30" s="3" t="s">
        <v>113</v>
      </c>
      <c r="G30" s="3"/>
      <c r="H30" s="5"/>
      <c r="I30" s="4"/>
      <c r="J30" s="6"/>
      <c r="K30" s="6"/>
      <c r="L30" s="6"/>
      <c r="M30" s="6"/>
      <c r="N30" s="6"/>
      <c r="O30" s="6"/>
      <c r="P30" s="6"/>
    </row>
    <row r="31" ht="14.25" customHeight="1">
      <c r="A31" s="3">
        <f t="shared" si="1"/>
        <v>30</v>
      </c>
      <c r="B31" s="4" t="s">
        <v>114</v>
      </c>
      <c r="C31" s="3" t="s">
        <v>115</v>
      </c>
      <c r="D31" s="3" t="s">
        <v>23</v>
      </c>
      <c r="E31" s="3" t="s">
        <v>116</v>
      </c>
      <c r="F31" s="3" t="s">
        <v>117</v>
      </c>
      <c r="G31" s="3"/>
      <c r="H31" s="5"/>
      <c r="I31" s="4"/>
      <c r="J31" s="6"/>
      <c r="K31" s="6"/>
      <c r="L31" s="6"/>
      <c r="M31" s="6"/>
      <c r="N31" s="6"/>
      <c r="O31" s="6"/>
      <c r="P31" s="6"/>
    </row>
    <row r="32" ht="14.25" customHeight="1">
      <c r="A32" s="3">
        <f t="shared" si="1"/>
        <v>31</v>
      </c>
      <c r="B32" s="4" t="s">
        <v>118</v>
      </c>
      <c r="C32" s="3" t="s">
        <v>119</v>
      </c>
      <c r="D32" s="3" t="s">
        <v>23</v>
      </c>
      <c r="E32" s="3" t="s">
        <v>120</v>
      </c>
      <c r="F32" s="3" t="s">
        <v>121</v>
      </c>
      <c r="G32" s="3"/>
      <c r="H32" s="5"/>
      <c r="I32" s="4"/>
      <c r="J32" s="6"/>
      <c r="K32" s="6"/>
      <c r="L32" s="6"/>
      <c r="M32" s="6"/>
      <c r="N32" s="6"/>
      <c r="O32" s="6"/>
      <c r="P32" s="6"/>
    </row>
    <row r="33" ht="14.25" customHeight="1">
      <c r="A33" s="3">
        <f t="shared" si="1"/>
        <v>32</v>
      </c>
      <c r="B33" s="4" t="s">
        <v>122</v>
      </c>
      <c r="C33" s="3" t="s">
        <v>123</v>
      </c>
      <c r="D33" s="3" t="s">
        <v>16</v>
      </c>
      <c r="E33" s="3" t="s">
        <v>124</v>
      </c>
      <c r="F33" s="3" t="s">
        <v>121</v>
      </c>
      <c r="G33" s="3"/>
      <c r="H33" s="5"/>
      <c r="I33" s="4"/>
      <c r="J33" s="6"/>
      <c r="K33" s="6"/>
      <c r="L33" s="6"/>
      <c r="M33" s="6"/>
      <c r="N33" s="6"/>
      <c r="O33" s="6"/>
      <c r="P33" s="6"/>
    </row>
    <row r="34" ht="14.25" customHeight="1">
      <c r="A34" s="3">
        <f t="shared" si="1"/>
        <v>33</v>
      </c>
      <c r="B34" s="4" t="s">
        <v>125</v>
      </c>
      <c r="C34" s="3" t="s">
        <v>126</v>
      </c>
      <c r="D34" s="3" t="s">
        <v>38</v>
      </c>
      <c r="E34" s="3" t="s">
        <v>127</v>
      </c>
      <c r="F34" s="3" t="s">
        <v>128</v>
      </c>
      <c r="G34" s="3"/>
      <c r="H34" s="5"/>
      <c r="I34" s="4"/>
      <c r="J34" s="6"/>
      <c r="K34" s="6"/>
      <c r="L34" s="6"/>
      <c r="M34" s="6"/>
      <c r="N34" s="6"/>
      <c r="O34" s="6"/>
      <c r="P34" s="6"/>
    </row>
    <row r="35" ht="14.25" customHeight="1">
      <c r="A35" s="3">
        <f t="shared" si="1"/>
        <v>34</v>
      </c>
      <c r="B35" s="4" t="s">
        <v>129</v>
      </c>
      <c r="C35" s="3" t="s">
        <v>130</v>
      </c>
      <c r="D35" s="3" t="s">
        <v>30</v>
      </c>
      <c r="E35" s="3" t="s">
        <v>131</v>
      </c>
      <c r="F35" s="3" t="s">
        <v>132</v>
      </c>
      <c r="G35" s="3"/>
      <c r="H35" s="5"/>
      <c r="I35" s="4"/>
      <c r="J35" s="6"/>
      <c r="K35" s="6"/>
      <c r="L35" s="6"/>
      <c r="M35" s="6"/>
      <c r="N35" s="6"/>
      <c r="O35" s="6"/>
      <c r="P35" s="6"/>
    </row>
    <row r="36" ht="14.25" customHeight="1">
      <c r="A36" s="3">
        <f t="shared" si="1"/>
        <v>35</v>
      </c>
      <c r="B36" s="4" t="s">
        <v>133</v>
      </c>
      <c r="C36" s="3" t="s">
        <v>134</v>
      </c>
      <c r="D36" s="3" t="s">
        <v>19</v>
      </c>
      <c r="E36" s="3" t="s">
        <v>135</v>
      </c>
      <c r="F36" s="3" t="s">
        <v>136</v>
      </c>
      <c r="G36" s="3"/>
      <c r="H36" s="5"/>
      <c r="I36" s="4"/>
      <c r="J36" s="6"/>
      <c r="K36" s="6"/>
      <c r="L36" s="6"/>
      <c r="M36" s="6"/>
      <c r="N36" s="6"/>
      <c r="O36" s="6"/>
      <c r="P36" s="6"/>
    </row>
    <row r="37" ht="14.25" customHeight="1">
      <c r="A37" s="3">
        <f t="shared" si="1"/>
        <v>36</v>
      </c>
      <c r="B37" s="4" t="s">
        <v>137</v>
      </c>
      <c r="C37" s="3" t="s">
        <v>138</v>
      </c>
      <c r="D37" s="3" t="s">
        <v>30</v>
      </c>
      <c r="E37" s="3" t="s">
        <v>135</v>
      </c>
      <c r="F37" s="3" t="s">
        <v>136</v>
      </c>
      <c r="G37" s="3"/>
      <c r="H37" s="5"/>
      <c r="I37" s="4"/>
      <c r="J37" s="6"/>
      <c r="K37" s="6"/>
      <c r="L37" s="6"/>
      <c r="M37" s="6"/>
      <c r="N37" s="6"/>
      <c r="O37" s="6"/>
      <c r="P37" s="6"/>
    </row>
    <row r="38" ht="14.25" customHeight="1">
      <c r="A38" s="3">
        <f t="shared" si="1"/>
        <v>37</v>
      </c>
      <c r="B38" s="4" t="s">
        <v>139</v>
      </c>
      <c r="C38" s="3" t="s">
        <v>140</v>
      </c>
      <c r="D38" s="3" t="s">
        <v>16</v>
      </c>
      <c r="E38" s="3" t="s">
        <v>141</v>
      </c>
      <c r="F38" s="3" t="s">
        <v>142</v>
      </c>
      <c r="G38" s="3"/>
      <c r="H38" s="1"/>
      <c r="I38" s="3"/>
      <c r="J38" s="3"/>
      <c r="K38" s="3"/>
      <c r="L38" s="3"/>
    </row>
    <row r="39" ht="14.25" customHeight="1">
      <c r="A39" s="3">
        <f t="shared" si="1"/>
        <v>38</v>
      </c>
      <c r="B39" s="4" t="s">
        <v>143</v>
      </c>
      <c r="C39" s="3" t="s">
        <v>144</v>
      </c>
      <c r="D39" s="3" t="s">
        <v>34</v>
      </c>
      <c r="E39" s="3" t="s">
        <v>145</v>
      </c>
      <c r="F39" s="3" t="s">
        <v>146</v>
      </c>
      <c r="G39" s="3"/>
      <c r="H39" s="1"/>
      <c r="I39" s="3"/>
      <c r="J39" s="3"/>
      <c r="K39" s="3"/>
      <c r="L39" s="3"/>
    </row>
    <row r="40" ht="14.25" customHeight="1">
      <c r="A40" s="3">
        <f t="shared" si="1"/>
        <v>39</v>
      </c>
      <c r="B40" s="4" t="s">
        <v>147</v>
      </c>
      <c r="C40" s="3" t="s">
        <v>148</v>
      </c>
      <c r="D40" s="3" t="s">
        <v>38</v>
      </c>
      <c r="E40" s="3" t="s">
        <v>149</v>
      </c>
      <c r="F40" s="3" t="s">
        <v>150</v>
      </c>
      <c r="G40" s="3"/>
      <c r="H40" s="1"/>
      <c r="I40" s="3"/>
      <c r="J40" s="3"/>
      <c r="K40" s="3"/>
      <c r="L40" s="3"/>
    </row>
    <row r="41" ht="14.25" customHeight="1">
      <c r="A41" s="3">
        <f t="shared" si="1"/>
        <v>40</v>
      </c>
      <c r="B41" s="4" t="s">
        <v>151</v>
      </c>
      <c r="C41" s="3" t="s">
        <v>152</v>
      </c>
      <c r="D41" s="3" t="s">
        <v>34</v>
      </c>
      <c r="E41" s="3" t="s">
        <v>153</v>
      </c>
      <c r="F41" s="3" t="s">
        <v>154</v>
      </c>
      <c r="G41" s="3"/>
      <c r="H41" s="9"/>
      <c r="I41" s="3"/>
      <c r="J41" s="3"/>
      <c r="K41" s="3"/>
      <c r="L41" s="3"/>
    </row>
    <row r="42" ht="14.25" customHeight="1">
      <c r="A42" s="3">
        <f t="shared" si="1"/>
        <v>41</v>
      </c>
      <c r="B42" s="4" t="s">
        <v>155</v>
      </c>
      <c r="C42" s="3" t="s">
        <v>156</v>
      </c>
      <c r="D42" s="3" t="s">
        <v>16</v>
      </c>
      <c r="E42" s="3" t="s">
        <v>157</v>
      </c>
      <c r="F42" s="3" t="s">
        <v>154</v>
      </c>
      <c r="G42" s="3"/>
      <c r="H42" s="9"/>
      <c r="I42" s="3"/>
      <c r="J42" s="3"/>
      <c r="K42" s="3"/>
      <c r="L42" s="3"/>
    </row>
    <row r="43" ht="14.25" customHeight="1">
      <c r="A43" s="3">
        <f t="shared" si="1"/>
        <v>42</v>
      </c>
      <c r="B43" s="4" t="s">
        <v>158</v>
      </c>
      <c r="C43" s="3" t="s">
        <v>159</v>
      </c>
      <c r="D43" s="3" t="s">
        <v>19</v>
      </c>
      <c r="E43" s="3" t="s">
        <v>160</v>
      </c>
      <c r="F43" s="3" t="s">
        <v>161</v>
      </c>
      <c r="G43" s="3"/>
      <c r="H43" s="9"/>
      <c r="I43" s="3"/>
      <c r="J43" s="3"/>
      <c r="K43" s="3"/>
      <c r="L43" s="3"/>
    </row>
    <row r="44" ht="14.25" customHeight="1">
      <c r="A44" s="3">
        <f t="shared" si="1"/>
        <v>43</v>
      </c>
      <c r="B44" s="4" t="s">
        <v>162</v>
      </c>
      <c r="C44" s="3" t="s">
        <v>163</v>
      </c>
      <c r="D44" s="3" t="s">
        <v>23</v>
      </c>
      <c r="E44" s="3" t="s">
        <v>164</v>
      </c>
      <c r="F44" s="3" t="s">
        <v>161</v>
      </c>
      <c r="G44" s="3"/>
      <c r="H44" s="9"/>
      <c r="I44" s="3"/>
      <c r="J44" s="3"/>
      <c r="K44" s="3"/>
      <c r="L44" s="3"/>
    </row>
    <row r="45" ht="14.25" customHeight="1">
      <c r="A45" s="3">
        <f t="shared" si="1"/>
        <v>44</v>
      </c>
      <c r="B45" s="4" t="s">
        <v>165</v>
      </c>
      <c r="C45" s="3" t="s">
        <v>166</v>
      </c>
      <c r="D45" s="3" t="s">
        <v>30</v>
      </c>
      <c r="E45" s="3" t="s">
        <v>167</v>
      </c>
      <c r="F45" s="3" t="s">
        <v>168</v>
      </c>
      <c r="G45" s="3"/>
      <c r="H45" s="9"/>
      <c r="I45" s="3"/>
      <c r="J45" s="3"/>
      <c r="K45" s="3"/>
      <c r="L45" s="3"/>
    </row>
    <row r="46" ht="14.25" customHeight="1">
      <c r="A46" s="3">
        <f t="shared" si="1"/>
        <v>45</v>
      </c>
      <c r="B46" s="4" t="s">
        <v>169</v>
      </c>
      <c r="C46" s="3" t="s">
        <v>170</v>
      </c>
      <c r="D46" s="3" t="s">
        <v>19</v>
      </c>
      <c r="E46" s="3" t="s">
        <v>167</v>
      </c>
      <c r="F46" s="3" t="s">
        <v>168</v>
      </c>
      <c r="G46" s="3"/>
      <c r="H46" s="9"/>
      <c r="I46" s="3"/>
      <c r="J46" s="3"/>
      <c r="K46" s="3"/>
      <c r="L46" s="3"/>
    </row>
    <row r="47" ht="14.25" customHeight="1">
      <c r="A47" s="3">
        <f t="shared" si="1"/>
        <v>46</v>
      </c>
      <c r="B47" s="4" t="s">
        <v>171</v>
      </c>
      <c r="C47" s="3" t="s">
        <v>172</v>
      </c>
      <c r="D47" s="3" t="s">
        <v>34</v>
      </c>
      <c r="E47" s="3" t="s">
        <v>173</v>
      </c>
      <c r="F47" s="3" t="s">
        <v>174</v>
      </c>
      <c r="G47" s="3"/>
      <c r="H47" s="9"/>
      <c r="I47" s="3"/>
      <c r="J47" s="3"/>
      <c r="K47" s="3"/>
      <c r="L47" s="3"/>
    </row>
    <row r="48" ht="14.25" customHeight="1">
      <c r="A48" s="3">
        <f t="shared" si="1"/>
        <v>47</v>
      </c>
      <c r="B48" s="4" t="s">
        <v>175</v>
      </c>
      <c r="C48" s="3" t="s">
        <v>176</v>
      </c>
      <c r="D48" s="3" t="s">
        <v>30</v>
      </c>
      <c r="E48" s="3" t="s">
        <v>177</v>
      </c>
      <c r="F48" s="3" t="s">
        <v>178</v>
      </c>
      <c r="G48" s="3"/>
      <c r="H48" s="9"/>
      <c r="I48" s="3"/>
      <c r="J48" s="3"/>
      <c r="K48" s="3"/>
      <c r="L48" s="3"/>
    </row>
    <row r="49" ht="14.25" customHeight="1">
      <c r="A49" s="3">
        <f t="shared" si="1"/>
        <v>48</v>
      </c>
      <c r="B49" s="4" t="s">
        <v>179</v>
      </c>
      <c r="C49" s="3" t="s">
        <v>180</v>
      </c>
      <c r="D49" s="3" t="s">
        <v>38</v>
      </c>
      <c r="E49" s="3" t="s">
        <v>181</v>
      </c>
      <c r="F49" s="3" t="s">
        <v>182</v>
      </c>
      <c r="G49" s="3"/>
      <c r="H49" s="9"/>
      <c r="I49" s="3"/>
      <c r="J49" s="3"/>
      <c r="K49" s="3"/>
      <c r="L49" s="3"/>
    </row>
    <row r="50" ht="14.25" customHeight="1">
      <c r="A50" s="3">
        <f t="shared" si="1"/>
        <v>49</v>
      </c>
      <c r="B50" s="4" t="s">
        <v>183</v>
      </c>
      <c r="C50" s="3" t="s">
        <v>184</v>
      </c>
      <c r="D50" s="3" t="s">
        <v>34</v>
      </c>
      <c r="E50" s="3" t="s">
        <v>185</v>
      </c>
      <c r="F50" s="3" t="s">
        <v>186</v>
      </c>
      <c r="G50" s="3"/>
      <c r="H50" s="9"/>
      <c r="I50" s="3"/>
      <c r="J50" s="3"/>
      <c r="K50" s="3"/>
      <c r="L50" s="3"/>
    </row>
    <row r="51" ht="14.25" customHeight="1">
      <c r="A51" s="3">
        <f t="shared" si="1"/>
        <v>50</v>
      </c>
      <c r="B51" s="4" t="s">
        <v>187</v>
      </c>
      <c r="C51" s="3" t="s">
        <v>188</v>
      </c>
      <c r="D51" s="3" t="s">
        <v>38</v>
      </c>
      <c r="E51" s="3" t="s">
        <v>189</v>
      </c>
      <c r="F51" s="3" t="s">
        <v>190</v>
      </c>
      <c r="G51" s="3"/>
      <c r="H51" s="9"/>
      <c r="I51" s="3"/>
      <c r="J51" s="3"/>
      <c r="K51" s="3"/>
      <c r="L51" s="3"/>
    </row>
    <row r="52" ht="14.25" customHeight="1">
      <c r="A52" s="3">
        <f t="shared" si="1"/>
        <v>51</v>
      </c>
      <c r="B52" s="4" t="s">
        <v>191</v>
      </c>
      <c r="C52" s="3" t="s">
        <v>192</v>
      </c>
      <c r="D52" s="3" t="s">
        <v>16</v>
      </c>
      <c r="E52" s="3" t="s">
        <v>193</v>
      </c>
      <c r="F52" s="3" t="s">
        <v>194</v>
      </c>
      <c r="G52" s="3"/>
      <c r="H52" s="9"/>
      <c r="I52" s="3"/>
      <c r="J52" s="3"/>
      <c r="K52" s="3"/>
      <c r="L52" s="3"/>
    </row>
    <row r="53" ht="14.25" customHeight="1">
      <c r="A53" s="3">
        <f t="shared" si="1"/>
        <v>52</v>
      </c>
      <c r="B53" s="4" t="s">
        <v>195</v>
      </c>
      <c r="C53" s="3" t="s">
        <v>196</v>
      </c>
      <c r="D53" s="3" t="s">
        <v>23</v>
      </c>
      <c r="E53" s="3" t="s">
        <v>197</v>
      </c>
      <c r="F53" s="3" t="s">
        <v>198</v>
      </c>
      <c r="G53" s="3"/>
      <c r="H53" s="9"/>
      <c r="I53" s="3"/>
      <c r="J53" s="3"/>
      <c r="K53" s="3"/>
      <c r="L53" s="3"/>
    </row>
    <row r="54" ht="14.25" customHeight="1">
      <c r="A54" s="3">
        <f t="shared" si="1"/>
        <v>53</v>
      </c>
      <c r="B54" s="4" t="s">
        <v>199</v>
      </c>
      <c r="C54" s="3" t="s">
        <v>200</v>
      </c>
      <c r="D54" s="3" t="s">
        <v>38</v>
      </c>
      <c r="E54" s="3" t="s">
        <v>201</v>
      </c>
      <c r="F54" s="3" t="s">
        <v>202</v>
      </c>
      <c r="G54" s="3"/>
      <c r="H54" s="9"/>
      <c r="I54" s="3"/>
      <c r="J54" s="3"/>
      <c r="K54" s="3"/>
      <c r="L54" s="3"/>
    </row>
    <row r="55" ht="14.25" customHeight="1">
      <c r="A55" s="3">
        <f t="shared" si="1"/>
        <v>54</v>
      </c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4.25" customHeight="1">
      <c r="A56" s="3">
        <f t="shared" si="1"/>
        <v>55</v>
      </c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4.25" customHeight="1">
      <c r="A57" s="3">
        <f t="shared" si="1"/>
        <v>56</v>
      </c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4.25" customHeight="1">
      <c r="A58" s="3">
        <f t="shared" si="1"/>
        <v>57</v>
      </c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4.25" customHeight="1">
      <c r="A59" s="3">
        <f t="shared" si="1"/>
        <v>58</v>
      </c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4.25" customHeight="1">
      <c r="A60" s="3">
        <f t="shared" si="1"/>
        <v>59</v>
      </c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4.25" customHeight="1">
      <c r="A61" s="3">
        <f t="shared" si="1"/>
        <v>60</v>
      </c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4.25" customHeight="1">
      <c r="A62" s="3">
        <f t="shared" si="1"/>
        <v>61</v>
      </c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4.25" customHeight="1">
      <c r="A63" s="3">
        <f t="shared" si="1"/>
        <v>62</v>
      </c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4.25" customHeight="1">
      <c r="A64" s="3">
        <f t="shared" si="1"/>
        <v>63</v>
      </c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4.25" customHeight="1">
      <c r="A65" s="3">
        <f t="shared" si="1"/>
        <v>64</v>
      </c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4.25" customHeight="1">
      <c r="A66" s="3">
        <f t="shared" si="1"/>
        <v>65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4.25" customHeight="1">
      <c r="A67" s="3">
        <f t="shared" si="1"/>
        <v>66</v>
      </c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4.25" customHeight="1">
      <c r="A68" s="3">
        <f t="shared" si="1"/>
        <v>67</v>
      </c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autoFilter ref="$A$1:$F$1002">
    <sortState ref="A1:F1002">
      <sortCondition ref="E1:E1002"/>
    </sortState>
  </autoFilter>
  <conditionalFormatting sqref="A1:G1000 H1:P9 Q1:S1000 T1 U1:U9 V1:Z1000 H11:J24 K11:K17 L11:P24 T11:U1000 K19:K24 H29:P1000">
    <cfRule type="containsText" dxfId="0" priority="1" operator="containsText" text="San Antonio Roosevelt">
      <formula>NOT(ISERROR(SEARCH(("San Antonio Roosevelt"),(A1))))</formula>
    </cfRule>
  </conditionalFormatting>
  <conditionalFormatting sqref="A1:G1000 H1:P9 Q1:S1000 T1 U1:U9 V1:Z1000 H11:J24 K11:K17 L11:P24 T11:U1000 K19:K24 H29:P1000">
    <cfRule type="containsText" dxfId="1" priority="2" operator="containsText" text="San Antonio MacArthur">
      <formula>NOT(ISERROR(SEARCH(("San Antonio MacArthur"),(A1))))</formula>
    </cfRule>
  </conditionalFormatting>
  <conditionalFormatting sqref="A1:G1000 H1:P9 Q1:S1000 T1 U1:U9 V1:Z1000 H11:J24 K11:K17 L11:P24 T11:U1000 K19:K24 H29:P1000">
    <cfRule type="containsText" dxfId="2" priority="3" operator="containsText" text="South San Antonio">
      <formula>NOT(ISERROR(SEARCH(("South San Antonio"),(A1))))</formula>
    </cfRule>
  </conditionalFormatting>
  <conditionalFormatting sqref="A1:G1000 H1:P9 Q1:S1000 T1 U1:U9 V1:Z1000 H11:J24 K11:K17 L11:P24 T11:U1000 K19:K24 H29:P1000">
    <cfRule type="containsText" dxfId="3" priority="4" operator="containsText" text="San Antonio Lee">
      <formula>NOT(ISERROR(SEARCH(("San Antonio Lee"),(A1))))</formula>
    </cfRule>
  </conditionalFormatting>
  <conditionalFormatting sqref="A1:G1000 H1:P9 Q1:S1000 T1 U1:U9 V1:Z1000 H11:J24 K11:K17 L11:P24 T11:U1000 K19:K24 H29:P1000">
    <cfRule type="containsText" dxfId="4" priority="5" operator="containsText" text="San Antonio Madison">
      <formula>NOT(ISERROR(SEARCH(("San Antonio Madison"),(A1))))</formula>
    </cfRule>
  </conditionalFormatting>
  <conditionalFormatting sqref="A1:G1000 H1:P9 Q1:S1000 T1 U1:U9 V1:Z1000 H11:J24 K11:K17 L11:P24 T11:U1000 K19:K24 H29:P1000">
    <cfRule type="containsText" dxfId="5" priority="6" operator="containsText" text="San Antonio Churchill">
      <formula>NOT(ISERROR(SEARCH(("San Antonio Churchill"),(A1))))</formula>
    </cfRule>
  </conditionalFormatting>
  <conditionalFormatting sqref="A1:G1000 H1:P9 Q1:S1000 T1 U1:U9 V1:Z1000 H11:J24 K11:K17 L11:P24 T11:U1000 K19:K24 H29:P1000">
    <cfRule type="containsText" dxfId="6" priority="7" operator="containsText" text="San Antonio Reagan">
      <formula>NOT(ISERROR(SEARCH(("San Antonio Reagan"),(A1))))</formula>
    </cfRule>
  </conditionalFormatting>
  <conditionalFormatting sqref="A1:G1000 H1:P9 Q1:S1000 T1 U1:U9 V1:Z1000 H11:J24 K11:K17 L11:P24 T11:U1000 K19:K24 H29:P1000">
    <cfRule type="containsText" dxfId="7" priority="8" operator="containsText" text="San Antonio Johnson">
      <formula>NOT(ISERROR(SEARCH(("San Antonio Johnson"),(A1))))</formula>
    </cfRule>
  </conditionalFormatting>
  <conditionalFormatting sqref="T2:T9">
    <cfRule type="cellIs" dxfId="0" priority="9" operator="equal">
      <formula>$U$9</formula>
    </cfRule>
  </conditionalFormatting>
  <conditionalFormatting sqref="T2:T9">
    <cfRule type="cellIs" dxfId="1" priority="10" operator="equal">
      <formula>$U$8</formula>
    </cfRule>
  </conditionalFormatting>
  <conditionalFormatting sqref="T2:T9">
    <cfRule type="cellIs" dxfId="2" priority="11" operator="equal">
      <formula>$U$5</formula>
    </cfRule>
  </conditionalFormatting>
  <conditionalFormatting sqref="T2:T9">
    <cfRule type="cellIs" dxfId="3" priority="12" operator="equal">
      <formula>$U$7</formula>
    </cfRule>
  </conditionalFormatting>
  <conditionalFormatting sqref="T2:T9">
    <cfRule type="cellIs" dxfId="4" priority="13" operator="equal">
      <formula>$U$4</formula>
    </cfRule>
  </conditionalFormatting>
  <conditionalFormatting sqref="T2:T9">
    <cfRule type="cellIs" dxfId="5" priority="14" operator="equal">
      <formula>$U$6</formula>
    </cfRule>
  </conditionalFormatting>
  <conditionalFormatting sqref="T2:T9">
    <cfRule type="cellIs" dxfId="6" priority="15" operator="equal">
      <formula>$U$3</formula>
    </cfRule>
  </conditionalFormatting>
  <conditionalFormatting sqref="T2:T9">
    <cfRule type="cellIs" dxfId="7" priority="16" operator="equal">
      <formula>$U$2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2019-09-21T21:19:27Z</dcterms:created>
  <dc:creator>Om Joshi</dc:creator>
</cp:coreProperties>
</file>