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webextensions/webextension1.xml" ContentType="application/vnd.ms-office.webextension+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hp\Documents\PROJECTS FOR PORTFOLIO\"/>
    </mc:Choice>
  </mc:AlternateContent>
  <xr:revisionPtr revIDLastSave="0" documentId="13_ncr:1_{3E64D3F3-DB5B-46B9-AAA6-1835E9F50170}" xr6:coauthVersionLast="47" xr6:coauthVersionMax="47" xr10:uidLastSave="{00000000-0000-0000-0000-000000000000}"/>
  <bookViews>
    <workbookView xWindow="-110" yWindow="-110" windowWidth="19420" windowHeight="10300" activeTab="2" xr2:uid="{4BE8FB25-6A3B-4473-8C0A-F63773E9E461}"/>
  </bookViews>
  <sheets>
    <sheet name="Store dashboard" sheetId="2" r:id="rId1"/>
    <sheet name="Timeframe dashboard" sheetId="4" r:id="rId2"/>
    <sheet name="Profit view Dashboard" sheetId="7" r:id="rId3"/>
    <sheet name="Analysis 1" sheetId="1" r:id="rId4"/>
    <sheet name="Analysis 2" sheetId="5" r:id="rId5"/>
    <sheet name="wafle chart" sheetId="6" r:id="rId6"/>
    <sheet name="Analysis 3" sheetId="8" r:id="rId7"/>
    <sheet name="gender waffle chart" sheetId="9" r:id="rId8"/>
  </sheets>
  <definedNames>
    <definedName name="Large_1">'Analysis 2'!$I$23</definedName>
    <definedName name="Large_2">'Analysis 2'!$I$24</definedName>
    <definedName name="Slicer_Category">#N/A</definedName>
    <definedName name="Slicer_Month_Name">#N/A</definedName>
    <definedName name="Slicer_Month_Name1">#N/A</definedName>
    <definedName name="Slicer_Store_Name">#N/A</definedName>
  </definedNames>
  <calcPr calcId="191029"/>
  <pivotCaches>
    <pivotCache cacheId="2816" r:id="rId9"/>
    <pivotCache cacheId="2819" r:id="rId10"/>
    <pivotCache cacheId="2822" r:id="rId11"/>
    <pivotCache cacheId="2825" r:id="rId12"/>
    <pivotCache cacheId="2828" r:id="rId13"/>
    <pivotCache cacheId="2951" r:id="rId14"/>
    <pivotCache cacheId="2966" r:id="rId15"/>
    <pivotCache cacheId="2987" r:id="rId16"/>
    <pivotCache cacheId="2990" r:id="rId17"/>
    <pivotCache cacheId="2993" r:id="rId18"/>
    <pivotCache cacheId="2996" r:id="rId19"/>
    <pivotCache cacheId="2999" r:id="rId20"/>
    <pivotCache cacheId="3002" r:id="rId21"/>
    <pivotCache cacheId="3005" r:id="rId22"/>
    <pivotCache cacheId="3008" r:id="rId23"/>
    <pivotCache cacheId="3011" r:id="rId24"/>
    <pivotCache cacheId="3014" r:id="rId25"/>
    <pivotCache cacheId="3017" r:id="rId26"/>
    <pivotCache cacheId="3020" r:id="rId27"/>
    <pivotCache cacheId="3023" r:id="rId28"/>
    <pivotCache cacheId="3062" r:id="rId29"/>
    <pivotCache cacheId="3065" r:id="rId30"/>
  </pivotCaches>
  <fileRecoveryPr repairLoad="1"/>
  <extLst>
    <ext xmlns:x14="http://schemas.microsoft.com/office/spreadsheetml/2009/9/main" uri="{876F7934-8845-4945-9796-88D515C7AA90}">
      <x14:pivotCaches>
        <pivotCache cacheId="1154" r:id="rId31"/>
        <pivotCache cacheId="1161" r:id="rId32"/>
        <pivotCache cacheId="1177" r:id="rId33"/>
      </x14:pivotCaches>
    </ext>
    <ext xmlns:x14="http://schemas.microsoft.com/office/spreadsheetml/2009/9/main" uri="{BBE1A952-AA13-448e-AADC-164F8A28A991}">
      <x14:slicerCaches>
        <x14:slicerCache r:id="rId34"/>
        <x14:slicerCache r:id="rId35"/>
        <x14:slicerCache r:id="rId36"/>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table_dd41fd24-1896-4831-b6cb-3ecd3cc872f8" name="fact_table" connection="Query - fact_table"/>
          <x15:modelTable id="Dm_products_01b3d4d9-6636-483b-a24f-c38934427b69" name="Dm_products" connection="Query - Dm_products"/>
          <x15:modelTable id="Dm_customers_c5f218ab-7f47-49fc-af1e-c4f2152cd00e" name="Dm_customers" connection="Query - Dm_customers"/>
          <x15:modelTable id="Dm_salespersons_9a8b38be-5bc2-43e5-8c5c-bf31fa76d0ab" name="Dm_salespersons" connection="Query - Dm_salespersons"/>
          <x15:modelTable id="Dm_store_targets_28f69e01-abfa-4703-a996-e52eefec8416" name="Dm_store_targets" connection="Query - Dm_store_targets"/>
          <x15:modelTable id="Dm_Date_04cb44f8-337a-4a0d-9f3f-132f8383c1d7" name="Dm_Date" connection="Query - Dm_Date"/>
          <x15:modelTable id="A_6428839e-d152-4c82-9fab-6d59392f959b" name="A" connection="Query - Measures"/>
        </x15:modelTables>
        <x15:modelRelationships>
          <x15:modelRelationship fromTable="fact_table" fromColumn="Sales Person ID" toTable="Dm_salespersons" toColumn="Sales Person ID"/>
          <x15:modelRelationship fromTable="fact_table" fromColumn="Customer ID" toTable="Dm_customers" toColumn="Customer ID"/>
          <x15:modelRelationship fromTable="fact_table" fromColumn="Order Date" toTable="Dm_Date" toColumn="Order Date"/>
          <x15:modelRelationship fromTable="fact_table" fromColumn="Product ID" toTable="Dm_products" toColumn="Product ID"/>
          <x15:modelRelationship fromTable="Dm_store_targets" fromColumn="Date" toTable="Dm_Date" toColumn="Order Date"/>
          <x15:modelRelationship fromTable="Dm_store_targets" fromColumn="Store ID" toTable="Dm_salespersons"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T5" i="8" l="1"/>
  <c r="BQ19" i="8"/>
  <c r="BQ20" i="8"/>
  <c r="BQ21" i="8"/>
  <c r="BQ22" i="8"/>
  <c r="BQ23" i="8"/>
  <c r="BQ18" i="8"/>
  <c r="BP19" i="8"/>
  <c r="BP20" i="8"/>
  <c r="BP21" i="8"/>
  <c r="BP22" i="8"/>
  <c r="BP23" i="8"/>
  <c r="BP18" i="8"/>
  <c r="BR10" i="8"/>
  <c r="BR11" i="8"/>
  <c r="BR12" i="8"/>
  <c r="BR13" i="8"/>
  <c r="BR9" i="8"/>
  <c r="AT10" i="8"/>
  <c r="AU10" i="8" s="1"/>
  <c r="AT11" i="8"/>
  <c r="AU11" i="8" s="1"/>
  <c r="AT12" i="8"/>
  <c r="AU12" i="8" s="1"/>
  <c r="AT13" i="8"/>
  <c r="AU13" i="8" s="1"/>
  <c r="AT14" i="8"/>
  <c r="AU14" i="8" s="1"/>
  <c r="AT15" i="8"/>
  <c r="AU15" i="8" s="1"/>
  <c r="AT16" i="8"/>
  <c r="AU16" i="8" s="1"/>
  <c r="AT17" i="8"/>
  <c r="AU17" i="8" s="1"/>
  <c r="AT18" i="8"/>
  <c r="AU18" i="8" s="1"/>
  <c r="AT19" i="8"/>
  <c r="AU19" i="8" s="1"/>
  <c r="AT20" i="8"/>
  <c r="AU20" i="8" s="1"/>
  <c r="AS9" i="8"/>
  <c r="AT9" i="8"/>
  <c r="AU9" i="8" s="1"/>
  <c r="AS10" i="8"/>
  <c r="AS11" i="8"/>
  <c r="AS12" i="8"/>
  <c r="AS13" i="8"/>
  <c r="AS14" i="8"/>
  <c r="AS15" i="8"/>
  <c r="AS16" i="8"/>
  <c r="AS17" i="8"/>
  <c r="AS18" i="8"/>
  <c r="AS19" i="8"/>
  <c r="AS20" i="8"/>
  <c r="AT8" i="8"/>
  <c r="AS8" i="8"/>
  <c r="D4" i="9"/>
  <c r="G7" i="9" s="1" a="1"/>
  <c r="G7" i="9" s="1"/>
  <c r="D5" i="9"/>
  <c r="O18" i="8"/>
  <c r="O20" i="8"/>
  <c r="O19" i="8"/>
  <c r="J19" i="8"/>
  <c r="J20" i="8"/>
  <c r="J21" i="8"/>
  <c r="J22" i="8"/>
  <c r="J23" i="8"/>
  <c r="J24" i="8"/>
  <c r="I20" i="8"/>
  <c r="I21" i="8"/>
  <c r="I22" i="8"/>
  <c r="I23" i="8"/>
  <c r="I24" i="8"/>
  <c r="I19" i="8"/>
  <c r="E19" i="8"/>
  <c r="E20" i="8"/>
  <c r="E21" i="8"/>
  <c r="E22" i="8"/>
  <c r="E23" i="8"/>
  <c r="E24" i="8"/>
  <c r="D20" i="8"/>
  <c r="D21" i="8"/>
  <c r="D22" i="8"/>
  <c r="D23" i="8"/>
  <c r="D24" i="8"/>
  <c r="D19" i="8"/>
  <c r="AP19" i="5"/>
  <c r="AQ19" i="5"/>
  <c r="AP20" i="5"/>
  <c r="AQ20" i="5"/>
  <c r="AP21" i="5"/>
  <c r="AQ21" i="5"/>
  <c r="AP22" i="5"/>
  <c r="AQ22" i="5"/>
  <c r="AP23" i="5"/>
  <c r="AQ23" i="5"/>
  <c r="AP24" i="5"/>
  <c r="AQ24" i="5"/>
  <c r="AP25" i="5"/>
  <c r="AQ25" i="5"/>
  <c r="AQ18" i="5"/>
  <c r="AP18" i="5"/>
  <c r="AG19" i="5"/>
  <c r="AH19" i="5"/>
  <c r="AG20" i="5"/>
  <c r="AH20" i="5"/>
  <c r="AG21" i="5"/>
  <c r="AH21" i="5"/>
  <c r="AG22" i="5"/>
  <c r="AH22" i="5"/>
  <c r="AH18" i="5"/>
  <c r="AG18" i="5"/>
  <c r="I31" i="6"/>
  <c r="I30" i="6" s="1"/>
  <c r="I29" i="6" s="1"/>
  <c r="I28" i="6" s="1"/>
  <c r="I27" i="6" s="1"/>
  <c r="I26" i="6" s="1"/>
  <c r="I25" i="6" s="1"/>
  <c r="I24" i="6" s="1"/>
  <c r="I23" i="6" s="1"/>
  <c r="I22" i="6" s="1"/>
  <c r="H31" i="6"/>
  <c r="H30" i="6"/>
  <c r="G30" i="6"/>
  <c r="H29" i="6"/>
  <c r="G29" i="6"/>
  <c r="H28" i="6"/>
  <c r="G28" i="6"/>
  <c r="G27" i="6" s="1"/>
  <c r="G26" i="6" s="1"/>
  <c r="G25" i="6" s="1"/>
  <c r="G24" i="6" s="1"/>
  <c r="G23" i="6" s="1"/>
  <c r="G22" i="6" s="1"/>
  <c r="H27" i="6"/>
  <c r="H26" i="6" s="1"/>
  <c r="H25" i="6" s="1"/>
  <c r="H24" i="6" s="1"/>
  <c r="H23" i="6"/>
  <c r="H22" i="6" s="1"/>
  <c r="G18" i="6"/>
  <c r="G17" i="6" s="1"/>
  <c r="G16" i="6" s="1"/>
  <c r="G15" i="6" s="1"/>
  <c r="G14" i="6" s="1"/>
  <c r="G13" i="6" s="1"/>
  <c r="G12" i="6" s="1"/>
  <c r="G11" i="6" s="1"/>
  <c r="G10" i="6" s="1"/>
  <c r="H19" i="6"/>
  <c r="H18" i="6" s="1"/>
  <c r="H17" i="6" s="1"/>
  <c r="H16" i="6" s="1"/>
  <c r="H15" i="6" s="1"/>
  <c r="H14" i="6" s="1"/>
  <c r="H13" i="6" s="1"/>
  <c r="H12" i="6" s="1"/>
  <c r="H11" i="6" s="1"/>
  <c r="H10" i="6" s="1"/>
  <c r="D4" i="6"/>
  <c r="D5" i="6"/>
  <c r="V9" i="5"/>
  <c r="U9" i="5"/>
  <c r="H9" i="5"/>
  <c r="M9" i="5" s="1"/>
  <c r="I9" i="5"/>
  <c r="J9" i="5"/>
  <c r="H10" i="5"/>
  <c r="M10" i="5" s="1"/>
  <c r="I10" i="5"/>
  <c r="J10" i="5"/>
  <c r="H11" i="5"/>
  <c r="M11" i="5" s="1"/>
  <c r="I11" i="5"/>
  <c r="J11" i="5"/>
  <c r="H12" i="5"/>
  <c r="M12" i="5" s="1"/>
  <c r="I12" i="5"/>
  <c r="J12" i="5"/>
  <c r="H13" i="5"/>
  <c r="M13" i="5" s="1"/>
  <c r="I13" i="5"/>
  <c r="J13" i="5"/>
  <c r="H14" i="5"/>
  <c r="M14" i="5" s="1"/>
  <c r="I14" i="5"/>
  <c r="J14" i="5"/>
  <c r="H15" i="5"/>
  <c r="M15" i="5" s="1"/>
  <c r="I15" i="5"/>
  <c r="J15" i="5"/>
  <c r="H16" i="5"/>
  <c r="M16" i="5" s="1"/>
  <c r="I16" i="5"/>
  <c r="J16" i="5"/>
  <c r="H17" i="5"/>
  <c r="M17" i="5" s="1"/>
  <c r="I17" i="5"/>
  <c r="J17" i="5"/>
  <c r="H18" i="5"/>
  <c r="M18" i="5" s="1"/>
  <c r="I18" i="5"/>
  <c r="J18" i="5"/>
  <c r="H19" i="5"/>
  <c r="M19" i="5" s="1"/>
  <c r="I19" i="5"/>
  <c r="J19" i="5"/>
  <c r="H20" i="5"/>
  <c r="M20" i="5" s="1"/>
  <c r="I20" i="5"/>
  <c r="J20" i="5"/>
  <c r="I8" i="5"/>
  <c r="J8" i="5"/>
  <c r="H8" i="5"/>
  <c r="M8" i="5" s="1"/>
  <c r="W6" i="1"/>
  <c r="W7" i="1"/>
  <c r="W8" i="1"/>
  <c r="W9" i="1"/>
  <c r="W10" i="1"/>
  <c r="W11" i="1"/>
  <c r="W12" i="1"/>
  <c r="W13" i="1"/>
  <c r="W14" i="1"/>
  <c r="W15" i="1"/>
  <c r="V7" i="1"/>
  <c r="X7" i="1"/>
  <c r="V8" i="1"/>
  <c r="X8" i="1"/>
  <c r="V9" i="1"/>
  <c r="X9" i="1"/>
  <c r="V10" i="1"/>
  <c r="X10" i="1"/>
  <c r="V11" i="1"/>
  <c r="X11" i="1"/>
  <c r="V12" i="1"/>
  <c r="X12" i="1"/>
  <c r="V13" i="1"/>
  <c r="X13" i="1"/>
  <c r="V14" i="1"/>
  <c r="X14" i="1"/>
  <c r="V15" i="1"/>
  <c r="X15" i="1"/>
  <c r="V16" i="1"/>
  <c r="W16" i="1"/>
  <c r="X16" i="1"/>
  <c r="X6" i="1"/>
  <c r="V6" i="1"/>
  <c r="G14" i="1"/>
  <c r="H14" i="1"/>
  <c r="M24" i="8" l="1"/>
  <c r="M21" i="8"/>
  <c r="L24" i="8"/>
  <c r="L22" i="8"/>
  <c r="M19" i="8"/>
  <c r="L21" i="8"/>
  <c r="L23" i="8"/>
  <c r="M20" i="8"/>
  <c r="L20" i="8"/>
  <c r="M23" i="8"/>
  <c r="L19" i="8"/>
  <c r="M22" i="8"/>
  <c r="I14" i="1"/>
  <c r="AS24" i="5"/>
  <c r="AR24" i="5" s="1"/>
  <c r="AS23" i="5"/>
  <c r="AR23" i="5" s="1"/>
  <c r="AS22" i="5"/>
  <c r="AR22" i="5" s="1"/>
  <c r="AS21" i="5"/>
  <c r="AR21" i="5" s="1"/>
  <c r="AS20" i="5"/>
  <c r="AR20" i="5" s="1"/>
  <c r="AS19" i="5"/>
  <c r="AS25" i="5"/>
  <c r="AR25" i="5" s="1"/>
  <c r="AJ19" i="5"/>
  <c r="AJ21" i="5"/>
  <c r="AI21" i="5" s="1"/>
  <c r="AJ20" i="5"/>
  <c r="AI20" i="5" s="1"/>
  <c r="AJ22" i="5"/>
  <c r="AI22" i="5" s="1"/>
  <c r="J31" i="6"/>
  <c r="I19" i="6"/>
  <c r="N14" i="5"/>
  <c r="N19" i="5"/>
  <c r="N13" i="5"/>
  <c r="N15" i="5"/>
  <c r="I24" i="5"/>
  <c r="N12" i="5"/>
  <c r="N11" i="5"/>
  <c r="N20" i="5"/>
  <c r="N17" i="5"/>
  <c r="N16" i="5"/>
  <c r="N18" i="5"/>
  <c r="N10" i="5"/>
  <c r="N9" i="5"/>
  <c r="I23" i="5"/>
  <c r="J14" i="1"/>
  <c r="AR19" i="5" l="1"/>
  <c r="AP30" i="5"/>
  <c r="AI19" i="5"/>
  <c r="AG27" i="5"/>
  <c r="K31" i="6"/>
  <c r="J30" i="6"/>
  <c r="J29" i="6" s="1"/>
  <c r="J28" i="6" s="1"/>
  <c r="J27" i="6" s="1"/>
  <c r="J26" i="6" s="1"/>
  <c r="J25" i="6" s="1"/>
  <c r="J24" i="6" s="1"/>
  <c r="J23" i="6" s="1"/>
  <c r="J22" i="6" s="1"/>
  <c r="J19" i="6"/>
  <c r="I18" i="6"/>
  <c r="I17" i="6" s="1"/>
  <c r="I16" i="6" s="1"/>
  <c r="I15" i="6" s="1"/>
  <c r="I14" i="6" s="1"/>
  <c r="I13" i="6" s="1"/>
  <c r="I12" i="6" s="1"/>
  <c r="I11" i="6" s="1"/>
  <c r="I10" i="6" s="1"/>
  <c r="K9" i="5"/>
  <c r="K14" i="5"/>
  <c r="K18" i="5"/>
  <c r="K19" i="5"/>
  <c r="K11" i="5"/>
  <c r="K20" i="5"/>
  <c r="K17" i="5"/>
  <c r="K15" i="5"/>
  <c r="K13" i="5"/>
  <c r="K12" i="5"/>
  <c r="K10" i="5"/>
  <c r="K16" i="5"/>
  <c r="L31" i="6" l="1"/>
  <c r="K30" i="6"/>
  <c r="K29" i="6" s="1"/>
  <c r="K28" i="6" s="1"/>
  <c r="K27" i="6" s="1"/>
  <c r="K26" i="6" s="1"/>
  <c r="K25" i="6" s="1"/>
  <c r="K24" i="6" s="1"/>
  <c r="K23" i="6" s="1"/>
  <c r="K22" i="6" s="1"/>
  <c r="K19" i="6"/>
  <c r="J18" i="6"/>
  <c r="J17" i="6" s="1"/>
  <c r="J16" i="6" s="1"/>
  <c r="J15" i="6" s="1"/>
  <c r="J14" i="6" s="1"/>
  <c r="J13" i="6" s="1"/>
  <c r="J12" i="6" s="1"/>
  <c r="J11" i="6" s="1"/>
  <c r="J10" i="6" s="1"/>
  <c r="M31" i="6" l="1"/>
  <c r="L30" i="6"/>
  <c r="L29" i="6" s="1"/>
  <c r="L28" i="6" s="1"/>
  <c r="L27" i="6" s="1"/>
  <c r="L26" i="6" s="1"/>
  <c r="L25" i="6" s="1"/>
  <c r="L24" i="6" s="1"/>
  <c r="L23" i="6" s="1"/>
  <c r="L22" i="6" s="1"/>
  <c r="L19" i="6"/>
  <c r="K18" i="6"/>
  <c r="K17" i="6" s="1"/>
  <c r="K16" i="6" s="1"/>
  <c r="K15" i="6" s="1"/>
  <c r="K14" i="6" s="1"/>
  <c r="K13" i="6" s="1"/>
  <c r="K12" i="6" s="1"/>
  <c r="K11" i="6" s="1"/>
  <c r="K10" i="6" s="1"/>
  <c r="N31" i="6" l="1"/>
  <c r="M30" i="6"/>
  <c r="M29" i="6" s="1"/>
  <c r="M28" i="6" s="1"/>
  <c r="M27" i="6" s="1"/>
  <c r="M26" i="6" s="1"/>
  <c r="M25" i="6" s="1"/>
  <c r="M24" i="6" s="1"/>
  <c r="M23" i="6" s="1"/>
  <c r="M22" i="6" s="1"/>
  <c r="M19" i="6"/>
  <c r="L18" i="6"/>
  <c r="L17" i="6" s="1"/>
  <c r="L16" i="6" s="1"/>
  <c r="L15" i="6" s="1"/>
  <c r="L14" i="6" s="1"/>
  <c r="L13" i="6" s="1"/>
  <c r="L12" i="6" s="1"/>
  <c r="L11" i="6" s="1"/>
  <c r="L10" i="6" s="1"/>
  <c r="O31" i="6" l="1"/>
  <c r="N30" i="6"/>
  <c r="N29" i="6" s="1"/>
  <c r="N28" i="6" s="1"/>
  <c r="N27" i="6" s="1"/>
  <c r="N26" i="6" s="1"/>
  <c r="N25" i="6" s="1"/>
  <c r="N24" i="6" s="1"/>
  <c r="N23" i="6" s="1"/>
  <c r="N22" i="6" s="1"/>
  <c r="N19" i="6"/>
  <c r="M18" i="6"/>
  <c r="M17" i="6" s="1"/>
  <c r="M16" i="6" s="1"/>
  <c r="M15" i="6" s="1"/>
  <c r="M14" i="6" s="1"/>
  <c r="M13" i="6" s="1"/>
  <c r="M12" i="6" s="1"/>
  <c r="M11" i="6" s="1"/>
  <c r="M10" i="6" s="1"/>
  <c r="P31" i="6" l="1"/>
  <c r="P30" i="6" s="1"/>
  <c r="P29" i="6" s="1"/>
  <c r="P28" i="6" s="1"/>
  <c r="P27" i="6" s="1"/>
  <c r="P26" i="6" s="1"/>
  <c r="P25" i="6" s="1"/>
  <c r="P24" i="6" s="1"/>
  <c r="P23" i="6" s="1"/>
  <c r="P22" i="6" s="1"/>
  <c r="O30" i="6"/>
  <c r="O29" i="6" s="1"/>
  <c r="O28" i="6" s="1"/>
  <c r="O27" i="6" s="1"/>
  <c r="O26" i="6" s="1"/>
  <c r="O25" i="6" s="1"/>
  <c r="O24" i="6" s="1"/>
  <c r="O23" i="6" s="1"/>
  <c r="O22" i="6" s="1"/>
  <c r="N18" i="6"/>
  <c r="N17" i="6" s="1"/>
  <c r="N16" i="6" s="1"/>
  <c r="N15" i="6" s="1"/>
  <c r="N14" i="6" s="1"/>
  <c r="N13" i="6" s="1"/>
  <c r="N12" i="6" s="1"/>
  <c r="N11" i="6" s="1"/>
  <c r="N10" i="6" s="1"/>
  <c r="O19" i="6"/>
  <c r="O18" i="6" l="1"/>
  <c r="O17" i="6" s="1"/>
  <c r="O16" i="6" s="1"/>
  <c r="O15" i="6" s="1"/>
  <c r="O14" i="6" s="1"/>
  <c r="O13" i="6" s="1"/>
  <c r="O12" i="6" s="1"/>
  <c r="O11" i="6" s="1"/>
  <c r="O10" i="6" s="1"/>
  <c r="P19" i="6"/>
  <c r="P18" i="6" s="1"/>
  <c r="P17" i="6" s="1"/>
  <c r="P16" i="6" s="1"/>
  <c r="P15" i="6" s="1"/>
  <c r="P14" i="6" s="1"/>
  <c r="P13" i="6" s="1"/>
  <c r="P12" i="6" s="1"/>
  <c r="P11" i="6" s="1"/>
  <c r="P10"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826EFC-4336-4A01-BF3D-009D29A28CD4}" name="Query - Dm_customers" description="Connection to the 'Dm_customers' query in the workbook." type="100" refreshedVersion="7" minRefreshableVersion="5">
    <extLst>
      <ext xmlns:x15="http://schemas.microsoft.com/office/spreadsheetml/2010/11/main" uri="{DE250136-89BD-433C-8126-D09CA5730AF9}">
        <x15:connection id="658ef01c-d3ae-4ada-bb11-bec74aa941e4"/>
      </ext>
    </extLst>
  </connection>
  <connection id="2" xr16:uid="{2645E539-E2A8-4B88-85A1-E2310E2D8D67}" name="Query - Dm_Date" description="Connection to the 'Dm_Date' query in the workbook." type="100" refreshedVersion="7" minRefreshableVersion="5">
    <extLst>
      <ext xmlns:x15="http://schemas.microsoft.com/office/spreadsheetml/2010/11/main" uri="{DE250136-89BD-433C-8126-D09CA5730AF9}">
        <x15:connection id="4eba79c3-9481-40b3-986b-57438560fe11"/>
      </ext>
    </extLst>
  </connection>
  <connection id="3" xr16:uid="{CD500221-373E-47B3-9F42-CD3A20AE0B6E}" name="Query - Dm_products" description="Connection to the 'Dm_products' query in the workbook." type="100" refreshedVersion="7" minRefreshableVersion="5">
    <extLst>
      <ext xmlns:x15="http://schemas.microsoft.com/office/spreadsheetml/2010/11/main" uri="{DE250136-89BD-433C-8126-D09CA5730AF9}">
        <x15:connection id="75c3d32f-b989-4e5a-b1b2-1c56b5c0c02a"/>
      </ext>
    </extLst>
  </connection>
  <connection id="4" xr16:uid="{855DC1B6-D64A-490F-AFEC-42A9B8AAB0D3}" name="Query - Dm_salespersons" description="Connection to the 'Dm_salespersons' query in the workbook." type="100" refreshedVersion="7" minRefreshableVersion="5">
    <extLst>
      <ext xmlns:x15="http://schemas.microsoft.com/office/spreadsheetml/2010/11/main" uri="{DE250136-89BD-433C-8126-D09CA5730AF9}">
        <x15:connection id="40107f60-f48e-4de9-ad1c-640d81df0f90"/>
      </ext>
    </extLst>
  </connection>
  <connection id="5" xr16:uid="{93640F0C-6502-45FB-88DF-3CE5DF97050D}" name="Query - Dm_store_targets" description="Connection to the 'Dm_store_targets' query in the workbook." type="100" refreshedVersion="7" minRefreshableVersion="5">
    <extLst>
      <ext xmlns:x15="http://schemas.microsoft.com/office/spreadsheetml/2010/11/main" uri="{DE250136-89BD-433C-8126-D09CA5730AF9}">
        <x15:connection id="a3f643e6-669f-4bd4-92bf-06e357b9dddf"/>
      </ext>
    </extLst>
  </connection>
  <connection id="6" xr16:uid="{064AF1D8-0C55-452D-AB8C-9C8231CA5CA7}" name="Query - fact_table" description="Connection to the 'fact_table' query in the workbook." type="100" refreshedVersion="7" minRefreshableVersion="5">
    <extLst>
      <ext xmlns:x15="http://schemas.microsoft.com/office/spreadsheetml/2010/11/main" uri="{DE250136-89BD-433C-8126-D09CA5730AF9}">
        <x15:connection id="4cb52427-324f-40e4-b621-be6ef8e63508"/>
      </ext>
    </extLst>
  </connection>
  <connection id="7" xr16:uid="{8FFFE4C0-F453-489C-814D-3AF31DDA8E2C}" name="Query - Measures" description="Connection to the 'Measures' query in the workbook." type="100" refreshedVersion="7" minRefreshableVersion="5">
    <extLst>
      <ext xmlns:x15="http://schemas.microsoft.com/office/spreadsheetml/2010/11/main" uri="{DE250136-89BD-433C-8126-D09CA5730AF9}">
        <x15:connection id="15c0dc86-88e1-472a-b2ec-47d88041ac3e"/>
      </ext>
    </extLst>
  </connection>
  <connection id="8" xr16:uid="{DDC2F46A-3BE6-43FF-9BD4-18D2707C7965}"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<sst xmlns="http://schemas.openxmlformats.org/spreadsheetml/2006/main" count="312" uniqueCount="226">
  <si>
    <t>Total revenue</t>
  </si>
  <si>
    <t>Profit</t>
  </si>
  <si>
    <t>COGS</t>
  </si>
  <si>
    <t>% Profit Margin</t>
  </si>
  <si>
    <t># Transaction</t>
  </si>
  <si>
    <t>Total Refund</t>
  </si>
  <si>
    <t>Refund Rate</t>
  </si>
  <si>
    <t># Products</t>
  </si>
  <si>
    <t>Total Qty Sold</t>
  </si>
  <si>
    <t>Qty Returned</t>
  </si>
  <si>
    <t>Total Target</t>
  </si>
  <si>
    <t>Barron-Fleming</t>
  </si>
  <si>
    <t>Berg-Trujillo</t>
  </si>
  <si>
    <t>Lee-Myers</t>
  </si>
  <si>
    <t>Lopez</t>
  </si>
  <si>
    <t>Martinez</t>
  </si>
  <si>
    <t>Miller</t>
  </si>
  <si>
    <t>Myers-Lopez</t>
  </si>
  <si>
    <t>Novak PLC</t>
  </si>
  <si>
    <t>Thomas</t>
  </si>
  <si>
    <t>Valdez</t>
  </si>
  <si>
    <t>Grand Total</t>
  </si>
  <si>
    <t>Store Name</t>
  </si>
  <si>
    <t>Day Name</t>
  </si>
  <si>
    <t>Fri</t>
  </si>
  <si>
    <t>Mon</t>
  </si>
  <si>
    <t>Sat</t>
  </si>
  <si>
    <t>Sun</t>
  </si>
  <si>
    <t>Thu</t>
  </si>
  <si>
    <t>Tue</t>
  </si>
  <si>
    <t>Wed</t>
  </si>
  <si>
    <t>Revenue</t>
  </si>
  <si>
    <t>Target</t>
  </si>
  <si>
    <t>Variance</t>
  </si>
  <si>
    <t>Jan</t>
  </si>
  <si>
    <t>Feb</t>
  </si>
  <si>
    <t>Mar</t>
  </si>
  <si>
    <t>Apr</t>
  </si>
  <si>
    <t>May</t>
  </si>
  <si>
    <t>Jun</t>
  </si>
  <si>
    <t>Jul</t>
  </si>
  <si>
    <t>Aug</t>
  </si>
  <si>
    <t>Sep</t>
  </si>
  <si>
    <t>Oct</t>
  </si>
  <si>
    <t>Nov</t>
  </si>
  <si>
    <t>Dec</t>
  </si>
  <si>
    <t>Month Name</t>
  </si>
  <si>
    <t>Highlight</t>
  </si>
  <si>
    <t>Large-1</t>
  </si>
  <si>
    <t>Large-2</t>
  </si>
  <si>
    <t>variance</t>
  </si>
  <si>
    <t>Week Type</t>
  </si>
  <si>
    <t>Weekday</t>
  </si>
  <si>
    <t>Weekend</t>
  </si>
  <si>
    <t>Total revenue2</t>
  </si>
  <si>
    <t>Quarter</t>
  </si>
  <si>
    <t>Q1</t>
  </si>
  <si>
    <t>Q2</t>
  </si>
  <si>
    <t>Q3</t>
  </si>
  <si>
    <t>Q4</t>
  </si>
  <si>
    <t>Link to the Above Chart</t>
  </si>
  <si>
    <t>Average</t>
  </si>
  <si>
    <t>Caption</t>
  </si>
  <si>
    <t>High;ight</t>
  </si>
  <si>
    <t>Option</t>
  </si>
  <si>
    <t>combo</t>
  </si>
  <si>
    <t>Location</t>
  </si>
  <si>
    <t>Customer</t>
  </si>
  <si>
    <t>Bobby Abbott</t>
  </si>
  <si>
    <t>Christine Hawkins</t>
  </si>
  <si>
    <t>Jeffery Powell</t>
  </si>
  <si>
    <t>John Brown</t>
  </si>
  <si>
    <t>Judith Simmons</t>
  </si>
  <si>
    <t>Kristine Barrett</t>
  </si>
  <si>
    <t>Laura Gross</t>
  </si>
  <si>
    <t>Lisa West</t>
  </si>
  <si>
    <t>Paul Noble</t>
  </si>
  <si>
    <t>Travis Ewing</t>
  </si>
  <si>
    <t>Full Name</t>
  </si>
  <si>
    <t>Top 5 Customers</t>
  </si>
  <si>
    <t>Bottom 5 Customers</t>
  </si>
  <si>
    <t>Top 5 Location</t>
  </si>
  <si>
    <t>California</t>
  </si>
  <si>
    <t>Florida</t>
  </si>
  <si>
    <t>Indiana</t>
  </si>
  <si>
    <t>Maryland</t>
  </si>
  <si>
    <t>Michigan</t>
  </si>
  <si>
    <t>Missouri</t>
  </si>
  <si>
    <t>New York</t>
  </si>
  <si>
    <t>Virginia</t>
  </si>
  <si>
    <t>Washington</t>
  </si>
  <si>
    <t>Wisconsin</t>
  </si>
  <si>
    <t>Bottom 5 Location</t>
  </si>
  <si>
    <t>Customer Table</t>
  </si>
  <si>
    <t>Location Table</t>
  </si>
  <si>
    <t>Chart</t>
  </si>
  <si>
    <t># Customers</t>
  </si>
  <si>
    <t># Location</t>
  </si>
  <si>
    <t>Age Group</t>
  </si>
  <si>
    <t>0-20</t>
  </si>
  <si>
    <t>21-30</t>
  </si>
  <si>
    <t>31-40</t>
  </si>
  <si>
    <t>41-50</t>
  </si>
  <si>
    <t>51+</t>
  </si>
  <si>
    <t>Average of Age</t>
  </si>
  <si>
    <t>Average customer Age</t>
  </si>
  <si>
    <t>Gender</t>
  </si>
  <si>
    <t>Female</t>
  </si>
  <si>
    <t>Male</t>
  </si>
  <si>
    <t>Icons</t>
  </si>
  <si>
    <t>■</t>
  </si>
  <si>
    <t>●</t>
  </si>
  <si>
    <t>New chart</t>
  </si>
  <si>
    <t>Return Rate</t>
  </si>
  <si>
    <t>Returned Rate</t>
  </si>
  <si>
    <t>Product Name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</si>
  <si>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</si>
  <si>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</si>
  <si>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</si>
  <si>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</si>
  <si>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</si>
  <si>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</si>
  <si>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</si>
  <si>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</si>
  <si>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</si>
  <si>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</si>
  <si>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</si>
  <si>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</si>
  <si>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</si>
  <si>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</si>
  <si>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</si>
  <si>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</si>
  <si>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</si>
  <si>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</si>
  <si>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</si>
  <si>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</si>
  <si>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</si>
  <si>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</si>
  <si>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</si>
  <si>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</si>
  <si>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</si>
  <si>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</si>
  <si>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</si>
  <si>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</si>
  <si>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</si>
  <si>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</si>
  <si>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</si>
  <si>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</si>
  <si>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</si>
  <si>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</si>
  <si>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</si>
  <si>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</si>
  <si>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</si>
  <si>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</si>
  <si>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</si>
  <si>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</si>
  <si>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</si>
  <si>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</si>
  <si>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</si>
  <si>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</si>
  <si>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</si>
  <si>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</si>
  <si>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</si>
  <si>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</si>
  <si>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</si>
  <si>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</si>
  <si>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</si>
  <si>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</si>
  <si>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</si>
  <si>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</si>
  <si>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</si>
  <si>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</si>
  <si>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</si>
  <si>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</si>
  <si>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</si>
  <si>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</si>
  <si>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</si>
  <si>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</si>
  <si>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</si>
  <si>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</si>
  <si>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</si>
  <si>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</si>
  <si>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</si>
  <si>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</si>
  <si>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</si>
  <si>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</si>
  <si>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</si>
  <si>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</si>
  <si>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</si>
  <si>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</si>
  <si>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</si>
  <si>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</si>
  <si>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</si>
  <si>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</si>
  <si>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</si>
  <si>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</si>
  <si>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</si>
  <si>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</si>
  <si>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</si>
  <si>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</si>
  <si>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</si>
  <si>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</si>
  <si>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</si>
  <si>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</si>
  <si>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</si>
  <si>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</si>
  <si>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</si>
  <si>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</si>
  <si>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</si>
  <si>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</si>
  <si>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</si>
  <si>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</si>
  <si>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</si>
  <si>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</si>
  <si>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</si>
  <si>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</si>
  <si>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Quantity</t>
  </si>
  <si>
    <t>Category</t>
  </si>
  <si>
    <t>Alcoholic Beverage</t>
  </si>
  <si>
    <t>Coffee</t>
  </si>
  <si>
    <t>Energy Drink</t>
  </si>
  <si>
    <t>Juice</t>
  </si>
  <si>
    <t>Soft Drink</t>
  </si>
  <si>
    <t>Sports Drink</t>
  </si>
  <si>
    <t>Tea</t>
  </si>
  <si>
    <t>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</si>
</sst>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0;\(\$#,##0\);\$#,##0"/>
    <numFmt numFmtId="165" formatCode="0.00%;\-0.00%;0.00%"/>
    <numFmt numFmtId="166" formatCode="[&gt;=1000000000]0,,,&quot;B&quot;;[&gt;=1000000]0,,&quot;M&quot;;0,&quot;K&quot;"/>
    <numFmt numFmtId="167" formatCode="[&gt;=1000000000]&quot;$&quot;0.0,,,&quot;B&quot;;[&gt;=1000000]&quot;$&quot;0.0,,&quot;M&quot;;&quot;$&quot;0.0,&quot;K&quot;"/>
    <numFmt numFmtId="168" formatCode="[&gt;=1000000000]0.0,,,&quot;B&quot;;[&gt;=1000000]0.0,,&quot;M&quot;;0.0,&quot;K&quot;"/>
    <numFmt numFmtId="169" formatCode="[&gt;=1000000000]&quot;$&quot;0,,,&quot;B&quot;;[&gt;=1000000]&quot;$&quot;0,,&quot;M&quot;;&quot;$&quot;0,&quot;K&quot;"/>
    <numFmt numFmtId="170" formatCode="0.0%"/>
    <numFmt numFmtId="171" formatCode="\+0.0%;\-0.0%"/>
    <numFmt numFmtId="172" formatCode=";;"/>
    <numFmt numFmtId="173" formatCode="[&gt;=1000000]&quot;$&quot;0,,&quot;M&quot;;[&gt;=1000]&quot;$&quot;0,&quot;k&quot;;0"/>
    <numFmt numFmtId="174" formatCode="[&gt;=1000000]&quot;$&quot;0.0,,&quot;M&quot;;[&gt;=1000]&quot;$&quot;0.0,&quot;k&quot;;0.0"/>
    <numFmt numFmtId="175" formatCode="&quot;$&quot;#,##0"/>
  </numFmts>
  <fonts count="10" x14ac:knownFonts="1">
    <font>
      <sz val="11"/>
      <color theme="1"/>
      <name val="Calibri"/>
      <family val="2"/>
      <scheme val="minor"/>
    </font>
    <font>
      <b/>
      <sz val="11"/>
      <color theme="0"/>
      <name val="Calibri"/>
      <family val="2"/>
      <scheme val="minor"/>
    </font>
    <font>
      <b/>
      <sz val="11"/>
      <color theme="1"/>
      <name val="Calibri"/>
      <family val="2"/>
      <scheme val="minor"/>
    </font>
    <font>
      <sz val="14"/>
      <color theme="1"/>
      <name val="Calibri"/>
      <family val="2"/>
      <scheme val="minor"/>
    </font>
    <font>
      <b/>
      <sz val="11"/>
      <color theme="0" tint="-4.9989318521683403E-2"/>
      <name val="Calibri"/>
      <family val="2"/>
      <scheme val="minor"/>
    </font>
    <font>
      <sz val="18"/>
      <color theme="1"/>
      <name val="Calibri"/>
      <family val="2"/>
      <scheme val="minor"/>
    </font>
    <font>
      <sz val="8"/>
      <name val="Segoe UI"/>
      <family val="2"/>
    </font>
    <font>
      <b/>
      <sz val="14"/>
      <color rgb="FF00B050"/>
      <name val="Calibri"/>
      <family val="2"/>
      <scheme val="minor"/>
    </font>
    <font>
      <sz val="12"/>
      <color theme="1"/>
      <name val="Calibri"/>
      <family val="2"/>
      <scheme val="minor"/>
    </font>
    <font>
      <sz val="11"/>
      <color theme="0" tint="-4.9989318521683403E-2"/>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3"/>
        <bgColor indexed="64"/>
      </patternFill>
    </fill>
    <fill>
      <patternFill patternType="solid">
        <fgColor theme="4" tint="0.79998168889431442"/>
        <bgColor indexed="64"/>
      </patternFill>
    </fill>
    <fill>
      <patternFill patternType="solid">
        <fgColor theme="1" tint="0.14999847407452621"/>
        <bgColor indexed="64"/>
      </patternFill>
    </fill>
    <fill>
      <patternFill patternType="solid">
        <fgColor rgb="FFC00000"/>
        <bgColor indexed="64"/>
      </patternFill>
    </fill>
    <fill>
      <patternFill patternType="solid">
        <fgColor theme="1"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s>
  <cellStyleXfs count="1">
    <xf numFmtId="0" fontId="0" fillId="0" borderId="0"/>
  </cellStyleXfs>
  <cellXfs count="47">
    <xf numFmtId="0" fontId="0" fillId="0" borderId="0" xfId="0"/>
    <xf numFmtId="164" fontId="0" fillId="0" borderId="0" xfId="0" applyNumberFormat="1"/>
    <xf numFmtId="165" fontId="0" fillId="0" borderId="0" xfId="0" applyNumberFormat="1"/>
    <xf numFmtId="166" fontId="0" fillId="0" borderId="0" xfId="0" applyNumberFormat="1"/>
    <xf numFmtId="3" fontId="0" fillId="0" borderId="0" xfId="0" applyNumberFormat="1"/>
    <xf numFmtId="0" fontId="0" fillId="2" borderId="0" xfId="0" applyFill="1"/>
    <xf numFmtId="0" fontId="0" fillId="3" borderId="0" xfId="0" applyFill="1"/>
    <xf numFmtId="0" fontId="0" fillId="0" borderId="0" xfId="0" pivotButton="1"/>
    <xf numFmtId="167" fontId="0" fillId="0" borderId="0" xfId="0" applyNumberFormat="1"/>
    <xf numFmtId="168" fontId="0" fillId="0" borderId="0" xfId="0" applyNumberFormat="1"/>
    <xf numFmtId="0" fontId="2" fillId="0" borderId="0" xfId="0" applyFont="1"/>
    <xf numFmtId="10" fontId="0" fillId="0" borderId="0" xfId="0" applyNumberFormat="1"/>
    <xf numFmtId="10" fontId="3" fillId="2" borderId="0" xfId="0" applyNumberFormat="1" applyFont="1" applyFill="1" applyAlignment="1">
      <alignment horizontal="center" vertical="center"/>
    </xf>
    <xf numFmtId="0" fontId="0" fillId="0" borderId="1" xfId="0" pivotButton="1" applyBorder="1"/>
    <xf numFmtId="0" fontId="0" fillId="0" borderId="1" xfId="0" applyBorder="1"/>
    <xf numFmtId="169" fontId="0" fillId="0" borderId="1" xfId="0" applyNumberFormat="1" applyBorder="1"/>
    <xf numFmtId="0" fontId="2" fillId="0" borderId="1" xfId="0" applyFont="1" applyBorder="1"/>
    <xf numFmtId="169" fontId="0" fillId="0" borderId="0" xfId="0" applyNumberFormat="1"/>
    <xf numFmtId="0" fontId="4" fillId="4" borderId="1" xfId="0" applyFont="1" applyFill="1" applyBorder="1"/>
    <xf numFmtId="0" fontId="1" fillId="4" borderId="1" xfId="0" applyFont="1" applyFill="1" applyBorder="1"/>
    <xf numFmtId="171" fontId="0" fillId="0" borderId="1" xfId="0" applyNumberFormat="1" applyBorder="1"/>
    <xf numFmtId="0" fontId="0" fillId="4" borderId="0" xfId="0" applyFill="1"/>
    <xf numFmtId="170" fontId="0" fillId="0" borderId="0" xfId="0" applyNumberFormat="1"/>
    <xf numFmtId="171" fontId="5" fillId="0" borderId="0" xfId="0" applyNumberFormat="1" applyFont="1" applyAlignment="1">
      <alignment horizontal="center" vertical="center"/>
    </xf>
    <xf numFmtId="10" fontId="0" fillId="0" borderId="1" xfId="0" applyNumberFormat="1" applyBorder="1"/>
    <xf numFmtId="172" fontId="0" fillId="5" borderId="2" xfId="0" applyNumberFormat="1" applyFill="1" applyBorder="1"/>
    <xf numFmtId="172" fontId="0" fillId="5" borderId="3" xfId="0" applyNumberFormat="1" applyFill="1" applyBorder="1"/>
    <xf numFmtId="172" fontId="0" fillId="5" borderId="4" xfId="0" applyNumberFormat="1" applyFill="1" applyBorder="1"/>
    <xf numFmtId="172" fontId="0" fillId="5" borderId="5" xfId="0" applyNumberFormat="1" applyFill="1" applyBorder="1"/>
    <xf numFmtId="172" fontId="0" fillId="5" borderId="6" xfId="0" applyNumberFormat="1" applyFill="1" applyBorder="1"/>
    <xf numFmtId="172" fontId="0" fillId="5" borderId="7" xfId="0" applyNumberFormat="1" applyFill="1" applyBorder="1"/>
    <xf numFmtId="172" fontId="0" fillId="5" borderId="8" xfId="0" applyNumberFormat="1" applyFill="1" applyBorder="1"/>
    <xf numFmtId="172" fontId="0" fillId="5" borderId="9" xfId="0" applyNumberFormat="1" applyFill="1" applyBorder="1"/>
    <xf numFmtId="172" fontId="0" fillId="5" borderId="10" xfId="0" applyNumberFormat="1" applyFill="1" applyBorder="1"/>
    <xf numFmtId="9" fontId="0" fillId="0" borderId="0" xfId="0" applyNumberFormat="1"/>
    <xf numFmtId="0" fontId="0" fillId="6" borderId="0" xfId="0" applyFill="1"/>
    <xf numFmtId="0" fontId="0" fillId="7" borderId="1" xfId="0" applyFill="1" applyBorder="1"/>
    <xf numFmtId="173" fontId="0" fillId="0" borderId="0" xfId="0" applyNumberFormat="1"/>
    <xf numFmtId="174" fontId="0" fillId="0" borderId="0" xfId="0" applyNumberFormat="1"/>
    <xf numFmtId="0" fontId="0" fillId="8" borderId="0" xfId="0" applyFill="1"/>
    <xf numFmtId="1" fontId="0" fillId="0" borderId="0" xfId="0" applyNumberFormat="1"/>
    <xf numFmtId="175" fontId="0" fillId="0" borderId="0" xfId="0" applyNumberFormat="1"/>
    <xf numFmtId="10" fontId="7" fillId="0" borderId="0" xfId="0" applyNumberFormat="1" applyFont="1"/>
    <xf numFmtId="9" fontId="8" fillId="0" borderId="0" xfId="0" applyNumberFormat="1" applyFont="1"/>
    <xf numFmtId="171" fontId="0" fillId="0" borderId="0" xfId="0" applyNumberFormat="1"/>
    <xf numFmtId="169" fontId="0" fillId="0" borderId="0" xfId="0" applyNumberFormat="1" applyBorder="1"/>
    <xf numFmtId="0" fontId="9" fillId="7" borderId="0" xfId="0" applyFont="1" applyFill="1"/>
  </cellXfs>
  <cellStyles count="1">
    <cellStyle name="Normal" xfId="0" builtinId="0"/>
  </cellStyles>
  <dxfs count="76">
    <dxf>
      <font>
        <b val="0"/>
        <i/>
        <color rgb="FF9FE6FF"/>
      </font>
      <border diagonalUp="0" diagonalDown="0">
        <left/>
        <right/>
        <top/>
        <bottom/>
        <vertical/>
        <horizontal/>
      </border>
    </dxf>
    <dxf>
      <font>
        <color theme="1"/>
      </font>
      <fill>
        <patternFill>
          <bgColor rgb="FF333F50"/>
        </patternFill>
      </fill>
      <border diagonalUp="0" diagonalDown="0">
        <left/>
        <right/>
        <top/>
        <bottom/>
        <vertical/>
        <horizontal/>
      </border>
    </dxf>
    <dxf>
      <numFmt numFmtId="173" formatCode="[&gt;=1000000]&quot;$&quot;0,,&quot;M&quot;;[&gt;=1000]&quot;$&quot;0,&quot;k&quot;;0"/>
    </dxf>
    <dxf>
      <numFmt numFmtId="173" formatCode="[&gt;=1000000]&quot;$&quot;0,,&quot;M&quot;;[&gt;=1000]&quot;$&quot;0,&quot;k&quot;;0"/>
    </dxf>
    <dxf>
      <font>
        <color rgb="FF0070C0"/>
      </font>
      <fill>
        <patternFill patternType="none">
          <bgColor auto="1"/>
        </patternFill>
      </fill>
    </dxf>
    <dxf>
      <font>
        <color rgb="FF9FE6FF"/>
      </font>
    </dxf>
    <dxf>
      <font>
        <color rgb="FF1F8CB3"/>
      </font>
      <fill>
        <patternFill>
          <bgColor theme="0" tint="-0.499984740745262"/>
        </patternFill>
      </fill>
    </dxf>
    <dxf>
      <fill>
        <patternFill>
          <bgColor theme="0" tint="-0.499984740745262"/>
        </patternFill>
      </fill>
    </dxf>
    <dxf>
      <font>
        <color rgb="FF1F8CB3"/>
      </font>
    </dxf>
    <dxf>
      <fill>
        <patternFill>
          <bgColor rgb="FF1F8CB3"/>
        </patternFill>
      </fill>
    </dxf>
    <dxf>
      <font>
        <color rgb="FFC00000"/>
      </font>
    </dxf>
    <dxf>
      <font>
        <color theme="1"/>
      </font>
    </dxf>
    <dxf>
      <font>
        <color rgb="FF00B050"/>
      </font>
    </dxf>
    <dxf>
      <font>
        <color rgb="FFC00000"/>
      </font>
    </dxf>
    <dxf>
      <font>
        <color theme="9"/>
      </font>
    </dxf>
    <dxf>
      <font>
        <color theme="1" tint="0.14996795556505021"/>
      </font>
    </dxf>
    <dxf>
      <numFmt numFmtId="173" formatCode="[&gt;=1000000]&quot;$&quot;0,,&quot;M&quot;;[&gt;=1000]&quot;$&quot;0,&quot;k&quot;;0"/>
    </dxf>
    <dxf>
      <numFmt numFmtId="14" formatCode="0.00%"/>
    </dxf>
    <dxf>
      <numFmt numFmtId="173" formatCode="[&gt;=1000000]&quot;$&quot;0,,&quot;M&quot;;[&gt;=1000]&quot;$&quot;0,&quot;k&quot;;0"/>
    </dxf>
    <dxf>
      <numFmt numFmtId="14" formatCode="0.00%"/>
    </dxf>
    <dxf>
      <numFmt numFmtId="173" formatCode="[&gt;=1000000]&quot;$&quot;0,,&quot;M&quot;;[&gt;=1000]&quot;$&quot;0,&quot;k&quot;;0"/>
    </dxf>
    <dxf>
      <numFmt numFmtId="175" formatCode="&quot;$&quot;#,##0"/>
    </dxf>
    <dxf>
      <numFmt numFmtId="171" formatCode="\+0.0%;\-0.0%"/>
    </dxf>
    <dxf>
      <numFmt numFmtId="14" formatCode="0.00%"/>
    </dxf>
    <dxf>
      <numFmt numFmtId="175" formatCode="&quot;$&quot;#,##0"/>
    </dxf>
    <dxf>
      <numFmt numFmtId="175" formatCode="&quot;$&quot;#,##0"/>
    </dxf>
    <dxf>
      <numFmt numFmtId="14" formatCode="0.00%"/>
    </dxf>
    <dxf>
      <numFmt numFmtId="175" formatCode="&quot;$&quot;#,##0"/>
    </dxf>
    <dxf>
      <numFmt numFmtId="1" formatCode="0"/>
    </dxf>
    <dxf>
      <numFmt numFmtId="173" formatCode="[&gt;=1000000]&quot;$&quot;0,,&quot;M&quot;;[&gt;=1000]&quot;$&quot;0,&quot;k&quot;;0"/>
    </dxf>
    <dxf>
      <numFmt numFmtId="174" formatCode="[&gt;=1000000]&quot;$&quot;0.0,,&quot;M&quot;;[&gt;=1000]&quot;$&quot;0.0,&quot;k&quot;;0.0"/>
    </dxf>
    <dxf>
      <numFmt numFmtId="174" formatCode="[&gt;=1000000]&quot;$&quot;0.0,,&quot;M&quot;;[&gt;=1000]&quot;$&quot;0.0,&quot;k&quot;;0.0"/>
    </dxf>
    <dxf>
      <border>
        <left/>
        <right/>
        <top/>
        <bottom/>
      </border>
    </dxf>
    <dxf>
      <numFmt numFmtId="169" formatCode="[&gt;=1000000000]&quot;$&quot;0,,,&quot;B&quot;;[&gt;=1000000]&quot;$&quot;0,,&quot;M&quot;;&quot;$&quot;0,&quot;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000]&quot;$&quot;0,,,&quot;B&quot;;[&gt;=1000000]&quot;$&quot;0,,&quot;M&quot;;&quot;$&quot;0,&quot;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0.0%;\-0.0%"/>
    </dxf>
    <dxf>
      <numFmt numFmtId="14" formatCode="0.00%"/>
    </dxf>
    <dxf>
      <border>
        <right style="thin">
          <color indexed="64"/>
        </right>
        <bottom style="thin">
          <color indexed="64"/>
        </bottom>
      </border>
    </dxf>
    <dxf>
      <numFmt numFmtId="169" formatCode="[&gt;=1000000000]&quot;$&quot;0,,,&quot;B&quot;;[&gt;=1000000]&quot;$&quot;0,,&quot;M&quot;;&quot;$&quot;0,&quot;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0.0%;\-0.0%"/>
    </dxf>
    <dxf>
      <numFmt numFmtId="14" formatCode="0.00%"/>
    </dxf>
    <dxf>
      <border>
        <right style="thin">
          <color indexed="64"/>
        </right>
        <bottom style="thin">
          <color indexed="64"/>
        </bottom>
      </border>
    </dxf>
    <dxf>
      <border>
        <right style="thin">
          <color indexed="64"/>
        </right>
        <bottom style="thin">
          <color indexed="64"/>
        </bottom>
      </border>
    </dxf>
    <dxf>
      <numFmt numFmtId="169" formatCode="[&gt;=1000000000]&quot;$&quot;0,,,&quot;B&quot;;[&gt;=1000000]&quot;$&quot;0,,&quot;M&quot;;&quot;$&quot;0,&quot;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numFmt numFmtId="169" formatCode="[&gt;=1000000000]&quot;$&quot;0,,,&quot;B&quot;;[&gt;=1000000]&quot;$&quot;0,,&quot;M&quot;;&quot;$&quot;0,&quot;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gt;=1000000000]0.0,,,&quot;B&quot;;[&gt;=1000000]0.0,,&quot;M&quot;;0.0,&quot;K&quot;"/>
    </dxf>
    <dxf>
      <numFmt numFmtId="168" formatCode="[&gt;=1000000000]0.0,,,&quot;B&quot;;[&gt;=1000000]0.0,,&quot;M&quot;;0.0,&quot;K&quot;"/>
    </dxf>
    <dxf>
      <numFmt numFmtId="168" formatCode="[&gt;=1000000000]0.0,,,&quot;B&quot;;[&gt;=1000000]0.0,,&quot;M&quot;;0.0,&quot;K&quot;"/>
    </dxf>
    <dxf>
      <numFmt numFmtId="167" formatCode="[&gt;=1000000000]&quot;$&quot;0.0,,,&quot;B&quot;;[&gt;=1000000]&quot;$&quot;0.0,,&quot;M&quot;;&quot;$&quot;0.0,&quot;K&quot;"/>
    </dxf>
    <dxf>
      <numFmt numFmtId="167" formatCode="[&gt;=1000000000]&quot;$&quot;0.0,,,&quot;B&quot;;[&gt;=1000000]&quot;$&quot;0.0,,&quot;M&quot;;&quot;$&quot;0.0,&quot;K&quot;"/>
    </dxf>
    <dxf>
      <numFmt numFmtId="167" formatCode="[&gt;=1000000000]&quot;$&quot;0.0,,,&quot;B&quot;;[&gt;=1000000]&quot;$&quot;0.0,,&quot;M&quot;;&quot;$&quot;0.0,&quot;K&quot;"/>
    </dxf>
    <dxf>
      <numFmt numFmtId="167" formatCode="[&gt;=1000000000]&quot;$&quot;0.0,,,&quot;B&quot;;[&gt;=1000000]&quot;$&quot;0.0,,&quot;M&quot;;&quot;$&quot;0.0,&quot;K&quot;"/>
    </dxf>
    <dxf>
      <numFmt numFmtId="167" formatCode="[&gt;=1000000000]&quot;$&quot;0.0,,,&quot;B&quot;;[&gt;=1000000]&quot;$&quot;0.0,,&quot;M&quot;;&quot;$&quot;0.0,&quot;K&quot;"/>
    </dxf>
    <dxf>
      <font>
        <b val="0"/>
        <i/>
        <color theme="3" tint="0.39994506668294322"/>
      </font>
      <fill>
        <patternFill>
          <bgColor theme="0"/>
        </patternFill>
      </fill>
      <border diagonalUp="0" diagonalDown="0">
        <left/>
        <right/>
        <top/>
        <bottom/>
        <vertical/>
        <horizontal/>
      </border>
    </dxf>
    <dxf>
      <font>
        <color theme="1"/>
      </font>
      <fill>
        <patternFill>
          <bgColor theme="0"/>
        </patternFill>
      </fill>
      <border diagonalUp="0" diagonalDown="0">
        <left/>
        <right/>
        <top/>
        <bottom/>
        <vertical/>
        <horizontal/>
      </border>
    </dxf>
  </dxfs>
  <tableStyles count="2" defaultTableStyle="TableStyleMedium2" defaultPivotStyle="PivotStyleLight16">
    <tableStyle name="SlicerStyleLight1 2" pivot="0" table="0" count="10" xr9:uid="{D707EA39-99BA-4C0E-9F5D-01B7426ABC2A}">
      <tableStyleElement type="wholeTable" dxfId="75"/>
      <tableStyleElement type="headerRow" dxfId="74"/>
    </tableStyle>
    <tableStyle name="SlicerStyleLight1 3" pivot="0" table="0" count="10" xr9:uid="{851C7BD2-4900-4C8E-B24A-6657BB8A9955}">
      <tableStyleElement type="wholeTable" dxfId="1"/>
      <tableStyleElement type="headerRow" dxfId="0"/>
    </tableStyle>
  </tableStyles>
  <colors>
    <mruColors>
      <color rgb="FF333F50"/>
      <color rgb="FF005392"/>
      <color rgb="FF0070C0"/>
      <color rgb="FF9FE6FF"/>
      <color rgb="FF70C7E6"/>
      <color rgb="FF57D3FF"/>
      <color rgb="FF1F8CB3"/>
      <color rgb="FF1F9583"/>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rgb="FF333F50"/>
            </patternFill>
          </fill>
          <border diagonalUp="0" diagonalDown="0">
            <left/>
            <right/>
            <top/>
            <bottom style="thick">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24994659260841701"/>
          </font>
          <fill>
            <patternFill patternType="solid">
              <fgColor rgb="FFFFFFFF"/>
              <bgColor rgb="FF333F50"/>
            </patternFill>
          </fill>
          <border diagonalUp="0" diagonalDown="0">
            <left/>
            <right/>
            <top/>
            <bottom style="medium">
              <color theme="0" tint="-4.9989318521683403E-2"/>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1" tint="0.24994659260841701"/>
          </font>
          <fill>
            <patternFill patternType="solid">
              <fgColor theme="4" tint="0.59999389629810485"/>
              <bgColor theme="0"/>
            </patternFill>
          </fill>
          <border diagonalUp="0" diagonalDown="0">
            <left/>
            <right/>
            <top/>
            <bottom style="thick">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499984740745262"/>
          </font>
          <fill>
            <patternFill patternType="solid">
              <fgColor rgb="FFFFFFFF"/>
              <bgColor theme="0"/>
            </patternFill>
          </fill>
          <border diagonalUp="0" diagonalDown="0">
            <left/>
            <right/>
            <top/>
            <bottom style="medium">
              <color theme="0" tint="-4.9989318521683403E-2"/>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sheetMetadata" Target="metadata.xml"/><Relationship Id="rId47" Type="http://schemas.openxmlformats.org/officeDocument/2006/relationships/customXml" Target="../customXml/item3.xml"/><Relationship Id="rId63" Type="http://schemas.openxmlformats.org/officeDocument/2006/relationships/customXml" Target="../customXml/item19.xml"/><Relationship Id="rId68" Type="http://schemas.openxmlformats.org/officeDocument/2006/relationships/customXml" Target="../customXml/item24.xml"/><Relationship Id="rId84" Type="http://schemas.openxmlformats.org/officeDocument/2006/relationships/customXml" Target="../customXml/item40.xml"/><Relationship Id="rId89" Type="http://schemas.openxmlformats.org/officeDocument/2006/relationships/customXml" Target="../customXml/item45.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microsoft.com/office/2007/relationships/slicerCache" Target="slicerCaches/slicerCache4.xml"/><Relationship Id="rId53" Type="http://schemas.openxmlformats.org/officeDocument/2006/relationships/customXml" Target="../customXml/item9.xml"/><Relationship Id="rId58" Type="http://schemas.openxmlformats.org/officeDocument/2006/relationships/customXml" Target="../customXml/item14.xml"/><Relationship Id="rId74" Type="http://schemas.openxmlformats.org/officeDocument/2006/relationships/customXml" Target="../customXml/item30.xml"/><Relationship Id="rId79" Type="http://schemas.openxmlformats.org/officeDocument/2006/relationships/customXml" Target="../customXml/item35.xml"/><Relationship Id="rId5" Type="http://schemas.openxmlformats.org/officeDocument/2006/relationships/worksheet" Target="worksheets/sheet5.xml"/><Relationship Id="rId90" Type="http://schemas.openxmlformats.org/officeDocument/2006/relationships/customXml" Target="../customXml/item4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43" Type="http://schemas.openxmlformats.org/officeDocument/2006/relationships/powerPivotData" Target="model/item.data"/><Relationship Id="rId48" Type="http://schemas.openxmlformats.org/officeDocument/2006/relationships/customXml" Target="../customXml/item4.xml"/><Relationship Id="rId64" Type="http://schemas.openxmlformats.org/officeDocument/2006/relationships/customXml" Target="../customXml/item20.xml"/><Relationship Id="rId69" Type="http://schemas.openxmlformats.org/officeDocument/2006/relationships/customXml" Target="../customXml/item25.xml"/><Relationship Id="rId8" Type="http://schemas.openxmlformats.org/officeDocument/2006/relationships/worksheet" Target="worksheets/sheet8.xml"/><Relationship Id="rId51" Type="http://schemas.openxmlformats.org/officeDocument/2006/relationships/customXml" Target="../customXml/item7.xml"/><Relationship Id="rId72" Type="http://schemas.openxmlformats.org/officeDocument/2006/relationships/customXml" Target="../customXml/item28.xml"/><Relationship Id="rId80" Type="http://schemas.openxmlformats.org/officeDocument/2006/relationships/customXml" Target="../customXml/item36.xml"/><Relationship Id="rId85" Type="http://schemas.openxmlformats.org/officeDocument/2006/relationships/customXml" Target="../customXml/item41.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openxmlformats.org/officeDocument/2006/relationships/theme" Target="theme/theme1.xml"/><Relationship Id="rId46" Type="http://schemas.openxmlformats.org/officeDocument/2006/relationships/customXml" Target="../customXml/item2.xml"/><Relationship Id="rId59" Type="http://schemas.openxmlformats.org/officeDocument/2006/relationships/customXml" Target="../customXml/item15.xml"/><Relationship Id="rId67" Type="http://schemas.openxmlformats.org/officeDocument/2006/relationships/customXml" Target="../customXml/item23.xml"/><Relationship Id="rId20" Type="http://schemas.openxmlformats.org/officeDocument/2006/relationships/pivotCacheDefinition" Target="pivotCache/pivotCacheDefinition12.xml"/><Relationship Id="rId41" Type="http://schemas.openxmlformats.org/officeDocument/2006/relationships/sharedStrings" Target="sharedStrings.xml"/><Relationship Id="rId54" Type="http://schemas.openxmlformats.org/officeDocument/2006/relationships/customXml" Target="../customXml/item10.xml"/><Relationship Id="rId62" Type="http://schemas.openxmlformats.org/officeDocument/2006/relationships/customXml" Target="../customXml/item18.xml"/><Relationship Id="rId70" Type="http://schemas.openxmlformats.org/officeDocument/2006/relationships/customXml" Target="../customXml/item26.xml"/><Relationship Id="rId75" Type="http://schemas.openxmlformats.org/officeDocument/2006/relationships/customXml" Target="../customXml/item31.xml"/><Relationship Id="rId83" Type="http://schemas.openxmlformats.org/officeDocument/2006/relationships/customXml" Target="../customXml/item39.xml"/><Relationship Id="rId88" Type="http://schemas.openxmlformats.org/officeDocument/2006/relationships/customXml" Target="../customXml/item44.xml"/><Relationship Id="rId91" Type="http://schemas.openxmlformats.org/officeDocument/2006/relationships/customXml" Target="../customXml/item4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3.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73" Type="http://schemas.openxmlformats.org/officeDocument/2006/relationships/customXml" Target="../customXml/item29.xml"/><Relationship Id="rId78" Type="http://schemas.openxmlformats.org/officeDocument/2006/relationships/customXml" Target="../customXml/item34.xml"/><Relationship Id="rId81" Type="http://schemas.openxmlformats.org/officeDocument/2006/relationships/customXml" Target="../customXml/item37.xml"/><Relationship Id="rId86" Type="http://schemas.openxmlformats.org/officeDocument/2006/relationships/customXml" Target="../customXml/item4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connections" Target="connections.xml"/><Relationship Id="rId34" Type="http://schemas.microsoft.com/office/2007/relationships/slicerCache" Target="slicerCaches/slicerCache1.xml"/><Relationship Id="rId50" Type="http://schemas.openxmlformats.org/officeDocument/2006/relationships/customXml" Target="../customXml/item6.xml"/><Relationship Id="rId55" Type="http://schemas.openxmlformats.org/officeDocument/2006/relationships/customXml" Target="../customXml/item11.xml"/><Relationship Id="rId76" Type="http://schemas.openxmlformats.org/officeDocument/2006/relationships/customXml" Target="../customXml/item32.xml"/><Relationship Id="rId7" Type="http://schemas.openxmlformats.org/officeDocument/2006/relationships/worksheet" Target="worksheets/sheet7.xml"/><Relationship Id="rId71" Type="http://schemas.openxmlformats.org/officeDocument/2006/relationships/customXml" Target="../customXml/item27.xml"/><Relationship Id="rId92" Type="http://schemas.openxmlformats.org/officeDocument/2006/relationships/customXml" Target="../customXml/item48.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styles" Target="styles.xml"/><Relationship Id="rId45" Type="http://schemas.openxmlformats.org/officeDocument/2006/relationships/customXml" Target="../customXml/item1.xml"/><Relationship Id="rId66" Type="http://schemas.openxmlformats.org/officeDocument/2006/relationships/customXml" Target="../customXml/item22.xml"/><Relationship Id="rId87" Type="http://schemas.openxmlformats.org/officeDocument/2006/relationships/customXml" Target="../customXml/item43.xml"/><Relationship Id="rId61" Type="http://schemas.openxmlformats.org/officeDocument/2006/relationships/customXml" Target="../customXml/item17.xml"/><Relationship Id="rId82" Type="http://schemas.openxmlformats.org/officeDocument/2006/relationships/customXml" Target="../customXml/item38.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30" Type="http://schemas.openxmlformats.org/officeDocument/2006/relationships/pivotCacheDefinition" Target="pivotCache/pivotCacheDefinition22.xml"/><Relationship Id="rId35" Type="http://schemas.microsoft.com/office/2007/relationships/slicerCache" Target="slicerCaches/slicerCache2.xml"/><Relationship Id="rId56" Type="http://schemas.openxmlformats.org/officeDocument/2006/relationships/customXml" Target="../customXml/item12.xml"/><Relationship Id="rId77" Type="http://schemas.openxmlformats.org/officeDocument/2006/relationships/customXml" Target="../customXml/item3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0129291714430682E-2"/>
          <c:y val="0.25071225071225073"/>
          <c:w val="0.88361772499201319"/>
          <c:h val="0.48676133432038943"/>
        </c:manualLayout>
      </c:layout>
      <c:lineChart>
        <c:grouping val="standard"/>
        <c:varyColors val="0"/>
        <c:ser>
          <c:idx val="0"/>
          <c:order val="0"/>
          <c:tx>
            <c:strRef>
              <c:f>'Analysis 2'!$I$8</c:f>
              <c:strCache>
                <c:ptCount val="1"/>
                <c:pt idx="0">
                  <c:v>Total revenue</c:v>
                </c:pt>
              </c:strCache>
            </c:strRef>
          </c:tx>
          <c:spPr>
            <a:ln w="28575" cap="rnd">
              <a:solidFill>
                <a:srgbClr val="1F8CB3"/>
              </a:solidFill>
              <a:round/>
            </a:ln>
            <a:effectLst/>
          </c:spPr>
          <c:marker>
            <c:symbol val="circle"/>
            <c:size val="5"/>
            <c:spPr>
              <a:solidFill>
                <a:srgbClr val="0070C0"/>
              </a:solidFill>
              <a:ln w="9525">
                <a:solidFill>
                  <a:srgbClr val="0070C0"/>
                </a:solidFill>
              </a:ln>
              <a:effectLst/>
            </c:spPr>
          </c:marker>
          <c:dLbls>
            <c:dLbl>
              <c:idx val="0"/>
              <c:tx>
                <c:rich>
                  <a:bodyPr/>
                  <a:lstStyle/>
                  <a:p>
                    <a:fld id="{27AC3965-3291-4EEE-97B7-1374745F40E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4DD0-439D-A6F4-58BF21048CAA}"/>
                </c:ext>
              </c:extLst>
            </c:dLbl>
            <c:dLbl>
              <c:idx val="1"/>
              <c:tx>
                <c:rich>
                  <a:bodyPr/>
                  <a:lstStyle/>
                  <a:p>
                    <a:fld id="{3ACE640A-0BAB-4F8A-B078-1368F7C4FD1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DD0-439D-A6F4-58BF21048CAA}"/>
                </c:ext>
              </c:extLst>
            </c:dLbl>
            <c:dLbl>
              <c:idx val="2"/>
              <c:tx>
                <c:rich>
                  <a:bodyPr/>
                  <a:lstStyle/>
                  <a:p>
                    <a:fld id="{082BF694-20CD-4830-9FD6-3201505F644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DD0-439D-A6F4-58BF21048CAA}"/>
                </c:ext>
              </c:extLst>
            </c:dLbl>
            <c:dLbl>
              <c:idx val="3"/>
              <c:tx>
                <c:rich>
                  <a:bodyPr/>
                  <a:lstStyle/>
                  <a:p>
                    <a:fld id="{9C57D27F-DC3A-4901-A45B-3F8B4D5B24F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DD0-439D-A6F4-58BF21048CAA}"/>
                </c:ext>
              </c:extLst>
            </c:dLbl>
            <c:dLbl>
              <c:idx val="4"/>
              <c:tx>
                <c:rich>
                  <a:bodyPr/>
                  <a:lstStyle/>
                  <a:p>
                    <a:fld id="{A2F611DF-058C-4003-9291-D833E867AC3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DD0-439D-A6F4-58BF21048CAA}"/>
                </c:ext>
              </c:extLst>
            </c:dLbl>
            <c:dLbl>
              <c:idx val="5"/>
              <c:tx>
                <c:rich>
                  <a:bodyPr/>
                  <a:lstStyle/>
                  <a:p>
                    <a:fld id="{3F99C4DD-2DCE-46DA-86B2-B5BDC3660FF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D0-439D-A6F4-58BF21048CAA}"/>
                </c:ext>
              </c:extLst>
            </c:dLbl>
            <c:dLbl>
              <c:idx val="6"/>
              <c:tx>
                <c:rich>
                  <a:bodyPr/>
                  <a:lstStyle/>
                  <a:p>
                    <a:fld id="{DB9FB02F-4634-4785-A5C2-1E7A88C4A33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D0-439D-A6F4-58BF21048CAA}"/>
                </c:ext>
              </c:extLst>
            </c:dLbl>
            <c:dLbl>
              <c:idx val="7"/>
              <c:tx>
                <c:rich>
                  <a:bodyPr/>
                  <a:lstStyle/>
                  <a:p>
                    <a:fld id="{F5E8C21E-23C3-4F37-871B-C104FD4E4B0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D0-439D-A6F4-58BF21048CAA}"/>
                </c:ext>
              </c:extLst>
            </c:dLbl>
            <c:dLbl>
              <c:idx val="8"/>
              <c:tx>
                <c:rich>
                  <a:bodyPr/>
                  <a:lstStyle/>
                  <a:p>
                    <a:fld id="{DCEB3A8A-E7AF-47E5-A90E-AB896D0DC68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D0-439D-A6F4-58BF21048CAA}"/>
                </c:ext>
              </c:extLst>
            </c:dLbl>
            <c:dLbl>
              <c:idx val="9"/>
              <c:tx>
                <c:rich>
                  <a:bodyPr/>
                  <a:lstStyle/>
                  <a:p>
                    <a:fld id="{1297C22B-CE02-4472-8EF1-7C94A1067AE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D0-439D-A6F4-58BF21048CAA}"/>
                </c:ext>
              </c:extLst>
            </c:dLbl>
            <c:dLbl>
              <c:idx val="10"/>
              <c:tx>
                <c:rich>
                  <a:bodyPr/>
                  <a:lstStyle/>
                  <a:p>
                    <a:fld id="{A8F202B3-2852-468E-8CEC-5ADB32E2B58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D0-439D-A6F4-58BF21048CAA}"/>
                </c:ext>
              </c:extLst>
            </c:dLbl>
            <c:dLbl>
              <c:idx val="11"/>
              <c:tx>
                <c:rich>
                  <a:bodyPr/>
                  <a:lstStyle/>
                  <a:p>
                    <a:fld id="{631FC9EA-43FC-4A0E-B7D6-7E0BD0D6C09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D0-439D-A6F4-58BF21048CA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2'!$H$9:$H$20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2'!$I$9:$I$20</c:f>
              <c:numCache>
                <c:formatCode>[&gt;=1000000000]"$"0,,,"B";[&gt;=1000000]"$"0,,"M";"$"0,"K"</c:formatCode>
                <c:ptCount val="12"/>
                <c:pt idx="0">
                  <c:v>444162.52</c:v>
                </c:pt>
                <c:pt idx="1">
                  <c:v>423741.52</c:v>
                </c:pt>
                <c:pt idx="2">
                  <c:v>468344.26999999955</c:v>
                </c:pt>
                <c:pt idx="3">
                  <c:v>448652.76</c:v>
                </c:pt>
                <c:pt idx="4">
                  <c:v>480720.64000000013</c:v>
                </c:pt>
                <c:pt idx="5">
                  <c:v>455501.1399999999</c:v>
                </c:pt>
                <c:pt idx="6">
                  <c:v>433725.86000000057</c:v>
                </c:pt>
                <c:pt idx="7">
                  <c:v>485766.24999999977</c:v>
                </c:pt>
                <c:pt idx="8">
                  <c:v>443447.43000000028</c:v>
                </c:pt>
                <c:pt idx="9">
                  <c:v>458984.37999999983</c:v>
                </c:pt>
                <c:pt idx="10">
                  <c:v>462537.40999999963</c:v>
                </c:pt>
                <c:pt idx="11">
                  <c:v>441225.28999999992</c:v>
                </c:pt>
              </c:numCache>
            </c:numRef>
          </c:val>
          <c:smooth val="1"/>
          <c:extLst>
            <c:ext xmlns:c15="http://schemas.microsoft.com/office/drawing/2012/chart" uri="{02D57815-91ED-43cb-92C2-25804820EDAC}">
              <c15:datalabelsRange>
                <c15:f>'Analysis 2'!$K$9:$K$20</c15:f>
                <c15:dlblRangeCache>
                  <c:ptCount val="12"/>
                  <c:pt idx="4">
                    <c:v>$481K</c:v>
                  </c:pt>
                  <c:pt idx="7">
                    <c:v>$486K</c:v>
                  </c:pt>
                </c15:dlblRangeCache>
              </c15:datalabelsRange>
            </c:ext>
            <c:ext xmlns:c16="http://schemas.microsoft.com/office/drawing/2014/chart" uri="{C3380CC4-5D6E-409C-BE32-E72D297353CC}">
              <c16:uniqueId val="{0000000C-4DD0-439D-A6F4-58BF21048CAA}"/>
            </c:ext>
          </c:extLst>
        </c:ser>
        <c:ser>
          <c:idx val="1"/>
          <c:order val="1"/>
          <c:tx>
            <c:strRef>
              <c:f>'Analysis 2'!$J$8</c:f>
              <c:strCache>
                <c:ptCount val="1"/>
                <c:pt idx="0">
                  <c:v>Total Target</c:v>
                </c:pt>
              </c:strCache>
            </c:strRef>
          </c:tx>
          <c:spPr>
            <a:ln w="28575" cap="rnd">
              <a:solidFill>
                <a:schemeClr val="bg1">
                  <a:lumMod val="65000"/>
                </a:schemeClr>
              </a:solidFill>
              <a:round/>
            </a:ln>
            <a:effectLst/>
          </c:spPr>
          <c:marker>
            <c:symbol val="none"/>
          </c:marker>
          <c:cat>
            <c:strRef>
              <c:f>'Analysis 2'!$H$9:$H$20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2'!$J$9:$J$20</c:f>
              <c:numCache>
                <c:formatCode>[&gt;=1000000000]"$"0,,,"B";[&gt;=1000000]"$"0,,"M";"$"0,"K"</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4DD0-439D-A6F4-58BF21048CAA}"/>
            </c:ext>
          </c:extLst>
        </c:ser>
        <c:dLbls>
          <c:showLegendKey val="0"/>
          <c:showVal val="0"/>
          <c:showCatName val="0"/>
          <c:showSerName val="0"/>
          <c:showPercent val="0"/>
          <c:showBubbleSize val="0"/>
        </c:dLbls>
        <c:marker val="1"/>
        <c:smooth val="0"/>
        <c:axId val="391531952"/>
        <c:axId val="391533616"/>
      </c:lineChart>
      <c:catAx>
        <c:axId val="391531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91533616"/>
        <c:crosses val="autoZero"/>
        <c:auto val="1"/>
        <c:lblAlgn val="ctr"/>
        <c:lblOffset val="100"/>
        <c:noMultiLvlLbl val="0"/>
      </c:catAx>
      <c:valAx>
        <c:axId val="391533616"/>
        <c:scaling>
          <c:orientation val="minMax"/>
        </c:scaling>
        <c:delete val="0"/>
        <c:axPos val="l"/>
        <c:numFmt formatCode="[&gt;=1000000000]&quot;$&quot;0,,,&quot;B&quot;;[&gt;=1000000]&quot;$&quot;0,,&quot;M&quot;;&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531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314028314028315E-2"/>
          <c:y val="0.30573248407643311"/>
          <c:w val="0.94337194337194341"/>
          <c:h val="0.4140127388535032"/>
        </c:manualLayout>
      </c:layout>
      <c:barChart>
        <c:barDir val="col"/>
        <c:grouping val="clustered"/>
        <c:varyColors val="0"/>
        <c:ser>
          <c:idx val="0"/>
          <c:order val="0"/>
          <c:tx>
            <c:strRef>
              <c:f>'Analysis 2'!$N$8</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2'!$M$9:$M$20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2'!$N$9:$N$20</c:f>
              <c:numCache>
                <c:formatCode>\+0.0%;\-0.0%</c:formatCode>
                <c:ptCount val="12"/>
                <c:pt idx="0">
                  <c:v>1.1662938853230486E-2</c:v>
                </c:pt>
                <c:pt idx="1">
                  <c:v>-1.7477039225188291E-2</c:v>
                </c:pt>
                <c:pt idx="2">
                  <c:v>5.1063127397096335E-2</c:v>
                </c:pt>
                <c:pt idx="3">
                  <c:v>-9.7517607615583216E-3</c:v>
                </c:pt>
                <c:pt idx="4">
                  <c:v>8.2297063942166196E-2</c:v>
                </c:pt>
                <c:pt idx="5">
                  <c:v>7.9440303901378739E-2</c:v>
                </c:pt>
                <c:pt idx="6">
                  <c:v>-5.0342092932618009E-2</c:v>
                </c:pt>
                <c:pt idx="7">
                  <c:v>0.12516995694038077</c:v>
                </c:pt>
                <c:pt idx="8">
                  <c:v>-7.7522420521259575E-3</c:v>
                </c:pt>
                <c:pt idx="9">
                  <c:v>0.10769470991408396</c:v>
                </c:pt>
                <c:pt idx="10">
                  <c:v>0.1189401530344403</c:v>
                </c:pt>
                <c:pt idx="11">
                  <c:v>-3.4038154619471989E-2</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9BB6-4A8F-BDF5-1EDF3228F879}"/>
            </c:ext>
          </c:extLst>
        </c:ser>
        <c:dLbls>
          <c:showLegendKey val="0"/>
          <c:showVal val="0"/>
          <c:showCatName val="0"/>
          <c:showSerName val="0"/>
          <c:showPercent val="0"/>
          <c:showBubbleSize val="0"/>
        </c:dLbls>
        <c:gapWidth val="59"/>
        <c:overlap val="-27"/>
        <c:axId val="850116880"/>
        <c:axId val="850115216"/>
      </c:barChart>
      <c:catAx>
        <c:axId val="850116880"/>
        <c:scaling>
          <c:orientation val="minMax"/>
        </c:scaling>
        <c:delete val="1"/>
        <c:axPos val="b"/>
        <c:numFmt formatCode="General" sourceLinked="1"/>
        <c:majorTickMark val="none"/>
        <c:minorTickMark val="none"/>
        <c:tickLblPos val="nextTo"/>
        <c:crossAx val="850115216"/>
        <c:crosses val="autoZero"/>
        <c:auto val="1"/>
        <c:lblAlgn val="ctr"/>
        <c:lblOffset val="100"/>
        <c:noMultiLvlLbl val="0"/>
      </c:catAx>
      <c:valAx>
        <c:axId val="850115216"/>
        <c:scaling>
          <c:orientation val="minMax"/>
        </c:scaling>
        <c:delete val="1"/>
        <c:axPos val="l"/>
        <c:numFmt formatCode="\+0.0%;\-0.0%" sourceLinked="1"/>
        <c:majorTickMark val="none"/>
        <c:minorTickMark val="none"/>
        <c:tickLblPos val="nextTo"/>
        <c:crossAx val="850116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4863013698630137"/>
          <c:w val="0.95844155844155843"/>
          <c:h val="0.35480638550318205"/>
        </c:manualLayout>
      </c:layout>
      <c:barChart>
        <c:barDir val="col"/>
        <c:grouping val="clustered"/>
        <c:varyColors val="0"/>
        <c:ser>
          <c:idx val="0"/>
          <c:order val="0"/>
          <c:tx>
            <c:strRef>
              <c:f>'Analysis 2'!$AH$18</c:f>
              <c:strCache>
                <c:ptCount val="1"/>
                <c:pt idx="0">
                  <c:v>Total revenue</c:v>
                </c:pt>
              </c:strCache>
            </c:strRef>
          </c:tx>
          <c:spPr>
            <a:solidFill>
              <a:srgbClr val="70C7E6"/>
            </a:solidFill>
            <a:ln>
              <a:noFill/>
            </a:ln>
            <a:effectLst/>
          </c:spPr>
          <c:invertIfNegative val="0"/>
          <c:dLbls>
            <c:dLbl>
              <c:idx val="0"/>
              <c:tx>
                <c:rich>
                  <a:bodyPr/>
                  <a:lstStyle/>
                  <a:p>
                    <a:fld id="{40D38FEE-4047-46AB-8E3C-527CF1FE6271}" type="CELLRANGE">
                      <a:rPr lang="en-US"/>
                      <a:pPr/>
                      <a:t>[CELLRANGE]</a:t>
                    </a:fld>
                    <a:endParaRPr lang="en-US" baseline="0"/>
                  </a:p>
                  <a:p>
                    <a:fld id="{14540FE7-9071-4DC8-B399-A027AFBCBDB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C177-4DC2-B452-A9CF6A99E297}"/>
                </c:ext>
              </c:extLst>
            </c:dLbl>
            <c:dLbl>
              <c:idx val="1"/>
              <c:tx>
                <c:rich>
                  <a:bodyPr/>
                  <a:lstStyle/>
                  <a:p>
                    <a:fld id="{FCD954EC-9C0A-4A19-A410-EE6BAD20E3C0}" type="CELLRANGE">
                      <a:rPr lang="en-US"/>
                      <a:pPr/>
                      <a:t>[CELLRANGE]</a:t>
                    </a:fld>
                    <a:endParaRPr lang="en-US" baseline="0"/>
                  </a:p>
                  <a:p>
                    <a:fld id="{426F22F6-8FDD-4B60-82B1-74A157BB4C24}"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C177-4DC2-B452-A9CF6A99E297}"/>
                </c:ext>
              </c:extLst>
            </c:dLbl>
            <c:dLbl>
              <c:idx val="2"/>
              <c:tx>
                <c:rich>
                  <a:bodyPr/>
                  <a:lstStyle/>
                  <a:p>
                    <a:fld id="{A7FBFFAB-D40A-4FC4-AAFB-B96DF331DD13}" type="CELLRANGE">
                      <a:rPr lang="en-US"/>
                      <a:pPr/>
                      <a:t>[CELLRANGE]</a:t>
                    </a:fld>
                    <a:endParaRPr lang="en-US" baseline="0"/>
                  </a:p>
                  <a:p>
                    <a:fld id="{B823A718-BE48-4F64-BB29-1F2E12FC2AD4}"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C177-4DC2-B452-A9CF6A99E297}"/>
                </c:ext>
              </c:extLst>
            </c:dLbl>
            <c:dLbl>
              <c:idx val="3"/>
              <c:tx>
                <c:rich>
                  <a:bodyPr/>
                  <a:lstStyle/>
                  <a:p>
                    <a:fld id="{E4D9EEED-2CFF-4FC0-A7AF-A11EC69F2B17}" type="CELLRANGE">
                      <a:rPr lang="en-US"/>
                      <a:pPr/>
                      <a:t>[CELLRANGE]</a:t>
                    </a:fld>
                    <a:endParaRPr lang="en-US" baseline="0"/>
                  </a:p>
                  <a:p>
                    <a:fld id="{9B300695-324A-4BF5-96A4-9F0B267887C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C177-4DC2-B452-A9CF6A99E2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2'!$AG$19:$AG$22</c:f>
              <c:strCache>
                <c:ptCount val="4"/>
                <c:pt idx="0">
                  <c:v>Q1</c:v>
                </c:pt>
                <c:pt idx="1">
                  <c:v>Q2</c:v>
                </c:pt>
                <c:pt idx="2">
                  <c:v>Q3</c:v>
                </c:pt>
                <c:pt idx="3">
                  <c:v>Q4</c:v>
                </c:pt>
              </c:strCache>
            </c:strRef>
          </c:cat>
          <c:val>
            <c:numRef>
              <c:f>'Analysis 2'!$AH$19:$AH$22</c:f>
              <c:numCache>
                <c:formatCode>[&gt;=1000000000]"$"0,,,"B";[&gt;=1000000]"$"0,,"M";"$"0,"K"</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2'!$AI$9:$AI$12</c15:f>
                <c15:dlblRangeCache>
                  <c:ptCount val="4"/>
                  <c:pt idx="1">
                    <c:v>+3.6%</c:v>
                  </c:pt>
                  <c:pt idx="2">
                    <c:v>-1.6%</c:v>
                  </c:pt>
                  <c:pt idx="3">
                    <c:v>-0.0%</c:v>
                  </c:pt>
                </c15:dlblRangeCache>
              </c15:datalabelsRange>
            </c:ext>
            <c:ext xmlns:c16="http://schemas.microsoft.com/office/drawing/2014/chart" uri="{C3380CC4-5D6E-409C-BE32-E72D297353CC}">
              <c16:uniqueId val="{00000004-C177-4DC2-B452-A9CF6A99E297}"/>
            </c:ext>
          </c:extLst>
        </c:ser>
        <c:ser>
          <c:idx val="1"/>
          <c:order val="1"/>
          <c:tx>
            <c:strRef>
              <c:f>'Analysis 2'!$AI$18</c:f>
              <c:strCache>
                <c:ptCount val="1"/>
                <c:pt idx="0">
                  <c:v>Highlight</c:v>
                </c:pt>
              </c:strCache>
            </c:strRef>
          </c:tx>
          <c:spPr>
            <a:solidFill>
              <a:srgbClr val="1F8CB3"/>
            </a:solidFill>
            <a:ln>
              <a:noFill/>
            </a:ln>
            <a:effectLst/>
          </c:spPr>
          <c:invertIfNegative val="0"/>
          <c:val>
            <c:numRef>
              <c:f>'Analysis 2'!$AI$19:$AI$22</c:f>
              <c:numCache>
                <c:formatCode>General</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C177-4DC2-B452-A9CF6A99E297}"/>
            </c:ext>
          </c:extLst>
        </c:ser>
        <c:dLbls>
          <c:showLegendKey val="0"/>
          <c:showVal val="0"/>
          <c:showCatName val="0"/>
          <c:showSerName val="0"/>
          <c:showPercent val="0"/>
          <c:showBubbleSize val="0"/>
        </c:dLbls>
        <c:gapWidth val="159"/>
        <c:overlap val="100"/>
        <c:axId val="391938480"/>
        <c:axId val="391940144"/>
      </c:barChart>
      <c:lineChart>
        <c:grouping val="standard"/>
        <c:varyColors val="0"/>
        <c:ser>
          <c:idx val="2"/>
          <c:order val="2"/>
          <c:tx>
            <c:strRef>
              <c:f>'Analysis 2'!$AJ$18</c:f>
              <c:strCache>
                <c:ptCount val="1"/>
                <c:pt idx="0">
                  <c:v>Average</c:v>
                </c:pt>
              </c:strCache>
            </c:strRef>
          </c:tx>
          <c:spPr>
            <a:ln w="19050" cap="rnd">
              <a:solidFill>
                <a:schemeClr val="accent3"/>
              </a:solidFill>
              <a:prstDash val="lgDash"/>
              <a:round/>
            </a:ln>
            <a:effectLst/>
          </c:spPr>
          <c:marker>
            <c:symbol val="none"/>
          </c:marker>
          <c:val>
            <c:numRef>
              <c:f>'Analysis 2'!$AJ$19:$AJ$22</c:f>
              <c:numCache>
                <c:formatCode>[&gt;=1000000000]"$"0,,,"B";[&gt;=1000000]"$"0,,"M";"$"0,"K"</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C177-4DC2-B452-A9CF6A99E297}"/>
            </c:ext>
          </c:extLst>
        </c:ser>
        <c:dLbls>
          <c:showLegendKey val="0"/>
          <c:showVal val="0"/>
          <c:showCatName val="0"/>
          <c:showSerName val="0"/>
          <c:showPercent val="0"/>
          <c:showBubbleSize val="0"/>
        </c:dLbls>
        <c:marker val="1"/>
        <c:smooth val="0"/>
        <c:axId val="391938480"/>
        <c:axId val="391940144"/>
      </c:lineChart>
      <c:catAx>
        <c:axId val="39193848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91940144"/>
        <c:crosses val="autoZero"/>
        <c:auto val="1"/>
        <c:lblAlgn val="ctr"/>
        <c:lblOffset val="100"/>
        <c:noMultiLvlLbl val="0"/>
      </c:catAx>
      <c:valAx>
        <c:axId val="391940144"/>
        <c:scaling>
          <c:orientation val="minMax"/>
        </c:scaling>
        <c:delete val="1"/>
        <c:axPos val="l"/>
        <c:numFmt formatCode="[&gt;=1000000000]&quot;$&quot;0,,,&quot;B&quot;;[&gt;=1000000]&quot;$&quot;0,,&quot;M&quot;;&quot;$&quot;0,&quot;K&quot;" sourceLinked="1"/>
        <c:majorTickMark val="none"/>
        <c:minorTickMark val="none"/>
        <c:tickLblPos val="nextTo"/>
        <c:crossAx val="39193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073446327683617E-2"/>
          <c:y val="0.18461538461538463"/>
          <c:w val="0.93785310734463279"/>
          <c:h val="0.57745366444579038"/>
        </c:manualLayout>
      </c:layout>
      <c:barChart>
        <c:barDir val="col"/>
        <c:grouping val="clustered"/>
        <c:varyColors val="0"/>
        <c:ser>
          <c:idx val="0"/>
          <c:order val="0"/>
          <c:tx>
            <c:strRef>
              <c:f>'Analysis 2'!$AQ$18</c:f>
              <c:strCache>
                <c:ptCount val="1"/>
                <c:pt idx="0">
                  <c:v>Total revenue</c:v>
                </c:pt>
              </c:strCache>
            </c:strRef>
          </c:tx>
          <c:spPr>
            <a:solidFill>
              <a:srgbClr val="70C7E6"/>
            </a:solidFill>
            <a:ln>
              <a:noFill/>
            </a:ln>
            <a:effectLst/>
          </c:spPr>
          <c:invertIfNegative val="0"/>
          <c:dLbls>
            <c:dLbl>
              <c:idx val="0"/>
              <c:tx>
                <c:rich>
                  <a:bodyPr/>
                  <a:lstStyle/>
                  <a:p>
                    <a:fld id="{CC324F82-6F54-4181-BCE3-000852BEE7BB}" type="CELLRANGE">
                      <a:rPr lang="en-US"/>
                      <a:pPr/>
                      <a:t>[CELLRANGE]</a:t>
                    </a:fld>
                    <a:endParaRPr lang="en-US" baseline="0"/>
                  </a:p>
                  <a:p>
                    <a:fld id="{2103B54A-D5C4-4068-A7EC-CF36367667D4}"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0065-47CB-8443-76E8A47635D9}"/>
                </c:ext>
              </c:extLst>
            </c:dLbl>
            <c:dLbl>
              <c:idx val="1"/>
              <c:tx>
                <c:rich>
                  <a:bodyPr/>
                  <a:lstStyle/>
                  <a:p>
                    <a:fld id="{7B16C252-98A1-4017-ABD0-CB978AE6772B}" type="CELLRANGE">
                      <a:rPr lang="en-US"/>
                      <a:pPr/>
                      <a:t>[CELLRANGE]</a:t>
                    </a:fld>
                    <a:endParaRPr lang="en-US" baseline="0"/>
                  </a:p>
                  <a:p>
                    <a:fld id="{8DE71270-A784-4FCD-AF5B-639EBCBDA0F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0065-47CB-8443-76E8A47635D9}"/>
                </c:ext>
              </c:extLst>
            </c:dLbl>
            <c:dLbl>
              <c:idx val="2"/>
              <c:tx>
                <c:rich>
                  <a:bodyPr/>
                  <a:lstStyle/>
                  <a:p>
                    <a:fld id="{FD0A0E2C-C069-4053-87A5-9351D7A7C523}" type="CELLRANGE">
                      <a:rPr lang="en-US"/>
                      <a:pPr/>
                      <a:t>[CELLRANGE]</a:t>
                    </a:fld>
                    <a:endParaRPr lang="en-US" baseline="0"/>
                  </a:p>
                  <a:p>
                    <a:fld id="{F18C6AB6-5486-432B-99FC-2AC2221D2E9E}"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0065-47CB-8443-76E8A47635D9}"/>
                </c:ext>
              </c:extLst>
            </c:dLbl>
            <c:dLbl>
              <c:idx val="3"/>
              <c:tx>
                <c:rich>
                  <a:bodyPr/>
                  <a:lstStyle/>
                  <a:p>
                    <a:fld id="{35B4E892-D5D0-4267-BA05-6B2A9259E09C}" type="CELLRANGE">
                      <a:rPr lang="en-US"/>
                      <a:pPr/>
                      <a:t>[CELLRANGE]</a:t>
                    </a:fld>
                    <a:endParaRPr lang="en-US" baseline="0"/>
                  </a:p>
                  <a:p>
                    <a:fld id="{3AF7B62F-E23E-4CD8-91AF-EDC38F5CA3F5}"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0065-47CB-8443-76E8A47635D9}"/>
                </c:ext>
              </c:extLst>
            </c:dLbl>
            <c:dLbl>
              <c:idx val="4"/>
              <c:tx>
                <c:rich>
                  <a:bodyPr/>
                  <a:lstStyle/>
                  <a:p>
                    <a:fld id="{D3DF059B-0217-48E0-8354-F0C46489916C}" type="CELLRANGE">
                      <a:rPr lang="en-US"/>
                      <a:pPr/>
                      <a:t>[CELLRANGE]</a:t>
                    </a:fld>
                    <a:endParaRPr lang="en-US" baseline="0"/>
                  </a:p>
                  <a:p>
                    <a:fld id="{0CD4195B-D4C5-44BC-892B-CC9B409B35F5}"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0065-47CB-8443-76E8A47635D9}"/>
                </c:ext>
              </c:extLst>
            </c:dLbl>
            <c:dLbl>
              <c:idx val="5"/>
              <c:tx>
                <c:rich>
                  <a:bodyPr/>
                  <a:lstStyle/>
                  <a:p>
                    <a:fld id="{09D0BBF6-5BD7-4117-BC50-1BB4A790B3DB}" type="CELLRANGE">
                      <a:rPr lang="en-US"/>
                      <a:pPr/>
                      <a:t>[CELLRANGE]</a:t>
                    </a:fld>
                    <a:endParaRPr lang="en-US" baseline="0"/>
                  </a:p>
                  <a:p>
                    <a:fld id="{B73588A7-64AC-48DE-A72A-A8AF4C41AC34}"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0065-47CB-8443-76E8A47635D9}"/>
                </c:ext>
              </c:extLst>
            </c:dLbl>
            <c:dLbl>
              <c:idx val="6"/>
              <c:tx>
                <c:rich>
                  <a:bodyPr/>
                  <a:lstStyle/>
                  <a:p>
                    <a:fld id="{8C608C22-2FB7-4925-A6CA-236795744CD4}" type="CELLRANGE">
                      <a:rPr lang="en-US"/>
                      <a:pPr/>
                      <a:t>[CELLRANGE]</a:t>
                    </a:fld>
                    <a:endParaRPr lang="en-US" baseline="0"/>
                  </a:p>
                  <a:p>
                    <a:fld id="{9107CB01-DF7E-4E7C-B798-8BB2B3D89C29}"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0065-47CB-8443-76E8A47635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2'!$AP$19:$AP$25</c:f>
              <c:strCache>
                <c:ptCount val="7"/>
                <c:pt idx="0">
                  <c:v>Sun</c:v>
                </c:pt>
                <c:pt idx="1">
                  <c:v>Mon</c:v>
                </c:pt>
                <c:pt idx="2">
                  <c:v>Tue</c:v>
                </c:pt>
                <c:pt idx="3">
                  <c:v>Wed</c:v>
                </c:pt>
                <c:pt idx="4">
                  <c:v>Thu</c:v>
                </c:pt>
                <c:pt idx="5">
                  <c:v>Fri</c:v>
                </c:pt>
                <c:pt idx="6">
                  <c:v>Sat</c:v>
                </c:pt>
              </c:strCache>
            </c:strRef>
          </c:cat>
          <c:val>
            <c:numRef>
              <c:f>'Analysis 2'!$AQ$19:$AQ$25</c:f>
              <c:numCache>
                <c:formatCode>[&gt;=1000000000]"$"0,,,"B";[&gt;=1000000]"$"0,,"M";"$"0,"K"</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2'!$AR$9:$AR$15</c15:f>
                <c15:dlblRangeCache>
                  <c:ptCount val="7"/>
                  <c:pt idx="1">
                    <c:v>+3.1%</c:v>
                  </c:pt>
                  <c:pt idx="2">
                    <c:v>-2.2%</c:v>
                  </c:pt>
                  <c:pt idx="3">
                    <c:v>+0.3%</c:v>
                  </c:pt>
                  <c:pt idx="4">
                    <c:v>+2.8%</c:v>
                  </c:pt>
                  <c:pt idx="5">
                    <c:v>-4.2%</c:v>
                  </c:pt>
                  <c:pt idx="6">
                    <c:v>+3.2%</c:v>
                  </c:pt>
                </c15:dlblRangeCache>
              </c15:datalabelsRange>
            </c:ext>
            <c:ext xmlns:c16="http://schemas.microsoft.com/office/drawing/2014/chart" uri="{C3380CC4-5D6E-409C-BE32-E72D297353CC}">
              <c16:uniqueId val="{00000007-0065-47CB-8443-76E8A47635D9}"/>
            </c:ext>
          </c:extLst>
        </c:ser>
        <c:ser>
          <c:idx val="1"/>
          <c:order val="1"/>
          <c:tx>
            <c:strRef>
              <c:f>'Analysis 2'!$AR$18</c:f>
              <c:strCache>
                <c:ptCount val="1"/>
                <c:pt idx="0">
                  <c:v>High;ight</c:v>
                </c:pt>
              </c:strCache>
            </c:strRef>
          </c:tx>
          <c:spPr>
            <a:solidFill>
              <a:srgbClr val="1F8CB3"/>
            </a:solidFill>
            <a:ln>
              <a:noFill/>
            </a:ln>
            <a:effectLst/>
          </c:spPr>
          <c:invertIfNegative val="0"/>
          <c:val>
            <c:numRef>
              <c:f>'Analysis 2'!$AR$19:$AR$25</c:f>
              <c:numCache>
                <c:formatCode>General</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0065-47CB-8443-76E8A47635D9}"/>
            </c:ext>
          </c:extLst>
        </c:ser>
        <c:dLbls>
          <c:showLegendKey val="0"/>
          <c:showVal val="0"/>
          <c:showCatName val="0"/>
          <c:showSerName val="0"/>
          <c:showPercent val="0"/>
          <c:showBubbleSize val="0"/>
        </c:dLbls>
        <c:gapWidth val="190"/>
        <c:overlap val="100"/>
        <c:axId val="479556288"/>
        <c:axId val="479561696"/>
      </c:barChart>
      <c:lineChart>
        <c:grouping val="standard"/>
        <c:varyColors val="0"/>
        <c:ser>
          <c:idx val="2"/>
          <c:order val="2"/>
          <c:tx>
            <c:strRef>
              <c:f>'Analysis 2'!$AS$18</c:f>
              <c:strCache>
                <c:ptCount val="1"/>
                <c:pt idx="0">
                  <c:v>Average</c:v>
                </c:pt>
              </c:strCache>
            </c:strRef>
          </c:tx>
          <c:spPr>
            <a:ln w="19050" cap="rnd">
              <a:solidFill>
                <a:schemeClr val="accent3"/>
              </a:solidFill>
              <a:prstDash val="dash"/>
              <a:round/>
            </a:ln>
            <a:effectLst/>
          </c:spPr>
          <c:marker>
            <c:symbol val="none"/>
          </c:marker>
          <c:val>
            <c:numRef>
              <c:f>'Analysis 2'!$AS$19:$AS$25</c:f>
              <c:numCache>
                <c:formatCode>[&gt;=1000000000]"$"0,,,"B";[&gt;=1000000]"$"0,,"M";"$"0,"K"</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0065-47CB-8443-76E8A47635D9}"/>
            </c:ext>
          </c:extLst>
        </c:ser>
        <c:dLbls>
          <c:showLegendKey val="0"/>
          <c:showVal val="0"/>
          <c:showCatName val="0"/>
          <c:showSerName val="0"/>
          <c:showPercent val="0"/>
          <c:showBubbleSize val="0"/>
        </c:dLbls>
        <c:marker val="1"/>
        <c:smooth val="0"/>
        <c:axId val="479556288"/>
        <c:axId val="479561696"/>
      </c:lineChart>
      <c:catAx>
        <c:axId val="4795562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79561696"/>
        <c:crosses val="autoZero"/>
        <c:auto val="1"/>
        <c:lblAlgn val="ctr"/>
        <c:lblOffset val="100"/>
        <c:noMultiLvlLbl val="0"/>
      </c:catAx>
      <c:valAx>
        <c:axId val="479561696"/>
        <c:scaling>
          <c:orientation val="minMax"/>
        </c:scaling>
        <c:delete val="1"/>
        <c:axPos val="l"/>
        <c:numFmt formatCode="[&gt;=1000000000]&quot;$&quot;0,,,&quot;B&quot;;[&gt;=1000000]&quot;$&quot;0,,&quot;M&quot;;&quot;$&quot;0,&quot;K&quot;" sourceLinked="1"/>
        <c:majorTickMark val="none"/>
        <c:minorTickMark val="none"/>
        <c:tickLblPos val="nextTo"/>
        <c:crossAx val="479556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258939774508754E-2"/>
          <c:y val="0.15583491315577969"/>
          <c:w val="0.90948212045098253"/>
          <c:h val="0.5482232706653386"/>
        </c:manualLayout>
      </c:layout>
      <c:barChart>
        <c:barDir val="col"/>
        <c:grouping val="clustered"/>
        <c:varyColors val="0"/>
        <c:ser>
          <c:idx val="0"/>
          <c:order val="0"/>
          <c:tx>
            <c:strRef>
              <c:f>'Analysis 3'!$M$19</c:f>
              <c:strCache>
                <c:ptCount val="1"/>
                <c:pt idx="0">
                  <c:v>Profit</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3'!$L$20:$L$24</c:f>
              <c:strCache>
                <c:ptCount val="5"/>
                <c:pt idx="0">
                  <c:v>New York</c:v>
                </c:pt>
                <c:pt idx="1">
                  <c:v>Maryland</c:v>
                </c:pt>
                <c:pt idx="2">
                  <c:v>Wisconsin</c:v>
                </c:pt>
                <c:pt idx="3">
                  <c:v>Indiana</c:v>
                </c:pt>
                <c:pt idx="4">
                  <c:v>Florida</c:v>
                </c:pt>
              </c:strCache>
            </c:strRef>
          </c:cat>
          <c:val>
            <c:numRef>
              <c:f>'Analysis 3'!$M$20:$M$24</c:f>
              <c:numCache>
                <c:formatCode>[&gt;=1000000]"$"0,,"M";[&gt;=1000]"$"0,"k";0</c:formatCode>
                <c:ptCount val="5"/>
                <c:pt idx="0">
                  <c:v>86589.619999999952</c:v>
                </c:pt>
                <c:pt idx="1">
                  <c:v>91811.079999999856</c:v>
                </c:pt>
                <c:pt idx="2">
                  <c:v>96221.15</c:v>
                </c:pt>
                <c:pt idx="3">
                  <c:v>101212.63000000015</c:v>
                </c:pt>
                <c:pt idx="4">
                  <c:v>104453.84999999986</c:v>
                </c:pt>
              </c:numCache>
            </c:numRef>
          </c:val>
          <c:extLst>
            <c:ext xmlns:c16="http://schemas.microsoft.com/office/drawing/2014/chart" uri="{C3380CC4-5D6E-409C-BE32-E72D297353CC}">
              <c16:uniqueId val="{00000000-BCF1-4BAF-A231-AAB57057BE0B}"/>
            </c:ext>
          </c:extLst>
        </c:ser>
        <c:dLbls>
          <c:dLblPos val="outEnd"/>
          <c:showLegendKey val="0"/>
          <c:showVal val="1"/>
          <c:showCatName val="0"/>
          <c:showSerName val="0"/>
          <c:showPercent val="0"/>
          <c:showBubbleSize val="0"/>
        </c:dLbls>
        <c:gapWidth val="84"/>
        <c:overlap val="-27"/>
        <c:axId val="854076368"/>
        <c:axId val="854075120"/>
      </c:barChart>
      <c:catAx>
        <c:axId val="85407636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075120"/>
        <c:crosses val="autoZero"/>
        <c:auto val="1"/>
        <c:lblAlgn val="ctr"/>
        <c:lblOffset val="100"/>
        <c:noMultiLvlLbl val="0"/>
      </c:catAx>
      <c:valAx>
        <c:axId val="854075120"/>
        <c:scaling>
          <c:orientation val="minMax"/>
        </c:scaling>
        <c:delete val="1"/>
        <c:axPos val="l"/>
        <c:numFmt formatCode="[&gt;=1000000]&quot;$&quot;0,,&quot;M&quot;;[&gt;=1000]&quot;$&quot;0,&quot;k&quot;;0" sourceLinked="1"/>
        <c:majorTickMark val="none"/>
        <c:minorTickMark val="none"/>
        <c:tickLblPos val="nextTo"/>
        <c:crossAx val="854076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[Indepth sales analysis (9th project- MACRO-ENABLED).xlsm]Analysis 3!CUSTOMER AGE GROUP</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3'!$AB$8</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3'!$AA$9:$AA$13</c:f>
              <c:strCache>
                <c:ptCount val="5"/>
                <c:pt idx="0">
                  <c:v>0-20</c:v>
                </c:pt>
                <c:pt idx="1">
                  <c:v>21-30</c:v>
                </c:pt>
                <c:pt idx="2">
                  <c:v>31-40</c:v>
                </c:pt>
                <c:pt idx="3">
                  <c:v>41-50</c:v>
                </c:pt>
                <c:pt idx="4">
                  <c:v>51+</c:v>
                </c:pt>
              </c:strCache>
            </c:strRef>
          </c:cat>
          <c:val>
            <c:numRef>
              <c:f>'Analysis 3'!$AB$9:$AB$13</c:f>
              <c:numCache>
                <c:formatCode>[&gt;=1000000]"$"0,,"M";[&gt;=1000]"$"0,"k";0</c:formatCode>
                <c:ptCount val="5"/>
                <c:pt idx="0">
                  <c:v>77466.27</c:v>
                </c:pt>
                <c:pt idx="1">
                  <c:v>388115.9800000001</c:v>
                </c:pt>
                <c:pt idx="2">
                  <c:v>427741.26999999839</c:v>
                </c:pt>
                <c:pt idx="3">
                  <c:v>483445.76000000164</c:v>
                </c:pt>
                <c:pt idx="4">
                  <c:v>920742.77999999351</c:v>
                </c:pt>
              </c:numCache>
            </c:numRef>
          </c:val>
          <c:extLst>
            <c:ext xmlns:c16="http://schemas.microsoft.com/office/drawing/2014/chart" uri="{C3380CC4-5D6E-409C-BE32-E72D297353CC}">
              <c16:uniqueId val="{00000000-36B6-4753-9F71-B22A0AFECFE7}"/>
            </c:ext>
          </c:extLst>
        </c:ser>
        <c:dLbls>
          <c:dLblPos val="outEnd"/>
          <c:showLegendKey val="0"/>
          <c:showVal val="1"/>
          <c:showCatName val="0"/>
          <c:showSerName val="0"/>
          <c:showPercent val="0"/>
          <c:showBubbleSize val="0"/>
        </c:dLbls>
        <c:gapWidth val="84"/>
        <c:overlap val="-27"/>
        <c:axId val="391945136"/>
        <c:axId val="391940976"/>
      </c:barChart>
      <c:catAx>
        <c:axId val="391945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40976"/>
        <c:crosses val="autoZero"/>
        <c:auto val="1"/>
        <c:lblAlgn val="ctr"/>
        <c:lblOffset val="100"/>
        <c:noMultiLvlLbl val="0"/>
      </c:catAx>
      <c:valAx>
        <c:axId val="391940976"/>
        <c:scaling>
          <c:orientation val="minMax"/>
        </c:scaling>
        <c:delete val="1"/>
        <c:axPos val="l"/>
        <c:numFmt formatCode="[&gt;=1000000]&quot;$&quot;0,,&quot;M&quot;;[&gt;=1000]&quot;$&quot;0,&quot;k&quot;;0" sourceLinked="1"/>
        <c:majorTickMark val="none"/>
        <c:minorTickMark val="none"/>
        <c:tickLblPos val="nextTo"/>
        <c:crossAx val="391945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460543337645538E-2"/>
          <c:y val="0.25947492082950252"/>
          <c:w val="0.94307891332470895"/>
          <c:h val="0.57332039363911869"/>
        </c:manualLayout>
      </c:layout>
      <c:areaChart>
        <c:grouping val="stacked"/>
        <c:varyColors val="0"/>
        <c:ser>
          <c:idx val="1"/>
          <c:order val="1"/>
          <c:tx>
            <c:strRef>
              <c:f>'Analysis 3'!$AU$8</c:f>
              <c:strCache>
                <c:ptCount val="1"/>
                <c:pt idx="0">
                  <c:v>New chart</c:v>
                </c:pt>
              </c:strCache>
            </c:strRef>
          </c:tx>
          <c:spPr>
            <a:gradFill flip="none" rotWithShape="1">
              <a:gsLst>
                <a:gs pos="100000">
                  <a:srgbClr val="1F8CB3">
                    <a:alpha val="5000"/>
                  </a:srgbClr>
                </a:gs>
                <a:gs pos="57000">
                  <a:srgbClr val="92C7DA">
                    <a:alpha val="22000"/>
                  </a:srgbClr>
                </a:gs>
                <a:gs pos="79000">
                  <a:srgbClr val="1F8CB3">
                    <a:alpha val="11000"/>
                  </a:srgbClr>
                </a:gs>
                <a:gs pos="0">
                  <a:srgbClr val="1F8CB3">
                    <a:alpha val="30000"/>
                  </a:srgbClr>
                </a:gs>
              </a:gsLst>
              <a:path path="circle">
                <a:fillToRect l="50000" t="-80000" r="50000" b="180000"/>
              </a:path>
              <a:tileRect/>
            </a:gradFill>
            <a:ln>
              <a:noFill/>
            </a:ln>
            <a:effectLst/>
          </c:spPr>
          <c:val>
            <c:numRef>
              <c:f>'Analysis 3'!$AU$9:$AU$20</c:f>
              <c:numCache>
                <c:formatCode>[&gt;=1000000000]"$"0.0,,,"B";[&gt;=1000000]"$"0.0,,"M";"$"0.0,"K"</c:formatCode>
                <c:ptCount val="12"/>
                <c:pt idx="0">
                  <c:v>177715.37999999989</c:v>
                </c:pt>
                <c:pt idx="1">
                  <c:v>177756.56999999966</c:v>
                </c:pt>
                <c:pt idx="2">
                  <c:v>204515.86999999953</c:v>
                </c:pt>
                <c:pt idx="3">
                  <c:v>192977.03999999998</c:v>
                </c:pt>
                <c:pt idx="4">
                  <c:v>205642.8500000005</c:v>
                </c:pt>
                <c:pt idx="5">
                  <c:v>195489.95000000036</c:v>
                </c:pt>
                <c:pt idx="6">
                  <c:v>182737.19000000064</c:v>
                </c:pt>
                <c:pt idx="7">
                  <c:v>208599.36000000022</c:v>
                </c:pt>
                <c:pt idx="8">
                  <c:v>190084.82000000018</c:v>
                </c:pt>
                <c:pt idx="9">
                  <c:v>190384.21999999986</c:v>
                </c:pt>
                <c:pt idx="10">
                  <c:v>192253.24999999942</c:v>
                </c:pt>
                <c:pt idx="11">
                  <c:v>179355.55999999988</c:v>
                </c:pt>
              </c:numCache>
            </c:numRef>
          </c:val>
          <c:extLst>
            <c:ext xmlns:c16="http://schemas.microsoft.com/office/drawing/2014/chart" uri="{C3380CC4-5D6E-409C-BE32-E72D297353CC}">
              <c16:uniqueId val="{00000000-A45C-48E8-8859-14ACA156F89A}"/>
            </c:ext>
          </c:extLst>
        </c:ser>
        <c:dLbls>
          <c:showLegendKey val="0"/>
          <c:showVal val="0"/>
          <c:showCatName val="0"/>
          <c:showSerName val="0"/>
          <c:showPercent val="0"/>
          <c:showBubbleSize val="0"/>
        </c:dLbls>
        <c:axId val="167239711"/>
        <c:axId val="169007679"/>
      </c:areaChart>
      <c:lineChart>
        <c:grouping val="standard"/>
        <c:varyColors val="0"/>
        <c:ser>
          <c:idx val="0"/>
          <c:order val="0"/>
          <c:tx>
            <c:strRef>
              <c:f>'Analysis 3'!$AT$8</c:f>
              <c:strCache>
                <c:ptCount val="1"/>
                <c:pt idx="0">
                  <c:v>Profit</c:v>
                </c:pt>
              </c:strCache>
            </c:strRef>
          </c:tx>
          <c:spPr>
            <a:ln w="28575" cap="rnd">
              <a:solidFill>
                <a:srgbClr val="1F8CB3"/>
              </a:solidFill>
              <a:round/>
            </a:ln>
            <a:effectLst/>
          </c:spPr>
          <c:marker>
            <c:symbol val="circle"/>
            <c:size val="5"/>
            <c:spPr>
              <a:solidFill>
                <a:srgbClr val="1F8CB3"/>
              </a:solidFill>
              <a:ln w="9525">
                <a:solidFill>
                  <a:srgbClr val="70C7E6"/>
                </a:solidFill>
              </a:ln>
              <a:effectLst/>
            </c:spPr>
          </c:marker>
          <c:dLbls>
            <c:dLbl>
              <c:idx val="0"/>
              <c:tx>
                <c:rich>
                  <a:bodyPr/>
                  <a:lstStyle/>
                  <a:p>
                    <a:fld id="{75C8AD59-7484-422A-AC72-29ADF18F2AAF}"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A45C-48E8-8859-14ACA156F89A}"/>
                </c:ext>
              </c:extLst>
            </c:dLbl>
            <c:dLbl>
              <c:idx val="1"/>
              <c:tx>
                <c:rich>
                  <a:bodyPr/>
                  <a:lstStyle/>
                  <a:p>
                    <a:fld id="{2EFD5E2A-203E-4FE9-B2BE-BC83B4AB82D0}"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45C-48E8-8859-14ACA156F89A}"/>
                </c:ext>
              </c:extLst>
            </c:dLbl>
            <c:dLbl>
              <c:idx val="2"/>
              <c:tx>
                <c:rich>
                  <a:bodyPr/>
                  <a:lstStyle/>
                  <a:p>
                    <a:fld id="{6DC1C27F-69DD-4B5A-BDD1-22E491B8A59D}"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45C-48E8-8859-14ACA156F89A}"/>
                </c:ext>
              </c:extLst>
            </c:dLbl>
            <c:dLbl>
              <c:idx val="3"/>
              <c:tx>
                <c:rich>
                  <a:bodyPr/>
                  <a:lstStyle/>
                  <a:p>
                    <a:fld id="{79C55979-56B2-4068-BEFD-FB1843C0CC87}"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45C-48E8-8859-14ACA156F89A}"/>
                </c:ext>
              </c:extLst>
            </c:dLbl>
            <c:dLbl>
              <c:idx val="4"/>
              <c:tx>
                <c:rich>
                  <a:bodyPr/>
                  <a:lstStyle/>
                  <a:p>
                    <a:fld id="{A3EBE741-0CD8-4697-8E95-72B7669B6EDE}"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45C-48E8-8859-14ACA156F89A}"/>
                </c:ext>
              </c:extLst>
            </c:dLbl>
            <c:dLbl>
              <c:idx val="5"/>
              <c:tx>
                <c:rich>
                  <a:bodyPr/>
                  <a:lstStyle/>
                  <a:p>
                    <a:fld id="{B96383E1-872D-4489-B344-FBBA831AE13F}"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45C-48E8-8859-14ACA156F89A}"/>
                </c:ext>
              </c:extLst>
            </c:dLbl>
            <c:dLbl>
              <c:idx val="6"/>
              <c:tx>
                <c:rich>
                  <a:bodyPr/>
                  <a:lstStyle/>
                  <a:p>
                    <a:fld id="{7B4E953C-03C4-40EC-9EA1-9185F6DA57D7}"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45C-48E8-8859-14ACA156F89A}"/>
                </c:ext>
              </c:extLst>
            </c:dLbl>
            <c:dLbl>
              <c:idx val="7"/>
              <c:tx>
                <c:rich>
                  <a:bodyPr/>
                  <a:lstStyle/>
                  <a:p>
                    <a:fld id="{3B2152C9-3675-4165-969E-8D7069741949}"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45C-48E8-8859-14ACA156F89A}"/>
                </c:ext>
              </c:extLst>
            </c:dLbl>
            <c:dLbl>
              <c:idx val="8"/>
              <c:tx>
                <c:rich>
                  <a:bodyPr/>
                  <a:lstStyle/>
                  <a:p>
                    <a:fld id="{1C85D77C-2188-4F46-A668-1B3EDC003EAD}"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45C-48E8-8859-14ACA156F89A}"/>
                </c:ext>
              </c:extLst>
            </c:dLbl>
            <c:dLbl>
              <c:idx val="9"/>
              <c:tx>
                <c:rich>
                  <a:bodyPr/>
                  <a:lstStyle/>
                  <a:p>
                    <a:fld id="{CE676C7E-273E-44D9-BABA-1A82A363DF2F}"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45C-48E8-8859-14ACA156F89A}"/>
                </c:ext>
              </c:extLst>
            </c:dLbl>
            <c:dLbl>
              <c:idx val="10"/>
              <c:tx>
                <c:rich>
                  <a:bodyPr/>
                  <a:lstStyle/>
                  <a:p>
                    <a:fld id="{FD1D4F01-739C-4B80-B1B2-F61ADDE72E1F}"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45C-48E8-8859-14ACA156F89A}"/>
                </c:ext>
              </c:extLst>
            </c:dLbl>
            <c:dLbl>
              <c:idx val="11"/>
              <c:tx>
                <c:rich>
                  <a:bodyPr/>
                  <a:lstStyle/>
                  <a:p>
                    <a:fld id="{691BE68E-2A81-4D50-9EFC-356A48BEB2CA}"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45C-48E8-8859-14ACA156F89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3'!$AS$9:$AS$20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3'!$AT$9:$AT$20</c:f>
              <c:numCache>
                <c:formatCode>[&gt;=1000000000]"$"0.0,,,"B";[&gt;=1000000]"$"0.0,,"M";"$"0.0,"K"</c:formatCode>
                <c:ptCount val="12"/>
                <c:pt idx="0">
                  <c:v>177715.37999999989</c:v>
                </c:pt>
                <c:pt idx="1">
                  <c:v>177756.56999999966</c:v>
                </c:pt>
                <c:pt idx="2">
                  <c:v>204515.86999999953</c:v>
                </c:pt>
                <c:pt idx="3">
                  <c:v>192977.03999999998</c:v>
                </c:pt>
                <c:pt idx="4">
                  <c:v>205642.8500000005</c:v>
                </c:pt>
                <c:pt idx="5">
                  <c:v>195489.95000000036</c:v>
                </c:pt>
                <c:pt idx="6">
                  <c:v>182737.19000000064</c:v>
                </c:pt>
                <c:pt idx="7">
                  <c:v>208599.36000000022</c:v>
                </c:pt>
                <c:pt idx="8">
                  <c:v>190084.82000000018</c:v>
                </c:pt>
                <c:pt idx="9">
                  <c:v>190384.21999999986</c:v>
                </c:pt>
                <c:pt idx="10">
                  <c:v>192253.24999999942</c:v>
                </c:pt>
                <c:pt idx="11">
                  <c:v>179355.55999999988</c:v>
                </c:pt>
              </c:numCache>
            </c:numRef>
          </c:val>
          <c:smooth val="1"/>
          <c:extLst>
            <c:ext xmlns:c15="http://schemas.microsoft.com/office/drawing/2012/chart" uri="{02D57815-91ED-43cb-92C2-25804820EDAC}">
              <c15:datalabelsRange>
                <c15:f>'Analysis 3'!$AM$9:$AM$20</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D-A45C-48E8-8859-14ACA156F89A}"/>
            </c:ext>
          </c:extLst>
        </c:ser>
        <c:dLbls>
          <c:showLegendKey val="0"/>
          <c:showVal val="0"/>
          <c:showCatName val="0"/>
          <c:showSerName val="0"/>
          <c:showPercent val="0"/>
          <c:showBubbleSize val="0"/>
        </c:dLbls>
        <c:marker val="1"/>
        <c:smooth val="0"/>
        <c:axId val="167239711"/>
        <c:axId val="169007679"/>
      </c:lineChart>
      <c:catAx>
        <c:axId val="16723971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007679"/>
        <c:crosses val="autoZero"/>
        <c:auto val="1"/>
        <c:lblAlgn val="ctr"/>
        <c:lblOffset val="100"/>
        <c:noMultiLvlLbl val="0"/>
      </c:catAx>
      <c:valAx>
        <c:axId val="169007679"/>
        <c:scaling>
          <c:orientation val="minMax"/>
        </c:scaling>
        <c:delete val="1"/>
        <c:axPos val="l"/>
        <c:numFmt formatCode="[&gt;=1000000000]&quot;$&quot;0.0,,,&quot;B&quot;;[&gt;=1000000]&quot;$&quot;0.0,,&quot;M&quot;;&quot;$&quot;0.0,&quot;K&quot;" sourceLinked="1"/>
        <c:majorTickMark val="none"/>
        <c:minorTickMark val="none"/>
        <c:tickLblPos val="nextTo"/>
        <c:crossAx val="167239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[Indepth sales analysis (9th project- MACRO-ENABLED).xlsm]Analysis 3!weekday</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3'!$BB$8</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3'!$BA$9:$BA$15</c:f>
              <c:strCache>
                <c:ptCount val="7"/>
                <c:pt idx="0">
                  <c:v>Sun</c:v>
                </c:pt>
                <c:pt idx="1">
                  <c:v>Mon</c:v>
                </c:pt>
                <c:pt idx="2">
                  <c:v>Tue</c:v>
                </c:pt>
                <c:pt idx="3">
                  <c:v>Wed</c:v>
                </c:pt>
                <c:pt idx="4">
                  <c:v>Thu</c:v>
                </c:pt>
                <c:pt idx="5">
                  <c:v>Fri</c:v>
                </c:pt>
                <c:pt idx="6">
                  <c:v>Sat</c:v>
                </c:pt>
              </c:strCache>
            </c:strRef>
          </c:cat>
          <c:val>
            <c:numRef>
              <c:f>'Analysis 3'!$BB$9:$BB$15</c:f>
              <c:numCache>
                <c:formatCode>[&gt;=1000000]"$"0,,"M";[&gt;=1000]"$"0,"k";0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47EF-4673-B473-63F88FD01F15}"/>
            </c:ext>
          </c:extLst>
        </c:ser>
        <c:dLbls>
          <c:dLblPos val="outEnd"/>
          <c:showLegendKey val="0"/>
          <c:showVal val="1"/>
          <c:showCatName val="0"/>
          <c:showSerName val="0"/>
          <c:showPercent val="0"/>
          <c:showBubbleSize val="0"/>
        </c:dLbls>
        <c:gapWidth val="84"/>
        <c:overlap val="-27"/>
        <c:axId val="1475276735"/>
        <c:axId val="1475278399"/>
      </c:barChart>
      <c:catAx>
        <c:axId val="147527673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278399"/>
        <c:crosses val="autoZero"/>
        <c:auto val="1"/>
        <c:lblAlgn val="ctr"/>
        <c:lblOffset val="100"/>
        <c:noMultiLvlLbl val="0"/>
      </c:catAx>
      <c:valAx>
        <c:axId val="1475278399"/>
        <c:scaling>
          <c:orientation val="minMax"/>
        </c:scaling>
        <c:delete val="1"/>
        <c:axPos val="l"/>
        <c:numFmt formatCode="[&gt;=1000000]&quot;$&quot;0,,&quot;M&quot;;[&gt;=1000]&quot;$&quot;0,&quot;k&quot;;0" sourceLinked="1"/>
        <c:majorTickMark val="none"/>
        <c:minorTickMark val="none"/>
        <c:tickLblPos val="nextTo"/>
        <c:crossAx val="1475276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306695579531115"/>
          <c:y val="0.11458333333333333"/>
          <c:w val="0.50891950018663024"/>
          <c:h val="0.77083333333333337"/>
        </c:manualLayout>
      </c:layout>
      <c:barChart>
        <c:barDir val="bar"/>
        <c:grouping val="clustered"/>
        <c:varyColors val="0"/>
        <c:ser>
          <c:idx val="0"/>
          <c:order val="0"/>
          <c:tx>
            <c:strRef>
              <c:f>'Analysis 3'!$BQ$18</c:f>
              <c:strCache>
                <c:ptCount val="1"/>
                <c:pt idx="0">
                  <c:v>Quantity</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3'!$BP$19:$BP$23</c:f>
              <c:strCache>
                <c:ptCount val="5"/>
                <c:pt idx="0">
                  <c:v>Begin Brew</c:v>
                </c:pt>
                <c:pt idx="1">
                  <c:v>Common Splash</c:v>
                </c:pt>
                <c:pt idx="2">
                  <c:v>Onto Dew</c:v>
                </c:pt>
                <c:pt idx="3">
                  <c:v>Eight Brew</c:v>
                </c:pt>
                <c:pt idx="4">
                  <c:v>Attorney Mist</c:v>
                </c:pt>
              </c:strCache>
            </c:strRef>
          </c:cat>
          <c:val>
            <c:numRef>
              <c:f>'Analysis 3'!$BQ$19:$BQ$23</c:f>
              <c:numCache>
                <c:formatCode>[&gt;=1000000000]0,,,"B";[&gt;=1000000]0,,"M";0,"K"</c:formatCode>
                <c:ptCount val="5"/>
                <c:pt idx="0">
                  <c:v>6861</c:v>
                </c:pt>
                <c:pt idx="1">
                  <c:v>6137</c:v>
                </c:pt>
                <c:pt idx="2">
                  <c:v>6262</c:v>
                </c:pt>
                <c:pt idx="3">
                  <c:v>6671</c:v>
                </c:pt>
                <c:pt idx="4">
                  <c:v>6545</c:v>
                </c:pt>
              </c:numCache>
            </c:numRef>
          </c:val>
          <c:extLst>
            <c:ext xmlns:c16="http://schemas.microsoft.com/office/drawing/2014/chart" uri="{C3380CC4-5D6E-409C-BE32-E72D297353CC}">
              <c16:uniqueId val="{00000000-C101-4411-8D2A-3C1E31360328}"/>
            </c:ext>
          </c:extLst>
        </c:ser>
        <c:dLbls>
          <c:showLegendKey val="0"/>
          <c:showVal val="0"/>
          <c:showCatName val="0"/>
          <c:showSerName val="0"/>
          <c:showPercent val="0"/>
          <c:showBubbleSize val="0"/>
        </c:dLbls>
        <c:gapWidth val="30"/>
        <c:axId val="160930223"/>
        <c:axId val="160933135"/>
      </c:barChart>
      <c:catAx>
        <c:axId val="160930223"/>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accent1">
                    <a:lumMod val="40000"/>
                    <a:lumOff val="60000"/>
                  </a:schemeClr>
                </a:solidFill>
                <a:latin typeface="+mn-lt"/>
                <a:ea typeface="+mn-ea"/>
                <a:cs typeface="+mn-cs"/>
              </a:defRPr>
            </a:pPr>
            <a:endParaRPr lang="en-US"/>
          </a:p>
        </c:txPr>
        <c:crossAx val="160933135"/>
        <c:crosses val="autoZero"/>
        <c:auto val="1"/>
        <c:lblAlgn val="ctr"/>
        <c:lblOffset val="100"/>
        <c:noMultiLvlLbl val="0"/>
      </c:catAx>
      <c:valAx>
        <c:axId val="160933135"/>
        <c:scaling>
          <c:orientation val="minMax"/>
        </c:scaling>
        <c:delete val="1"/>
        <c:axPos val="t"/>
        <c:numFmt formatCode="[&gt;=1000000000]0,,,&quot;B&quot;;[&gt;=1000000]0,,&quot;M&quot;;0,&quot;K&quot;" sourceLinked="1"/>
        <c:majorTickMark val="none"/>
        <c:minorTickMark val="none"/>
        <c:tickLblPos val="nextTo"/>
        <c:crossAx val="160930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[Indepth sales analysis (9th project- MACRO-ENABLED).xlsm]Analysis 3!product category</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FE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4133206474190726"/>
          <c:h val="0.89814814814814814"/>
        </c:manualLayout>
      </c:layout>
      <c:barChart>
        <c:barDir val="bar"/>
        <c:grouping val="clustered"/>
        <c:varyColors val="0"/>
        <c:ser>
          <c:idx val="0"/>
          <c:order val="0"/>
          <c:tx>
            <c:strRef>
              <c:f>'Analysis 3'!$CB$8</c:f>
              <c:strCache>
                <c:ptCount val="1"/>
                <c:pt idx="0">
                  <c:v>Total</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3'!$CA$9:$CA$16</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3'!$CB$9:$CB$16</c:f>
              <c:numCache>
                <c:formatCode>[&gt;=1000000]"$"0,,"M";[&gt;=1000]"$"0,"k";0</c:formatCode>
                <c:ptCount val="8"/>
                <c:pt idx="0">
                  <c:v>718216.26999999932</c:v>
                </c:pt>
                <c:pt idx="1">
                  <c:v>417457.830000002</c:v>
                </c:pt>
                <c:pt idx="2">
                  <c:v>367414.25000000041</c:v>
                </c:pt>
                <c:pt idx="3">
                  <c:v>339210.4900000029</c:v>
                </c:pt>
                <c:pt idx="4">
                  <c:v>174072.76000000042</c:v>
                </c:pt>
                <c:pt idx="5">
                  <c:v>142236.05999999959</c:v>
                </c:pt>
                <c:pt idx="6">
                  <c:v>86449.160000000265</c:v>
                </c:pt>
                <c:pt idx="7">
                  <c:v>52455.239999999467</c:v>
                </c:pt>
              </c:numCache>
            </c:numRef>
          </c:val>
          <c:extLst>
            <c:ext xmlns:c16="http://schemas.microsoft.com/office/drawing/2014/chart" uri="{C3380CC4-5D6E-409C-BE32-E72D297353CC}">
              <c16:uniqueId val="{00000000-4F1F-4687-9E76-CBDCEDE12732}"/>
            </c:ext>
          </c:extLst>
        </c:ser>
        <c:dLbls>
          <c:showLegendKey val="0"/>
          <c:showVal val="0"/>
          <c:showCatName val="0"/>
          <c:showSerName val="0"/>
          <c:showPercent val="0"/>
          <c:showBubbleSize val="0"/>
        </c:dLbls>
        <c:gapWidth val="30"/>
        <c:axId val="1535518719"/>
        <c:axId val="1535524127"/>
      </c:barChart>
      <c:catAx>
        <c:axId val="1535518719"/>
        <c:scaling>
          <c:orientation val="maxMin"/>
        </c:scaling>
        <c:delete val="0"/>
        <c:axPos val="l"/>
        <c:numFmt formatCode="General" sourceLinked="1"/>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535524127"/>
        <c:crosses val="autoZero"/>
        <c:auto val="1"/>
        <c:lblAlgn val="ctr"/>
        <c:lblOffset val="100"/>
        <c:noMultiLvlLbl val="0"/>
      </c:catAx>
      <c:valAx>
        <c:axId val="1535524127"/>
        <c:scaling>
          <c:orientation val="minMax"/>
        </c:scaling>
        <c:delete val="1"/>
        <c:axPos val="t"/>
        <c:numFmt formatCode="[&gt;=1000000]&quot;$&quot;0,,&quot;M&quot;;[&gt;=1000]&quot;$&quot;0,&quot;k&quot;;0" sourceLinked="1"/>
        <c:majorTickMark val="none"/>
        <c:minorTickMark val="none"/>
        <c:tickLblPos val="nextTo"/>
        <c:crossAx val="1535518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3'!$H$3" lockText="1" noThreeD="1"/>
</file>

<file path=xl/ctrlProps/ctrlProp2.xml><?xml version="1.0" encoding="utf-8"?>
<formControlPr xmlns="http://schemas.microsoft.com/office/spreadsheetml/2009/9/main" objectType="Drop" dropStyle="combo" dx="31" fmlaLink="'Analysis 3'!$H$4" fmlaRange="'Analysis 3'!$J$3:$J$4" noThreeD="1" sel="2" val="0"/>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firstButton="1" fmlaLink="'Analysis 3'!$BP$5"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hyperlink" Target="#'Profit view Dashboard'!A1"/><Relationship Id="rId2" Type="http://schemas.openxmlformats.org/officeDocument/2006/relationships/hyperlink" Target="#'Timeframe dashboard'!A1"/><Relationship Id="rId1" Type="http://schemas.openxmlformats.org/officeDocument/2006/relationships/image" Target="../media/image1.emf"/><Relationship Id="rId5" Type="http://schemas.openxmlformats.org/officeDocument/2006/relationships/image" Target="../media/image2.png"/><Relationship Id="rId4"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image" Target="../media/image4.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hyperlink" Target="#'Profit view Dashboard'!A1"/></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Store dashboard'!A1"/><Relationship Id="rId3" Type="http://schemas.openxmlformats.org/officeDocument/2006/relationships/image" Target="../media/image11.png"/><Relationship Id="rId7" Type="http://schemas.openxmlformats.org/officeDocument/2006/relationships/image" Target="../media/image14.emf"/><Relationship Id="rId12" Type="http://schemas.openxmlformats.org/officeDocument/2006/relationships/hyperlink" Target="#'Timeframe dashboard'!A1"/><Relationship Id="rId2" Type="http://schemas.openxmlformats.org/officeDocument/2006/relationships/image" Target="../media/image10.png"/><Relationship Id="rId1" Type="http://schemas.openxmlformats.org/officeDocument/2006/relationships/chart" Target="../charts/chart5.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image" Target="../media/image13.png"/><Relationship Id="rId10" Type="http://schemas.openxmlformats.org/officeDocument/2006/relationships/chart" Target="../charts/chart9.xml"/><Relationship Id="rId4" Type="http://schemas.openxmlformats.org/officeDocument/2006/relationships/image" Target="../media/image12.png"/><Relationship Id="rId9"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15</xdr:col>
      <xdr:colOff>323850</xdr:colOff>
      <xdr:row>0</xdr:row>
      <xdr:rowOff>0</xdr:rowOff>
    </xdr:from>
    <xdr:to>
      <xdr:col>23</xdr:col>
      <xdr:colOff>44210</xdr:colOff>
      <xdr:row>36</xdr:row>
      <xdr:rowOff>95250</xdr:rowOff>
    </xdr:to>
    <xdr:sp macro="" textlink="">
      <xdr:nvSpPr>
        <xdr:cNvPr id="31" name="Moon 30">
          <a:extLst>
            <a:ext uri="{FF2B5EF4-FFF2-40B4-BE49-F238E27FC236}">
              <a16:creationId xmlns:a16="http://schemas.microsoft.com/office/drawing/2014/main" id="{42D81975-B37D-440D-ADB0-EF9AC45CB6C4}"/>
            </a:ext>
          </a:extLst>
        </xdr:cNvPr>
        <xdr:cNvSpPr/>
      </xdr:nvSpPr>
      <xdr:spPr>
        <a:xfrm flipH="1">
          <a:off x="9467850" y="0"/>
          <a:ext cx="4597160" cy="6445250"/>
        </a:xfrm>
        <a:prstGeom prst="moon">
          <a:avLst>
            <a:gd name="adj" fmla="val 51961"/>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158750</xdr:colOff>
      <xdr:row>5</xdr:row>
      <xdr:rowOff>107950</xdr:rowOff>
    </xdr:from>
    <xdr:to>
      <xdr:col>16</xdr:col>
      <xdr:colOff>539750</xdr:colOff>
      <xdr:row>33</xdr:row>
      <xdr:rowOff>25400</xdr:rowOff>
    </xdr:to>
    <xdr:sp macro="" textlink="">
      <xdr:nvSpPr>
        <xdr:cNvPr id="5" name="Rectangle: Diagonal Corners Rounded 4">
          <a:extLst>
            <a:ext uri="{FF2B5EF4-FFF2-40B4-BE49-F238E27FC236}">
              <a16:creationId xmlns:a16="http://schemas.microsoft.com/office/drawing/2014/main" id="{1C6C6951-7829-44C9-810D-DB48641F17F8}"/>
            </a:ext>
          </a:extLst>
        </xdr:cNvPr>
        <xdr:cNvSpPr/>
      </xdr:nvSpPr>
      <xdr:spPr>
        <a:xfrm>
          <a:off x="158750" y="749300"/>
          <a:ext cx="10134600" cy="5073650"/>
        </a:xfrm>
        <a:prstGeom prst="round2DiagRect">
          <a:avLst>
            <a:gd name="adj1" fmla="val 4331"/>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12700</xdr:rowOff>
    </xdr:from>
    <xdr:to>
      <xdr:col>4</xdr:col>
      <xdr:colOff>114300</xdr:colOff>
      <xdr:row>18</xdr:row>
      <xdr:rowOff>107950</xdr:rowOff>
    </xdr:to>
    <xdr:sp macro="" textlink="">
      <xdr:nvSpPr>
        <xdr:cNvPr id="7" name="Oval 6">
          <a:extLst>
            <a:ext uri="{FF2B5EF4-FFF2-40B4-BE49-F238E27FC236}">
              <a16:creationId xmlns:a16="http://schemas.microsoft.com/office/drawing/2014/main" id="{E6DF851A-4868-481E-9B95-D8C2B81009BD}"/>
            </a:ext>
          </a:extLst>
        </xdr:cNvPr>
        <xdr:cNvSpPr/>
      </xdr:nvSpPr>
      <xdr:spPr>
        <a:xfrm>
          <a:off x="0" y="12700"/>
          <a:ext cx="2552700" cy="3130550"/>
        </a:xfrm>
        <a:prstGeom prst="ellips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342900</xdr:colOff>
      <xdr:row>0</xdr:row>
      <xdr:rowOff>0</xdr:rowOff>
    </xdr:from>
    <xdr:to>
      <xdr:col>23</xdr:col>
      <xdr:colOff>63260</xdr:colOff>
      <xdr:row>36</xdr:row>
      <xdr:rowOff>95250</xdr:rowOff>
    </xdr:to>
    <xdr:sp macro="" textlink="">
      <xdr:nvSpPr>
        <xdr:cNvPr id="2" name="Moon 1">
          <a:extLst>
            <a:ext uri="{FF2B5EF4-FFF2-40B4-BE49-F238E27FC236}">
              <a16:creationId xmlns:a16="http://schemas.microsoft.com/office/drawing/2014/main" id="{D90BD985-C218-4CCD-81E0-A74F4093C212}"/>
            </a:ext>
          </a:extLst>
        </xdr:cNvPr>
        <xdr:cNvSpPr/>
      </xdr:nvSpPr>
      <xdr:spPr>
        <a:xfrm flipH="1">
          <a:off x="9486900" y="0"/>
          <a:ext cx="4597160" cy="6445250"/>
        </a:xfrm>
        <a:prstGeom prst="moon">
          <a:avLst>
            <a:gd name="adj" fmla="val 51961"/>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171450</xdr:colOff>
      <xdr:row>0</xdr:row>
      <xdr:rowOff>57150</xdr:rowOff>
    </xdr:from>
    <xdr:to>
      <xdr:col>21</xdr:col>
      <xdr:colOff>596900</xdr:colOff>
      <xdr:row>5</xdr:row>
      <xdr:rowOff>38100</xdr:rowOff>
    </xdr:to>
    <xdr:sp macro="" textlink="">
      <xdr:nvSpPr>
        <xdr:cNvPr id="3" name="Rectangle 2">
          <a:extLst>
            <a:ext uri="{FF2B5EF4-FFF2-40B4-BE49-F238E27FC236}">
              <a16:creationId xmlns:a16="http://schemas.microsoft.com/office/drawing/2014/main" id="{5585CD70-3C8E-4B5E-A928-CC479E762D43}"/>
            </a:ext>
          </a:extLst>
        </xdr:cNvPr>
        <xdr:cNvSpPr/>
      </xdr:nvSpPr>
      <xdr:spPr>
        <a:xfrm>
          <a:off x="10534650" y="57150"/>
          <a:ext cx="2863850" cy="6223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25400</xdr:colOff>
      <xdr:row>1</xdr:row>
      <xdr:rowOff>0</xdr:rowOff>
    </xdr:from>
    <xdr:to>
      <xdr:col>15</xdr:col>
      <xdr:colOff>469900</xdr:colOff>
      <xdr:row>4</xdr:row>
      <xdr:rowOff>44450</xdr:rowOff>
    </xdr:to>
    <xdr:sp macro="" textlink="">
      <xdr:nvSpPr>
        <xdr:cNvPr id="4" name="Rectangle 3">
          <a:extLst>
            <a:ext uri="{FF2B5EF4-FFF2-40B4-BE49-F238E27FC236}">
              <a16:creationId xmlns:a16="http://schemas.microsoft.com/office/drawing/2014/main" id="{CDE012B8-7895-4319-B54F-85665E82172F}"/>
            </a:ext>
          </a:extLst>
        </xdr:cNvPr>
        <xdr:cNvSpPr/>
      </xdr:nvSpPr>
      <xdr:spPr>
        <a:xfrm>
          <a:off x="25400" y="88900"/>
          <a:ext cx="9588500" cy="412750"/>
        </a:xfrm>
        <a:prstGeom prst="rect">
          <a:avLst/>
        </a:prstGeom>
        <a:gradFill flip="none" rotWithShape="1">
          <a:gsLst>
            <a:gs pos="0">
              <a:schemeClr val="bg1">
                <a:lumMod val="95000"/>
              </a:schemeClr>
            </a:gs>
            <a:gs pos="51000">
              <a:schemeClr val="bg1"/>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xdr:colOff>
      <xdr:row>8</xdr:row>
      <xdr:rowOff>0</xdr:rowOff>
    </xdr:from>
    <xdr:to>
      <xdr:col>16</xdr:col>
      <xdr:colOff>374650</xdr:colOff>
      <xdr:row>32</xdr:row>
      <xdr:rowOff>88900</xdr:rowOff>
    </xdr:to>
    <xdr:sp macro="" textlink="">
      <xdr:nvSpPr>
        <xdr:cNvPr id="6" name="Rectangle: Diagonal Corners Rounded 5">
          <a:extLst>
            <a:ext uri="{FF2B5EF4-FFF2-40B4-BE49-F238E27FC236}">
              <a16:creationId xmlns:a16="http://schemas.microsoft.com/office/drawing/2014/main" id="{0843446E-9EC2-41D5-BD5F-7942366ECF5F}"/>
            </a:ext>
          </a:extLst>
        </xdr:cNvPr>
        <xdr:cNvSpPr/>
      </xdr:nvSpPr>
      <xdr:spPr>
        <a:xfrm>
          <a:off x="666750" y="1193800"/>
          <a:ext cx="9461500" cy="4508500"/>
        </a:xfrm>
        <a:prstGeom prst="round2DiagRect">
          <a:avLst>
            <a:gd name="adj1" fmla="val 4331"/>
            <a:gd name="adj2" fmla="val 0"/>
          </a:avLst>
        </a:prstGeom>
        <a:solidFill>
          <a:schemeClr val="bg1"/>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234950</xdr:colOff>
      <xdr:row>8</xdr:row>
      <xdr:rowOff>82550</xdr:rowOff>
    </xdr:from>
    <xdr:to>
      <xdr:col>16</xdr:col>
      <xdr:colOff>260350</xdr:colOff>
      <xdr:row>32</xdr:row>
      <xdr:rowOff>6350</xdr:rowOff>
    </xdr:to>
    <xdr:sp macro="" textlink="">
      <xdr:nvSpPr>
        <xdr:cNvPr id="8" name="Rectangle: Diagonal Corners Rounded 7">
          <a:extLst>
            <a:ext uri="{FF2B5EF4-FFF2-40B4-BE49-F238E27FC236}">
              <a16:creationId xmlns:a16="http://schemas.microsoft.com/office/drawing/2014/main" id="{3D93E512-83B0-490E-AC80-AA3E91032FAD}"/>
            </a:ext>
          </a:extLst>
        </xdr:cNvPr>
        <xdr:cNvSpPr/>
      </xdr:nvSpPr>
      <xdr:spPr>
        <a:xfrm>
          <a:off x="3282950" y="1276350"/>
          <a:ext cx="6731000" cy="4343400"/>
        </a:xfrm>
        <a:prstGeom prst="round2DiagRect">
          <a:avLst>
            <a:gd name="adj1" fmla="val 4331"/>
            <a:gd name="adj2" fmla="val 0"/>
          </a:avLst>
        </a:prstGeom>
        <a:solidFill>
          <a:schemeClr val="bg1"/>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158750</xdr:colOff>
      <xdr:row>11</xdr:row>
      <xdr:rowOff>165100</xdr:rowOff>
    </xdr:from>
    <xdr:to>
      <xdr:col>5</xdr:col>
      <xdr:colOff>114300</xdr:colOff>
      <xdr:row>22</xdr:row>
      <xdr:rowOff>120650</xdr:rowOff>
    </xdr:to>
    <mc:AlternateContent xmlns:mc="http://schemas.openxmlformats.org/markup-compatibility/2006" xmlns:a14="http://schemas.microsoft.com/office/drawing/2010/main">
      <mc:Choice Requires="a14">
        <xdr:graphicFrame macro="">
          <xdr:nvGraphicFramePr>
            <xdr:cNvPr id="13" name="Month Name">
              <a:extLst>
                <a:ext uri="{FF2B5EF4-FFF2-40B4-BE49-F238E27FC236}">
                  <a16:creationId xmlns:a16="http://schemas.microsoft.com/office/drawing/2014/main" id="{7D254CD9-4131-452E-88F5-9589DB752612}"/>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768350" y="1911350"/>
              <a:ext cx="2393950" cy="198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107950</xdr:colOff>
      <xdr:row>23</xdr:row>
      <xdr:rowOff>177800</xdr:rowOff>
    </xdr:from>
    <xdr:to>
      <xdr:col>5</xdr:col>
      <xdr:colOff>63500</xdr:colOff>
      <xdr:row>26</xdr:row>
      <xdr:rowOff>50800</xdr:rowOff>
    </xdr:to>
    <xdr:sp macro="" textlink="">
      <xdr:nvSpPr>
        <xdr:cNvPr id="14" name="Rectangle: Diagonal Corners Rounded 13">
          <a:extLst>
            <a:ext uri="{FF2B5EF4-FFF2-40B4-BE49-F238E27FC236}">
              <a16:creationId xmlns:a16="http://schemas.microsoft.com/office/drawing/2014/main" id="{770F60A5-134C-4E00-8150-18E6D4076A31}"/>
            </a:ext>
          </a:extLst>
        </xdr:cNvPr>
        <xdr:cNvSpPr/>
      </xdr:nvSpPr>
      <xdr:spPr>
        <a:xfrm>
          <a:off x="717550" y="4133850"/>
          <a:ext cx="2393950" cy="425450"/>
        </a:xfrm>
        <a:prstGeom prst="round2DiagRect">
          <a:avLst>
            <a:gd name="adj1" fmla="val 4331"/>
            <a:gd name="adj2" fmla="val 0"/>
          </a:avLst>
        </a:prstGeom>
        <a:solidFill>
          <a:schemeClr val="bg1">
            <a:lumMod val="95000"/>
          </a:schemeClr>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107950</xdr:colOff>
      <xdr:row>26</xdr:row>
      <xdr:rowOff>133350</xdr:rowOff>
    </xdr:from>
    <xdr:to>
      <xdr:col>5</xdr:col>
      <xdr:colOff>63500</xdr:colOff>
      <xdr:row>29</xdr:row>
      <xdr:rowOff>6350</xdr:rowOff>
    </xdr:to>
    <xdr:sp macro="" textlink="">
      <xdr:nvSpPr>
        <xdr:cNvPr id="17" name="Rectangle: Diagonal Corners Rounded 16">
          <a:extLst>
            <a:ext uri="{FF2B5EF4-FFF2-40B4-BE49-F238E27FC236}">
              <a16:creationId xmlns:a16="http://schemas.microsoft.com/office/drawing/2014/main" id="{BD94873B-6582-48AF-B9F9-0FE6A8F6E430}"/>
            </a:ext>
          </a:extLst>
        </xdr:cNvPr>
        <xdr:cNvSpPr/>
      </xdr:nvSpPr>
      <xdr:spPr>
        <a:xfrm>
          <a:off x="717550" y="4641850"/>
          <a:ext cx="2393950" cy="425450"/>
        </a:xfrm>
        <a:prstGeom prst="round2DiagRect">
          <a:avLst>
            <a:gd name="adj1" fmla="val 4331"/>
            <a:gd name="adj2" fmla="val 0"/>
          </a:avLst>
        </a:prstGeom>
        <a:solidFill>
          <a:schemeClr val="bg1">
            <a:lumMod val="95000"/>
          </a:schemeClr>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107950</xdr:colOff>
      <xdr:row>29</xdr:row>
      <xdr:rowOff>88900</xdr:rowOff>
    </xdr:from>
    <xdr:to>
      <xdr:col>5</xdr:col>
      <xdr:colOff>63500</xdr:colOff>
      <xdr:row>31</xdr:row>
      <xdr:rowOff>146050</xdr:rowOff>
    </xdr:to>
    <xdr:sp macro="" textlink="">
      <xdr:nvSpPr>
        <xdr:cNvPr id="18" name="Rectangle: Diagonal Corners Rounded 17">
          <a:extLst>
            <a:ext uri="{FF2B5EF4-FFF2-40B4-BE49-F238E27FC236}">
              <a16:creationId xmlns:a16="http://schemas.microsoft.com/office/drawing/2014/main" id="{2A963734-CADC-4E21-A322-669646A68A31}"/>
            </a:ext>
          </a:extLst>
        </xdr:cNvPr>
        <xdr:cNvSpPr/>
      </xdr:nvSpPr>
      <xdr:spPr>
        <a:xfrm>
          <a:off x="717550" y="5149850"/>
          <a:ext cx="2393950" cy="425450"/>
        </a:xfrm>
        <a:prstGeom prst="round2DiagRect">
          <a:avLst>
            <a:gd name="adj1" fmla="val 4331"/>
            <a:gd name="adj2" fmla="val 0"/>
          </a:avLst>
        </a:prstGeom>
        <a:solidFill>
          <a:schemeClr val="bg1">
            <a:lumMod val="95000"/>
          </a:schemeClr>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24</xdr:row>
      <xdr:rowOff>139700</xdr:rowOff>
    </xdr:from>
    <xdr:to>
      <xdr:col>1</xdr:col>
      <xdr:colOff>285750</xdr:colOff>
      <xdr:row>25</xdr:row>
      <xdr:rowOff>88900</xdr:rowOff>
    </xdr:to>
    <xdr:sp macro="" textlink="">
      <xdr:nvSpPr>
        <xdr:cNvPr id="19" name="Oval 18">
          <a:extLst>
            <a:ext uri="{FF2B5EF4-FFF2-40B4-BE49-F238E27FC236}">
              <a16:creationId xmlns:a16="http://schemas.microsoft.com/office/drawing/2014/main" id="{547CFC48-3A9E-40AD-AFF0-DEDBE4181839}"/>
            </a:ext>
          </a:extLst>
        </xdr:cNvPr>
        <xdr:cNvSpPr/>
      </xdr:nvSpPr>
      <xdr:spPr>
        <a:xfrm>
          <a:off x="762000" y="4279900"/>
          <a:ext cx="133350" cy="133350"/>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27</xdr:row>
      <xdr:rowOff>95250</xdr:rowOff>
    </xdr:from>
    <xdr:to>
      <xdr:col>1</xdr:col>
      <xdr:colOff>285750</xdr:colOff>
      <xdr:row>28</xdr:row>
      <xdr:rowOff>44450</xdr:rowOff>
    </xdr:to>
    <xdr:sp macro="" textlink="">
      <xdr:nvSpPr>
        <xdr:cNvPr id="20" name="Oval 19">
          <a:extLst>
            <a:ext uri="{FF2B5EF4-FFF2-40B4-BE49-F238E27FC236}">
              <a16:creationId xmlns:a16="http://schemas.microsoft.com/office/drawing/2014/main" id="{4CBE925F-4BF4-48BB-BFDB-2410F2C6155A}"/>
            </a:ext>
          </a:extLst>
        </xdr:cNvPr>
        <xdr:cNvSpPr/>
      </xdr:nvSpPr>
      <xdr:spPr>
        <a:xfrm>
          <a:off x="762000" y="4787900"/>
          <a:ext cx="133350" cy="133350"/>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30</xdr:row>
      <xdr:rowOff>50800</xdr:rowOff>
    </xdr:from>
    <xdr:to>
      <xdr:col>1</xdr:col>
      <xdr:colOff>285750</xdr:colOff>
      <xdr:row>31</xdr:row>
      <xdr:rowOff>0</xdr:rowOff>
    </xdr:to>
    <xdr:sp macro="" textlink="">
      <xdr:nvSpPr>
        <xdr:cNvPr id="21" name="Oval 20">
          <a:extLst>
            <a:ext uri="{FF2B5EF4-FFF2-40B4-BE49-F238E27FC236}">
              <a16:creationId xmlns:a16="http://schemas.microsoft.com/office/drawing/2014/main" id="{36EE39E0-D2D3-4D6B-ADC5-8FABA2FDC103}"/>
            </a:ext>
          </a:extLst>
        </xdr:cNvPr>
        <xdr:cNvSpPr/>
      </xdr:nvSpPr>
      <xdr:spPr>
        <a:xfrm>
          <a:off x="762000" y="5295900"/>
          <a:ext cx="133350" cy="133350"/>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266700</xdr:colOff>
      <xdr:row>24</xdr:row>
      <xdr:rowOff>44450</xdr:rowOff>
    </xdr:from>
    <xdr:to>
      <xdr:col>3</xdr:col>
      <xdr:colOff>273050</xdr:colOff>
      <xdr:row>26</xdr:row>
      <xdr:rowOff>0</xdr:rowOff>
    </xdr:to>
    <xdr:sp macro="" textlink="">
      <xdr:nvSpPr>
        <xdr:cNvPr id="22" name="TextBox 21">
          <a:extLst>
            <a:ext uri="{FF2B5EF4-FFF2-40B4-BE49-F238E27FC236}">
              <a16:creationId xmlns:a16="http://schemas.microsoft.com/office/drawing/2014/main" id="{678AE658-B0C1-492F-962F-0733C66C33D3}"/>
            </a:ext>
          </a:extLst>
        </xdr:cNvPr>
        <xdr:cNvSpPr txBox="1"/>
      </xdr:nvSpPr>
      <xdr:spPr>
        <a:xfrm>
          <a:off x="876300" y="4184650"/>
          <a:ext cx="12255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chemeClr val="tx1">
                  <a:lumMod val="65000"/>
                  <a:lumOff val="35000"/>
                </a:schemeClr>
              </a:solidFill>
            </a:rPr>
            <a:t>Total Revenue</a:t>
          </a:r>
        </a:p>
      </xdr:txBody>
    </xdr:sp>
    <xdr:clientData/>
  </xdr:twoCellAnchor>
  <xdr:twoCellAnchor>
    <xdr:from>
      <xdr:col>0</xdr:col>
      <xdr:colOff>0</xdr:colOff>
      <xdr:row>35</xdr:row>
      <xdr:rowOff>139700</xdr:rowOff>
    </xdr:from>
    <xdr:to>
      <xdr:col>0</xdr:col>
      <xdr:colOff>0</xdr:colOff>
      <xdr:row>37</xdr:row>
      <xdr:rowOff>95250</xdr:rowOff>
    </xdr:to>
    <xdr:sp macro="" textlink="">
      <xdr:nvSpPr>
        <xdr:cNvPr id="23" name="TextBox 22">
          <a:extLst>
            <a:ext uri="{FF2B5EF4-FFF2-40B4-BE49-F238E27FC236}">
              <a16:creationId xmlns:a16="http://schemas.microsoft.com/office/drawing/2014/main" id="{CAFA0E88-B85A-41B4-827C-4670E536C218}"/>
            </a:ext>
          </a:extLst>
        </xdr:cNvPr>
        <xdr:cNvSpPr txBox="1"/>
      </xdr:nvSpPr>
      <xdr:spPr>
        <a:xfrm>
          <a:off x="0" y="6305550"/>
          <a:ext cx="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Total Revenue</a:t>
          </a:r>
        </a:p>
      </xdr:txBody>
    </xdr:sp>
    <xdr:clientData/>
  </xdr:twoCellAnchor>
  <xdr:twoCellAnchor>
    <xdr:from>
      <xdr:col>1</xdr:col>
      <xdr:colOff>266700</xdr:colOff>
      <xdr:row>27</xdr:row>
      <xdr:rowOff>0</xdr:rowOff>
    </xdr:from>
    <xdr:to>
      <xdr:col>3</xdr:col>
      <xdr:colOff>273050</xdr:colOff>
      <xdr:row>28</xdr:row>
      <xdr:rowOff>139700</xdr:rowOff>
    </xdr:to>
    <xdr:sp macro="" textlink="">
      <xdr:nvSpPr>
        <xdr:cNvPr id="24" name="TextBox 23">
          <a:extLst>
            <a:ext uri="{FF2B5EF4-FFF2-40B4-BE49-F238E27FC236}">
              <a16:creationId xmlns:a16="http://schemas.microsoft.com/office/drawing/2014/main" id="{D68869F0-D9AD-4562-B81E-0249566CFF8A}"/>
            </a:ext>
          </a:extLst>
        </xdr:cNvPr>
        <xdr:cNvSpPr txBox="1"/>
      </xdr:nvSpPr>
      <xdr:spPr>
        <a:xfrm>
          <a:off x="876300" y="4692650"/>
          <a:ext cx="12255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chemeClr val="tx1">
                  <a:lumMod val="65000"/>
                  <a:lumOff val="35000"/>
                </a:schemeClr>
              </a:solidFill>
            </a:rPr>
            <a:t>Total Target</a:t>
          </a:r>
        </a:p>
      </xdr:txBody>
    </xdr:sp>
    <xdr:clientData/>
  </xdr:twoCellAnchor>
  <xdr:twoCellAnchor>
    <xdr:from>
      <xdr:col>1</xdr:col>
      <xdr:colOff>266700</xdr:colOff>
      <xdr:row>29</xdr:row>
      <xdr:rowOff>139700</xdr:rowOff>
    </xdr:from>
    <xdr:to>
      <xdr:col>2</xdr:col>
      <xdr:colOff>539750</xdr:colOff>
      <xdr:row>31</xdr:row>
      <xdr:rowOff>95250</xdr:rowOff>
    </xdr:to>
    <xdr:sp macro="" textlink="">
      <xdr:nvSpPr>
        <xdr:cNvPr id="25" name="TextBox 24">
          <a:extLst>
            <a:ext uri="{FF2B5EF4-FFF2-40B4-BE49-F238E27FC236}">
              <a16:creationId xmlns:a16="http://schemas.microsoft.com/office/drawing/2014/main" id="{5096B380-8F62-4580-9059-E083695FE0C9}"/>
            </a:ext>
          </a:extLst>
        </xdr:cNvPr>
        <xdr:cNvSpPr txBox="1"/>
      </xdr:nvSpPr>
      <xdr:spPr>
        <a:xfrm>
          <a:off x="876300" y="5200650"/>
          <a:ext cx="882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chemeClr val="tx1">
                  <a:lumMod val="65000"/>
                  <a:lumOff val="35000"/>
                </a:schemeClr>
              </a:solidFill>
            </a:rPr>
            <a:t>Variance %</a:t>
          </a:r>
        </a:p>
      </xdr:txBody>
    </xdr:sp>
    <xdr:clientData/>
  </xdr:twoCellAnchor>
  <xdr:twoCellAnchor>
    <xdr:from>
      <xdr:col>3</xdr:col>
      <xdr:colOff>431800</xdr:colOff>
      <xdr:row>24</xdr:row>
      <xdr:rowOff>44450</xdr:rowOff>
    </xdr:from>
    <xdr:to>
      <xdr:col>4</xdr:col>
      <xdr:colOff>603250</xdr:colOff>
      <xdr:row>26</xdr:row>
      <xdr:rowOff>0</xdr:rowOff>
    </xdr:to>
    <xdr:sp macro="" textlink="'Analysis 1'!$D$7">
      <xdr:nvSpPr>
        <xdr:cNvPr id="26" name="TextBox 25">
          <a:extLst>
            <a:ext uri="{FF2B5EF4-FFF2-40B4-BE49-F238E27FC236}">
              <a16:creationId xmlns:a16="http://schemas.microsoft.com/office/drawing/2014/main" id="{83F58E66-0305-4724-AD3C-C8D0F6F69B62}"/>
            </a:ext>
          </a:extLst>
        </xdr:cNvPr>
        <xdr:cNvSpPr txBox="1"/>
      </xdr:nvSpPr>
      <xdr:spPr>
        <a:xfrm>
          <a:off x="2260600" y="4184650"/>
          <a:ext cx="7810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23383F9-5022-4E77-888A-320819F20E5D}" type="TxLink">
            <a:rPr lang="en-US" sz="1400" b="0" i="0" u="none" strike="noStrike">
              <a:solidFill>
                <a:schemeClr val="tx1">
                  <a:lumMod val="85000"/>
                  <a:lumOff val="15000"/>
                </a:schemeClr>
              </a:solidFill>
              <a:latin typeface="Calibri"/>
              <a:ea typeface="Calibri"/>
              <a:cs typeface="Calibri"/>
            </a:rPr>
            <a:pPr algn="ctr"/>
            <a:t>$5.4M</a:t>
          </a:fld>
          <a:endParaRPr lang="en-US" sz="1400">
            <a:solidFill>
              <a:schemeClr val="tx1">
                <a:lumMod val="85000"/>
                <a:lumOff val="15000"/>
              </a:schemeClr>
            </a:solidFill>
          </a:endParaRPr>
        </a:p>
      </xdr:txBody>
    </xdr:sp>
    <xdr:clientData/>
  </xdr:twoCellAnchor>
  <xdr:twoCellAnchor>
    <xdr:from>
      <xdr:col>3</xdr:col>
      <xdr:colOff>431800</xdr:colOff>
      <xdr:row>27</xdr:row>
      <xdr:rowOff>0</xdr:rowOff>
    </xdr:from>
    <xdr:to>
      <xdr:col>4</xdr:col>
      <xdr:colOff>603250</xdr:colOff>
      <xdr:row>28</xdr:row>
      <xdr:rowOff>139700</xdr:rowOff>
    </xdr:to>
    <xdr:sp macro="" textlink="'Analysis 1'!$N$7">
      <xdr:nvSpPr>
        <xdr:cNvPr id="27" name="TextBox 26">
          <a:extLst>
            <a:ext uri="{FF2B5EF4-FFF2-40B4-BE49-F238E27FC236}">
              <a16:creationId xmlns:a16="http://schemas.microsoft.com/office/drawing/2014/main" id="{EC62E605-FE2C-4079-A2B8-2FE8D607B381}"/>
            </a:ext>
          </a:extLst>
        </xdr:cNvPr>
        <xdr:cNvSpPr txBox="1"/>
      </xdr:nvSpPr>
      <xdr:spPr>
        <a:xfrm>
          <a:off x="2260600" y="4692650"/>
          <a:ext cx="7810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CC9D2D-EED6-40EF-BA07-05F05AB600E7}" type="TxLink">
            <a:rPr lang="en-US" sz="1400" b="0" i="0" u="none" strike="noStrike">
              <a:solidFill>
                <a:srgbClr val="000000"/>
              </a:solidFill>
              <a:latin typeface="Calibri"/>
              <a:ea typeface="Calibri"/>
              <a:cs typeface="Calibri"/>
            </a:rPr>
            <a:pPr algn="ctr"/>
            <a:t>$5.3M</a:t>
          </a:fld>
          <a:endParaRPr lang="en-US" sz="1400">
            <a:solidFill>
              <a:schemeClr val="tx1">
                <a:lumMod val="65000"/>
                <a:lumOff val="3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438150</xdr:colOff>
          <xdr:row>30</xdr:row>
          <xdr:rowOff>38100</xdr:rowOff>
        </xdr:from>
        <xdr:to>
          <xdr:col>5</xdr:col>
          <xdr:colOff>21824</xdr:colOff>
          <xdr:row>31</xdr:row>
          <xdr:rowOff>87513</xdr:rowOff>
        </xdr:to>
        <xdr:pic>
          <xdr:nvPicPr>
            <xdr:cNvPr id="30" name="Picture 29">
              <a:extLst>
                <a:ext uri="{FF2B5EF4-FFF2-40B4-BE49-F238E27FC236}">
                  <a16:creationId xmlns:a16="http://schemas.microsoft.com/office/drawing/2014/main" id="{8B45D177-1366-4450-BA44-F450EA035098}"/>
                </a:ext>
              </a:extLst>
            </xdr:cNvPr>
            <xdr:cNvPicPr>
              <a:picLocks noChangeAspect="1" noChangeArrowheads="1"/>
              <a:extLst>
                <a:ext uri="{84589F7E-364E-4C9E-8A38-B11213B215E9}">
                  <a14:cameraTool cellRange="'Analysis 1'!$I$14" spid="_x0000_s2161"/>
                </a:ext>
              </a:extLst>
            </xdr:cNvPicPr>
          </xdr:nvPicPr>
          <xdr:blipFill>
            <a:blip xmlns:r="http://schemas.openxmlformats.org/officeDocument/2006/relationships" r:embed="rId1"/>
            <a:srcRect/>
            <a:stretch>
              <a:fillRect/>
            </a:stretch>
          </xdr:blipFill>
          <xdr:spPr bwMode="auto">
            <a:xfrm>
              <a:off x="2266950" y="5283200"/>
              <a:ext cx="802874" cy="23356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0</xdr:colOff>
      <xdr:row>0</xdr:row>
      <xdr:rowOff>0</xdr:rowOff>
    </xdr:from>
    <xdr:to>
      <xdr:col>0</xdr:col>
      <xdr:colOff>177800</xdr:colOff>
      <xdr:row>34</xdr:row>
      <xdr:rowOff>82550</xdr:rowOff>
    </xdr:to>
    <xdr:sp macro="" textlink="">
      <xdr:nvSpPr>
        <xdr:cNvPr id="32" name="Rectangle 31">
          <a:extLst>
            <a:ext uri="{FF2B5EF4-FFF2-40B4-BE49-F238E27FC236}">
              <a16:creationId xmlns:a16="http://schemas.microsoft.com/office/drawing/2014/main" id="{9DC1160B-DF35-4204-BAF2-415327568988}"/>
            </a:ext>
          </a:extLst>
        </xdr:cNvPr>
        <xdr:cNvSpPr/>
      </xdr:nvSpPr>
      <xdr:spPr>
        <a:xfrm>
          <a:off x="0" y="0"/>
          <a:ext cx="177800" cy="6064250"/>
        </a:xfrm>
        <a:prstGeom prst="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450850</xdr:colOff>
      <xdr:row>2</xdr:row>
      <xdr:rowOff>19050</xdr:rowOff>
    </xdr:from>
    <xdr:to>
      <xdr:col>6</xdr:col>
      <xdr:colOff>557121</xdr:colOff>
      <xdr:row>3</xdr:row>
      <xdr:rowOff>164927</xdr:rowOff>
    </xdr:to>
    <xdr:sp macro="" textlink="">
      <xdr:nvSpPr>
        <xdr:cNvPr id="28" name="TextBox 27">
          <a:extLst>
            <a:ext uri="{FF2B5EF4-FFF2-40B4-BE49-F238E27FC236}">
              <a16:creationId xmlns:a16="http://schemas.microsoft.com/office/drawing/2014/main" id="{3984B4AC-5650-41D9-8C9F-E1213B55992D}"/>
            </a:ext>
          </a:extLst>
        </xdr:cNvPr>
        <xdr:cNvSpPr txBox="1"/>
      </xdr:nvSpPr>
      <xdr:spPr>
        <a:xfrm>
          <a:off x="450850" y="107950"/>
          <a:ext cx="3763871" cy="33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gradFill>
                <a:gsLst>
                  <a:gs pos="6000">
                    <a:srgbClr val="00B0F0"/>
                  </a:gs>
                  <a:gs pos="94000">
                    <a:srgbClr val="333F50"/>
                  </a:gs>
                </a:gsLst>
                <a:lin ang="0" scaled="1"/>
              </a:gradFill>
            </a:rPr>
            <a:t> Omaksounds</a:t>
          </a:r>
          <a:r>
            <a:rPr lang="en-US" sz="2000" baseline="0">
              <a:gradFill>
                <a:gsLst>
                  <a:gs pos="6000">
                    <a:srgbClr val="00B0F0"/>
                  </a:gs>
                  <a:gs pos="94000">
                    <a:srgbClr val="333F50"/>
                  </a:gs>
                </a:gsLst>
                <a:lin ang="0" scaled="1"/>
              </a:gradFill>
            </a:rPr>
            <a:t> Ventures Dashboard</a:t>
          </a:r>
          <a:endParaRPr lang="en-US" sz="2000">
            <a:gradFill>
              <a:gsLst>
                <a:gs pos="6000">
                  <a:srgbClr val="00B0F0"/>
                </a:gs>
                <a:gs pos="94000">
                  <a:srgbClr val="333F50"/>
                </a:gs>
              </a:gsLst>
              <a:lin ang="0" scaled="1"/>
            </a:gradFill>
          </a:endParaRPr>
        </a:p>
      </xdr:txBody>
    </xdr:sp>
    <xdr:clientData/>
  </xdr:twoCellAnchor>
  <xdr:twoCellAnchor>
    <xdr:from>
      <xdr:col>7</xdr:col>
      <xdr:colOff>254000</xdr:colOff>
      <xdr:row>2</xdr:row>
      <xdr:rowOff>69850</xdr:rowOff>
    </xdr:from>
    <xdr:to>
      <xdr:col>9</xdr:col>
      <xdr:colOff>133350</xdr:colOff>
      <xdr:row>3</xdr:row>
      <xdr:rowOff>146050</xdr:rowOff>
    </xdr:to>
    <xdr:sp macro="" textlink="">
      <xdr:nvSpPr>
        <xdr:cNvPr id="29" name="Rectangle: Diagonal Corners Rounded 28">
          <a:hlinkClick xmlns:r="http://schemas.openxmlformats.org/officeDocument/2006/relationships" r:id="rId2" tooltip="click to view timeframe dashboard"/>
          <a:extLst>
            <a:ext uri="{FF2B5EF4-FFF2-40B4-BE49-F238E27FC236}">
              <a16:creationId xmlns:a16="http://schemas.microsoft.com/office/drawing/2014/main" id="{72CBE130-7D35-4141-A252-53B3278B68E0}"/>
            </a:ext>
          </a:extLst>
        </xdr:cNvPr>
        <xdr:cNvSpPr/>
      </xdr:nvSpPr>
      <xdr:spPr>
        <a:xfrm>
          <a:off x="4521200" y="158750"/>
          <a:ext cx="1098550" cy="260350"/>
        </a:xfrm>
        <a:prstGeom prst="round2Diag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tx1">
                  <a:lumMod val="75000"/>
                  <a:lumOff val="25000"/>
                </a:schemeClr>
              </a:solidFill>
            </a:rPr>
            <a:t>Time</a:t>
          </a:r>
          <a:r>
            <a:rPr lang="en-US" sz="1400" baseline="0">
              <a:solidFill>
                <a:schemeClr val="tx1">
                  <a:lumMod val="75000"/>
                  <a:lumOff val="25000"/>
                </a:schemeClr>
              </a:solidFill>
            </a:rPr>
            <a:t> Frame</a:t>
          </a:r>
          <a:endParaRPr lang="en-US" sz="1400">
            <a:solidFill>
              <a:schemeClr val="tx1">
                <a:lumMod val="75000"/>
                <a:lumOff val="25000"/>
              </a:schemeClr>
            </a:solidFill>
          </a:endParaRPr>
        </a:p>
      </xdr:txBody>
    </xdr:sp>
    <xdr:clientData/>
  </xdr:twoCellAnchor>
  <xdr:twoCellAnchor>
    <xdr:from>
      <xdr:col>9</xdr:col>
      <xdr:colOff>396875</xdr:colOff>
      <xdr:row>2</xdr:row>
      <xdr:rowOff>69850</xdr:rowOff>
    </xdr:from>
    <xdr:to>
      <xdr:col>11</xdr:col>
      <xdr:colOff>276225</xdr:colOff>
      <xdr:row>3</xdr:row>
      <xdr:rowOff>146050</xdr:rowOff>
    </xdr:to>
    <xdr:sp macro="" textlink="">
      <xdr:nvSpPr>
        <xdr:cNvPr id="33" name="Rectangle: Diagonal Corners Rounded 32">
          <a:extLst>
            <a:ext uri="{FF2B5EF4-FFF2-40B4-BE49-F238E27FC236}">
              <a16:creationId xmlns:a16="http://schemas.microsoft.com/office/drawing/2014/main" id="{423B6725-28AD-4FCB-9617-E082CC6F92BB}"/>
            </a:ext>
          </a:extLst>
        </xdr:cNvPr>
        <xdr:cNvSpPr/>
      </xdr:nvSpPr>
      <xdr:spPr>
        <a:xfrm>
          <a:off x="5883275" y="158750"/>
          <a:ext cx="1098550" cy="260350"/>
        </a:xfrm>
        <a:prstGeom prst="round2Diag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a:solidFill>
                <a:schemeClr val="bg1">
                  <a:lumMod val="95000"/>
                </a:schemeClr>
              </a:solidFill>
              <a:latin typeface="+mn-lt"/>
              <a:ea typeface="+mn-ea"/>
              <a:cs typeface="+mn-cs"/>
            </a:rPr>
            <a:t>Store</a:t>
          </a:r>
        </a:p>
      </xdr:txBody>
    </xdr:sp>
    <xdr:clientData/>
  </xdr:twoCellAnchor>
  <xdr:twoCellAnchor>
    <xdr:from>
      <xdr:col>11</xdr:col>
      <xdr:colOff>539750</xdr:colOff>
      <xdr:row>2</xdr:row>
      <xdr:rowOff>69850</xdr:rowOff>
    </xdr:from>
    <xdr:to>
      <xdr:col>13</xdr:col>
      <xdr:colOff>419100</xdr:colOff>
      <xdr:row>3</xdr:row>
      <xdr:rowOff>146050</xdr:rowOff>
    </xdr:to>
    <xdr:sp macro="" textlink="">
      <xdr:nvSpPr>
        <xdr:cNvPr id="34" name="Rectangle: Diagonal Corners Rounded 33">
          <a:hlinkClick xmlns:r="http://schemas.openxmlformats.org/officeDocument/2006/relationships" r:id="rId3" tooltip="click to view profit view dashboard"/>
          <a:extLst>
            <a:ext uri="{FF2B5EF4-FFF2-40B4-BE49-F238E27FC236}">
              <a16:creationId xmlns:a16="http://schemas.microsoft.com/office/drawing/2014/main" id="{9D9EB3D1-3552-42CC-AA74-F6AB9114CD4A}"/>
            </a:ext>
          </a:extLst>
        </xdr:cNvPr>
        <xdr:cNvSpPr/>
      </xdr:nvSpPr>
      <xdr:spPr>
        <a:xfrm>
          <a:off x="7245350" y="158750"/>
          <a:ext cx="1098550" cy="260350"/>
        </a:xfrm>
        <a:prstGeom prst="round2Diag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a:solidFill>
                <a:schemeClr val="tx1">
                  <a:lumMod val="75000"/>
                  <a:lumOff val="25000"/>
                </a:schemeClr>
              </a:solidFill>
              <a:latin typeface="+mn-lt"/>
              <a:ea typeface="+mn-ea"/>
              <a:cs typeface="+mn-cs"/>
            </a:rPr>
            <a:t>Profitview</a:t>
          </a:r>
        </a:p>
      </xdr:txBody>
    </xdr:sp>
    <xdr:clientData/>
  </xdr:twoCellAnchor>
  <xdr:twoCellAnchor>
    <xdr:from>
      <xdr:col>5</xdr:col>
      <xdr:colOff>400050</xdr:colOff>
      <xdr:row>11</xdr:row>
      <xdr:rowOff>158750</xdr:rowOff>
    </xdr:from>
    <xdr:to>
      <xdr:col>16</xdr:col>
      <xdr:colOff>31242</xdr:colOff>
      <xdr:row>31</xdr:row>
      <xdr:rowOff>142494</xdr:rowOff>
    </xdr:to>
    <mc:AlternateContent xmlns:mc="http://schemas.openxmlformats.org/markup-compatibility/2006">
      <mc:Choice xmlns:we="http://schemas.microsoft.com/office/webextensions/webextension/2010/11" Requires="we">
        <xdr:graphicFrame macro="">
          <xdr:nvGraphicFramePr>
            <xdr:cNvPr id="35" name="Add-in 34" title="Zebra BI Tables for Office">
              <a:extLst>
                <a:ext uri="{FF2B5EF4-FFF2-40B4-BE49-F238E27FC236}">
                  <a16:creationId xmlns:a16="http://schemas.microsoft.com/office/drawing/2014/main" id="{DD71E36E-D590-4C25-8BDE-E2B0CBE2ED4B}"/>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4"/>
            </a:graphicData>
          </a:graphic>
        </xdr:graphicFrame>
      </mc:Choice>
      <mc:Fallback>
        <xdr:pic>
          <xdr:nvPicPr>
            <xdr:cNvPr id="35" name="Add-in 34" title="Zebra BI Tables for Office">
              <a:extLst>
                <a:ext uri="{FF2B5EF4-FFF2-40B4-BE49-F238E27FC236}">
                  <a16:creationId xmlns:a16="http://schemas.microsoft.com/office/drawing/2014/main" id="{DD71E36E-D590-4C25-8BDE-E2B0CBE2ED4B}"/>
                </a:ext>
              </a:extLst>
            </xdr:cNvPr>
            <xdr:cNvPicPr/>
          </xdr:nvPicPr>
          <xdr:blipFill>
            <a:blip xmlns:r="http://schemas.openxmlformats.org/officeDocument/2006/relationships" r:embed="rId5"/>
            <a:stretch>
              <a:fillRect/>
            </a:stretch>
          </xdr:blipFill>
          <xdr:spPr>
            <a:prstGeom prst="rect">
              <a:avLst/>
            </a:prstGeom>
          </xdr:spPr>
        </xdr:pic>
      </mc:Fallback>
    </mc:AlternateContent>
    <xdr:clientData/>
  </xdr:twoCellAnchor>
  <xdr:twoCellAnchor>
    <xdr:from>
      <xdr:col>5</xdr:col>
      <xdr:colOff>361950</xdr:colOff>
      <xdr:row>13</xdr:row>
      <xdr:rowOff>38100</xdr:rowOff>
    </xdr:from>
    <xdr:to>
      <xdr:col>6</xdr:col>
      <xdr:colOff>431800</xdr:colOff>
      <xdr:row>14</xdr:row>
      <xdr:rowOff>177800</xdr:rowOff>
    </xdr:to>
    <xdr:sp macro="" textlink="">
      <xdr:nvSpPr>
        <xdr:cNvPr id="11" name="TextBox 10">
          <a:extLst>
            <a:ext uri="{FF2B5EF4-FFF2-40B4-BE49-F238E27FC236}">
              <a16:creationId xmlns:a16="http://schemas.microsoft.com/office/drawing/2014/main" id="{B1BC9558-63C9-4509-92A8-2745E2C80F19}"/>
            </a:ext>
          </a:extLst>
        </xdr:cNvPr>
        <xdr:cNvSpPr txBox="1"/>
      </xdr:nvSpPr>
      <xdr:spPr>
        <a:xfrm>
          <a:off x="3409950" y="2152650"/>
          <a:ext cx="6794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STORE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21</xdr:row>
      <xdr:rowOff>139700</xdr:rowOff>
    </xdr:from>
    <xdr:to>
      <xdr:col>7</xdr:col>
      <xdr:colOff>361950</xdr:colOff>
      <xdr:row>32</xdr:row>
      <xdr:rowOff>44450</xdr:rowOff>
    </xdr:to>
    <xdr:sp macro="" textlink="">
      <xdr:nvSpPr>
        <xdr:cNvPr id="78" name="Rectangle: Diagonal Corners Rounded 77">
          <a:extLst>
            <a:ext uri="{FF2B5EF4-FFF2-40B4-BE49-F238E27FC236}">
              <a16:creationId xmlns:a16="http://schemas.microsoft.com/office/drawing/2014/main" id="{BB410863-825D-4E2D-83C0-1FC571728D5E}"/>
            </a:ext>
          </a:extLst>
        </xdr:cNvPr>
        <xdr:cNvSpPr/>
      </xdr:nvSpPr>
      <xdr:spPr>
        <a:xfrm>
          <a:off x="152400" y="3727450"/>
          <a:ext cx="4476750" cy="1930400"/>
        </a:xfrm>
        <a:prstGeom prst="round2DiagRect">
          <a:avLst>
            <a:gd name="adj1" fmla="val 3330"/>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323850</xdr:colOff>
      <xdr:row>0</xdr:row>
      <xdr:rowOff>0</xdr:rowOff>
    </xdr:from>
    <xdr:to>
      <xdr:col>23</xdr:col>
      <xdr:colOff>44210</xdr:colOff>
      <xdr:row>36</xdr:row>
      <xdr:rowOff>95250</xdr:rowOff>
    </xdr:to>
    <xdr:sp macro="" textlink="">
      <xdr:nvSpPr>
        <xdr:cNvPr id="2" name="Moon 1">
          <a:extLst>
            <a:ext uri="{FF2B5EF4-FFF2-40B4-BE49-F238E27FC236}">
              <a16:creationId xmlns:a16="http://schemas.microsoft.com/office/drawing/2014/main" id="{A3A0E4BA-35F7-4B7D-9769-35457535D89F}"/>
            </a:ext>
          </a:extLst>
        </xdr:cNvPr>
        <xdr:cNvSpPr/>
      </xdr:nvSpPr>
      <xdr:spPr>
        <a:xfrm flipH="1">
          <a:off x="9467850" y="0"/>
          <a:ext cx="4597160" cy="6445250"/>
        </a:xfrm>
        <a:prstGeom prst="moon">
          <a:avLst>
            <a:gd name="adj" fmla="val 51961"/>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590550</xdr:colOff>
      <xdr:row>5</xdr:row>
      <xdr:rowOff>107950</xdr:rowOff>
    </xdr:from>
    <xdr:to>
      <xdr:col>16</xdr:col>
      <xdr:colOff>539750</xdr:colOff>
      <xdr:row>32</xdr:row>
      <xdr:rowOff>25400</xdr:rowOff>
    </xdr:to>
    <xdr:sp macro="" textlink="">
      <xdr:nvSpPr>
        <xdr:cNvPr id="3" name="Rectangle: Diagonal Corners Rounded 2">
          <a:extLst>
            <a:ext uri="{FF2B5EF4-FFF2-40B4-BE49-F238E27FC236}">
              <a16:creationId xmlns:a16="http://schemas.microsoft.com/office/drawing/2014/main" id="{1D3B0E0C-4F2E-4E59-8592-DDC774FF4A1F}"/>
            </a:ext>
          </a:extLst>
        </xdr:cNvPr>
        <xdr:cNvSpPr/>
      </xdr:nvSpPr>
      <xdr:spPr>
        <a:xfrm>
          <a:off x="4857750" y="749300"/>
          <a:ext cx="5435600" cy="4889500"/>
        </a:xfrm>
        <a:prstGeom prst="round2DiagRect">
          <a:avLst>
            <a:gd name="adj1" fmla="val 3330"/>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342900</xdr:colOff>
      <xdr:row>0</xdr:row>
      <xdr:rowOff>0</xdr:rowOff>
    </xdr:from>
    <xdr:to>
      <xdr:col>23</xdr:col>
      <xdr:colOff>63260</xdr:colOff>
      <xdr:row>36</xdr:row>
      <xdr:rowOff>95250</xdr:rowOff>
    </xdr:to>
    <xdr:sp macro="" textlink="">
      <xdr:nvSpPr>
        <xdr:cNvPr id="5" name="Moon 4">
          <a:extLst>
            <a:ext uri="{FF2B5EF4-FFF2-40B4-BE49-F238E27FC236}">
              <a16:creationId xmlns:a16="http://schemas.microsoft.com/office/drawing/2014/main" id="{F2675808-3F6F-4C77-BE58-05815F084715}"/>
            </a:ext>
          </a:extLst>
        </xdr:cNvPr>
        <xdr:cNvSpPr/>
      </xdr:nvSpPr>
      <xdr:spPr>
        <a:xfrm flipH="1">
          <a:off x="9486900" y="0"/>
          <a:ext cx="4597160" cy="6445250"/>
        </a:xfrm>
        <a:prstGeom prst="moon">
          <a:avLst>
            <a:gd name="adj" fmla="val 51961"/>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171450</xdr:colOff>
      <xdr:row>0</xdr:row>
      <xdr:rowOff>57150</xdr:rowOff>
    </xdr:from>
    <xdr:to>
      <xdr:col>21</xdr:col>
      <xdr:colOff>596900</xdr:colOff>
      <xdr:row>5</xdr:row>
      <xdr:rowOff>38100</xdr:rowOff>
    </xdr:to>
    <xdr:sp macro="" textlink="">
      <xdr:nvSpPr>
        <xdr:cNvPr id="6" name="Rectangle 5">
          <a:extLst>
            <a:ext uri="{FF2B5EF4-FFF2-40B4-BE49-F238E27FC236}">
              <a16:creationId xmlns:a16="http://schemas.microsoft.com/office/drawing/2014/main" id="{6A8E9564-8CD1-448A-8A12-F6EF88A0A085}"/>
            </a:ext>
          </a:extLst>
        </xdr:cNvPr>
        <xdr:cNvSpPr/>
      </xdr:nvSpPr>
      <xdr:spPr>
        <a:xfrm>
          <a:off x="10534650" y="57150"/>
          <a:ext cx="2863850" cy="6223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25400</xdr:colOff>
      <xdr:row>1</xdr:row>
      <xdr:rowOff>0</xdr:rowOff>
    </xdr:from>
    <xdr:to>
      <xdr:col>15</xdr:col>
      <xdr:colOff>469900</xdr:colOff>
      <xdr:row>4</xdr:row>
      <xdr:rowOff>44450</xdr:rowOff>
    </xdr:to>
    <xdr:sp macro="" textlink="">
      <xdr:nvSpPr>
        <xdr:cNvPr id="7" name="Rectangle 6">
          <a:extLst>
            <a:ext uri="{FF2B5EF4-FFF2-40B4-BE49-F238E27FC236}">
              <a16:creationId xmlns:a16="http://schemas.microsoft.com/office/drawing/2014/main" id="{55CB796D-F908-4B71-81F4-613F38EC993A}"/>
            </a:ext>
          </a:extLst>
        </xdr:cNvPr>
        <xdr:cNvSpPr/>
      </xdr:nvSpPr>
      <xdr:spPr>
        <a:xfrm>
          <a:off x="25400" y="88900"/>
          <a:ext cx="9588500" cy="412750"/>
        </a:xfrm>
        <a:prstGeom prst="rect">
          <a:avLst/>
        </a:prstGeom>
        <a:gradFill flip="none" rotWithShape="1">
          <a:gsLst>
            <a:gs pos="0">
              <a:schemeClr val="bg1">
                <a:lumMod val="95000"/>
              </a:schemeClr>
            </a:gs>
            <a:gs pos="51000">
              <a:schemeClr val="bg1"/>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139700</xdr:rowOff>
    </xdr:from>
    <xdr:to>
      <xdr:col>0</xdr:col>
      <xdr:colOff>0</xdr:colOff>
      <xdr:row>37</xdr:row>
      <xdr:rowOff>95250</xdr:rowOff>
    </xdr:to>
    <xdr:sp macro="" textlink="">
      <xdr:nvSpPr>
        <xdr:cNvPr id="20" name="TextBox 19">
          <a:extLst>
            <a:ext uri="{FF2B5EF4-FFF2-40B4-BE49-F238E27FC236}">
              <a16:creationId xmlns:a16="http://schemas.microsoft.com/office/drawing/2014/main" id="{76B7973B-9949-405A-A56F-3B43FEA91D45}"/>
            </a:ext>
          </a:extLst>
        </xdr:cNvPr>
        <xdr:cNvSpPr txBox="1"/>
      </xdr:nvSpPr>
      <xdr:spPr>
        <a:xfrm>
          <a:off x="0" y="6305550"/>
          <a:ext cx="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Total Revenue</a:t>
          </a:r>
        </a:p>
      </xdr:txBody>
    </xdr:sp>
    <xdr:clientData/>
  </xdr:twoCellAnchor>
  <xdr:twoCellAnchor>
    <xdr:from>
      <xdr:col>0</xdr:col>
      <xdr:colOff>0</xdr:colOff>
      <xdr:row>42</xdr:row>
      <xdr:rowOff>44450</xdr:rowOff>
    </xdr:from>
    <xdr:to>
      <xdr:col>0</xdr:col>
      <xdr:colOff>177800</xdr:colOff>
      <xdr:row>75</xdr:row>
      <xdr:rowOff>31750</xdr:rowOff>
    </xdr:to>
    <xdr:sp macro="" textlink="">
      <xdr:nvSpPr>
        <xdr:cNvPr id="26" name="Rectangle 25">
          <a:extLst>
            <a:ext uri="{FF2B5EF4-FFF2-40B4-BE49-F238E27FC236}">
              <a16:creationId xmlns:a16="http://schemas.microsoft.com/office/drawing/2014/main" id="{EBC8ED80-EF12-4544-ADB1-D86F8299B7DB}"/>
            </a:ext>
          </a:extLst>
        </xdr:cNvPr>
        <xdr:cNvSpPr/>
      </xdr:nvSpPr>
      <xdr:spPr>
        <a:xfrm>
          <a:off x="0" y="7499350"/>
          <a:ext cx="177800" cy="6064250"/>
        </a:xfrm>
        <a:prstGeom prst="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31750</xdr:colOff>
      <xdr:row>19</xdr:row>
      <xdr:rowOff>114300</xdr:rowOff>
    </xdr:from>
    <xdr:to>
      <xdr:col>16</xdr:col>
      <xdr:colOff>476250</xdr:colOff>
      <xdr:row>31</xdr:row>
      <xdr:rowOff>133350</xdr:rowOff>
    </xdr:to>
    <xdr:graphicFrame macro="">
      <xdr:nvGraphicFramePr>
        <xdr:cNvPr id="27" name="Chart 26">
          <a:extLst>
            <a:ext uri="{FF2B5EF4-FFF2-40B4-BE49-F238E27FC236}">
              <a16:creationId xmlns:a16="http://schemas.microsoft.com/office/drawing/2014/main" id="{55CBA626-BE75-4D3E-9FC6-AFC29F0C67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336550</xdr:colOff>
      <xdr:row>11</xdr:row>
      <xdr:rowOff>44450</xdr:rowOff>
    </xdr:from>
    <xdr:to>
      <xdr:col>16</xdr:col>
      <xdr:colOff>393700</xdr:colOff>
      <xdr:row>22</xdr:row>
      <xdr:rowOff>12700</xdr:rowOff>
    </xdr:to>
    <xdr:graphicFrame macro="">
      <xdr:nvGraphicFramePr>
        <xdr:cNvPr id="28" name="Chart 27">
          <a:extLst>
            <a:ext uri="{FF2B5EF4-FFF2-40B4-BE49-F238E27FC236}">
              <a16:creationId xmlns:a16="http://schemas.microsoft.com/office/drawing/2014/main" id="{9A1438D2-52E4-4516-9292-0AD55570EC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419100</xdr:colOff>
      <xdr:row>10</xdr:row>
      <xdr:rowOff>146050</xdr:rowOff>
    </xdr:from>
    <xdr:to>
      <xdr:col>12</xdr:col>
      <xdr:colOff>336550</xdr:colOff>
      <xdr:row>13</xdr:row>
      <xdr:rowOff>69850</xdr:rowOff>
    </xdr:to>
    <xdr:sp macro="" textlink="">
      <xdr:nvSpPr>
        <xdr:cNvPr id="29" name="TextBox 28">
          <a:extLst>
            <a:ext uri="{FF2B5EF4-FFF2-40B4-BE49-F238E27FC236}">
              <a16:creationId xmlns:a16="http://schemas.microsoft.com/office/drawing/2014/main" id="{9D7AE954-4CE3-4EAC-838C-016163832163}"/>
            </a:ext>
          </a:extLst>
        </xdr:cNvPr>
        <xdr:cNvSpPr txBox="1"/>
      </xdr:nvSpPr>
      <xdr:spPr>
        <a:xfrm>
          <a:off x="5295900" y="1708150"/>
          <a:ext cx="235585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75000"/>
                  <a:lumOff val="25000"/>
                </a:schemeClr>
              </a:solidFill>
            </a:rPr>
            <a:t>Revenue</a:t>
          </a:r>
          <a:r>
            <a:rPr lang="en-US" sz="1200" baseline="0">
              <a:solidFill>
                <a:schemeClr val="tx1">
                  <a:lumMod val="75000"/>
                  <a:lumOff val="25000"/>
                </a:schemeClr>
              </a:solidFill>
            </a:rPr>
            <a:t> Vs Target by Month</a:t>
          </a:r>
          <a:endParaRPr lang="en-US" sz="1200">
            <a:solidFill>
              <a:schemeClr val="tx1">
                <a:lumMod val="75000"/>
                <a:lumOff val="25000"/>
              </a:schemeClr>
            </a:solidFill>
          </a:endParaRPr>
        </a:p>
      </xdr:txBody>
    </xdr:sp>
    <xdr:clientData/>
  </xdr:twoCellAnchor>
  <xdr:twoCellAnchor>
    <xdr:from>
      <xdr:col>8</xdr:col>
      <xdr:colOff>527050</xdr:colOff>
      <xdr:row>12</xdr:row>
      <xdr:rowOff>38100</xdr:rowOff>
    </xdr:from>
    <xdr:to>
      <xdr:col>10</xdr:col>
      <xdr:colOff>323850</xdr:colOff>
      <xdr:row>12</xdr:row>
      <xdr:rowOff>41275</xdr:rowOff>
    </xdr:to>
    <xdr:cxnSp macro="">
      <xdr:nvCxnSpPr>
        <xdr:cNvPr id="31" name="Straight Connector 30">
          <a:extLst>
            <a:ext uri="{FF2B5EF4-FFF2-40B4-BE49-F238E27FC236}">
              <a16:creationId xmlns:a16="http://schemas.microsoft.com/office/drawing/2014/main" id="{D1B1EE6E-7844-4BA9-BCC2-381AB86FA95D}"/>
            </a:ext>
          </a:extLst>
        </xdr:cNvPr>
        <xdr:cNvCxnSpPr/>
      </xdr:nvCxnSpPr>
      <xdr:spPr>
        <a:xfrm flipV="1">
          <a:off x="5403850" y="1968500"/>
          <a:ext cx="1016000" cy="3175"/>
        </a:xfrm>
        <a:prstGeom prst="line">
          <a:avLst/>
        </a:prstGeom>
        <a:ln w="9525">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13</xdr:col>
          <xdr:colOff>581025</xdr:colOff>
          <xdr:row>7</xdr:row>
          <xdr:rowOff>152400</xdr:rowOff>
        </xdr:from>
        <xdr:to>
          <xdr:col>15</xdr:col>
          <xdr:colOff>238125</xdr:colOff>
          <xdr:row>9</xdr:row>
          <xdr:rowOff>82550</xdr:rowOff>
        </xdr:to>
        <xdr:pic>
          <xdr:nvPicPr>
            <xdr:cNvPr id="34" name="Picture 33">
              <a:extLst>
                <a:ext uri="{FF2B5EF4-FFF2-40B4-BE49-F238E27FC236}">
                  <a16:creationId xmlns:a16="http://schemas.microsoft.com/office/drawing/2014/main" id="{A0E06CFF-8882-4525-8490-C67DA8AAFF9D}"/>
                </a:ext>
              </a:extLst>
            </xdr:cNvPr>
            <xdr:cNvPicPr>
              <a:picLocks noChangeAspect="1" noChangeArrowheads="1"/>
              <a:extLst>
                <a:ext uri="{84589F7E-364E-4C9E-8A38-B11213B215E9}">
                  <a14:cameraTool cellRange="'Analysis 2'!$U$9" spid="_x0000_s4371"/>
                </a:ext>
              </a:extLst>
            </xdr:cNvPicPr>
          </xdr:nvPicPr>
          <xdr:blipFill>
            <a:blip xmlns:r="http://schemas.openxmlformats.org/officeDocument/2006/relationships" r:embed="rId3"/>
            <a:srcRect/>
            <a:stretch>
              <a:fillRect/>
            </a:stretch>
          </xdr:blipFill>
          <xdr:spPr bwMode="auto">
            <a:xfrm>
              <a:off x="8505825" y="1162050"/>
              <a:ext cx="876300" cy="2984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8</xdr:col>
      <xdr:colOff>520700</xdr:colOff>
      <xdr:row>6</xdr:row>
      <xdr:rowOff>50800</xdr:rowOff>
    </xdr:from>
    <xdr:to>
      <xdr:col>10</xdr:col>
      <xdr:colOff>577850</xdr:colOff>
      <xdr:row>8</xdr:row>
      <xdr:rowOff>6350</xdr:rowOff>
    </xdr:to>
    <xdr:sp macro="" textlink="">
      <xdr:nvSpPr>
        <xdr:cNvPr id="35" name="TextBox 34">
          <a:extLst>
            <a:ext uri="{FF2B5EF4-FFF2-40B4-BE49-F238E27FC236}">
              <a16:creationId xmlns:a16="http://schemas.microsoft.com/office/drawing/2014/main" id="{7974CEA9-4788-4B97-A3E2-EB157A11904D}"/>
            </a:ext>
          </a:extLst>
        </xdr:cNvPr>
        <xdr:cNvSpPr txBox="1"/>
      </xdr:nvSpPr>
      <xdr:spPr>
        <a:xfrm>
          <a:off x="5397500" y="876300"/>
          <a:ext cx="1276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rPr>
            <a:t>Total Revenue</a:t>
          </a:r>
        </a:p>
      </xdr:txBody>
    </xdr:sp>
    <xdr:clientData/>
  </xdr:twoCellAnchor>
  <xdr:twoCellAnchor>
    <xdr:from>
      <xdr:col>11</xdr:col>
      <xdr:colOff>146050</xdr:colOff>
      <xdr:row>6</xdr:row>
      <xdr:rowOff>50800</xdr:rowOff>
    </xdr:from>
    <xdr:to>
      <xdr:col>13</xdr:col>
      <xdr:colOff>203200</xdr:colOff>
      <xdr:row>8</xdr:row>
      <xdr:rowOff>6350</xdr:rowOff>
    </xdr:to>
    <xdr:sp macro="" textlink="">
      <xdr:nvSpPr>
        <xdr:cNvPr id="36" name="TextBox 35">
          <a:extLst>
            <a:ext uri="{FF2B5EF4-FFF2-40B4-BE49-F238E27FC236}">
              <a16:creationId xmlns:a16="http://schemas.microsoft.com/office/drawing/2014/main" id="{56388B72-9FF2-4D0B-9666-612FF1004CD1}"/>
            </a:ext>
          </a:extLst>
        </xdr:cNvPr>
        <xdr:cNvSpPr txBox="1"/>
      </xdr:nvSpPr>
      <xdr:spPr>
        <a:xfrm>
          <a:off x="6851650" y="876300"/>
          <a:ext cx="1276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rPr>
            <a:t>Total Target</a:t>
          </a:r>
        </a:p>
      </xdr:txBody>
    </xdr:sp>
    <xdr:clientData/>
  </xdr:twoCellAnchor>
  <xdr:twoCellAnchor>
    <xdr:from>
      <xdr:col>13</xdr:col>
      <xdr:colOff>381000</xdr:colOff>
      <xdr:row>6</xdr:row>
      <xdr:rowOff>50800</xdr:rowOff>
    </xdr:from>
    <xdr:to>
      <xdr:col>15</xdr:col>
      <xdr:colOff>438150</xdr:colOff>
      <xdr:row>8</xdr:row>
      <xdr:rowOff>6350</xdr:rowOff>
    </xdr:to>
    <xdr:sp macro="" textlink="">
      <xdr:nvSpPr>
        <xdr:cNvPr id="37" name="TextBox 36">
          <a:extLst>
            <a:ext uri="{FF2B5EF4-FFF2-40B4-BE49-F238E27FC236}">
              <a16:creationId xmlns:a16="http://schemas.microsoft.com/office/drawing/2014/main" id="{A227CF51-0B85-4FCA-A016-3F235F84DD79}"/>
            </a:ext>
          </a:extLst>
        </xdr:cNvPr>
        <xdr:cNvSpPr txBox="1"/>
      </xdr:nvSpPr>
      <xdr:spPr>
        <a:xfrm>
          <a:off x="8305800" y="876300"/>
          <a:ext cx="1276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rPr>
            <a:t>Variance %</a:t>
          </a:r>
        </a:p>
      </xdr:txBody>
    </xdr:sp>
    <xdr:clientData/>
  </xdr:twoCellAnchor>
  <xdr:twoCellAnchor>
    <xdr:from>
      <xdr:col>8</xdr:col>
      <xdr:colOff>520700</xdr:colOff>
      <xdr:row>7</xdr:row>
      <xdr:rowOff>120650</xdr:rowOff>
    </xdr:from>
    <xdr:to>
      <xdr:col>10</xdr:col>
      <xdr:colOff>577850</xdr:colOff>
      <xdr:row>9</xdr:row>
      <xdr:rowOff>76200</xdr:rowOff>
    </xdr:to>
    <xdr:sp macro="" textlink="'Analysis 2'!$S$9">
      <xdr:nvSpPr>
        <xdr:cNvPr id="38" name="TextBox 37">
          <a:extLst>
            <a:ext uri="{FF2B5EF4-FFF2-40B4-BE49-F238E27FC236}">
              <a16:creationId xmlns:a16="http://schemas.microsoft.com/office/drawing/2014/main" id="{DFF383F8-2EA5-4AC0-AB04-616FF4DB1399}"/>
            </a:ext>
          </a:extLst>
        </xdr:cNvPr>
        <xdr:cNvSpPr txBox="1"/>
      </xdr:nvSpPr>
      <xdr:spPr>
        <a:xfrm>
          <a:off x="5397500" y="1130300"/>
          <a:ext cx="1276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8CD276-BE9C-45A8-9CF7-5C8365473AB3}" type="TxLink">
            <a:rPr lang="en-US" sz="2400" b="0" i="0" u="none" strike="noStrike">
              <a:solidFill>
                <a:srgbClr val="1F8CB3"/>
              </a:solidFill>
              <a:latin typeface="Calibri"/>
              <a:ea typeface="Calibri"/>
              <a:cs typeface="Calibri"/>
            </a:rPr>
            <a:pPr algn="ctr"/>
            <a:t>$5M</a:t>
          </a:fld>
          <a:endParaRPr lang="en-US" sz="2800">
            <a:solidFill>
              <a:srgbClr val="1F8CB3"/>
            </a:solidFill>
          </a:endParaRPr>
        </a:p>
      </xdr:txBody>
    </xdr:sp>
    <xdr:clientData/>
  </xdr:twoCellAnchor>
  <xdr:twoCellAnchor>
    <xdr:from>
      <xdr:col>11</xdr:col>
      <xdr:colOff>146050</xdr:colOff>
      <xdr:row>7</xdr:row>
      <xdr:rowOff>120650</xdr:rowOff>
    </xdr:from>
    <xdr:to>
      <xdr:col>13</xdr:col>
      <xdr:colOff>203200</xdr:colOff>
      <xdr:row>9</xdr:row>
      <xdr:rowOff>76200</xdr:rowOff>
    </xdr:to>
    <xdr:sp macro="" textlink="'Analysis 2'!$T$9">
      <xdr:nvSpPr>
        <xdr:cNvPr id="39" name="TextBox 38">
          <a:extLst>
            <a:ext uri="{FF2B5EF4-FFF2-40B4-BE49-F238E27FC236}">
              <a16:creationId xmlns:a16="http://schemas.microsoft.com/office/drawing/2014/main" id="{E07C0CF1-F3B9-483C-8279-242A8F2B32DA}"/>
            </a:ext>
          </a:extLst>
        </xdr:cNvPr>
        <xdr:cNvSpPr txBox="1"/>
      </xdr:nvSpPr>
      <xdr:spPr>
        <a:xfrm>
          <a:off x="6851650" y="1130300"/>
          <a:ext cx="1276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D7251D-C4EA-4D89-8A3D-797626507CC7}" type="TxLink">
            <a:rPr lang="en-US" sz="2400" b="0" i="0" u="none" strike="noStrike">
              <a:solidFill>
                <a:schemeClr val="bg1">
                  <a:lumMod val="50000"/>
                </a:schemeClr>
              </a:solidFill>
              <a:latin typeface="Calibri"/>
              <a:ea typeface="Calibri"/>
              <a:cs typeface="Calibri"/>
            </a:rPr>
            <a:pPr algn="ctr"/>
            <a:t>$5M</a:t>
          </a:fld>
          <a:endParaRPr lang="en-US" sz="2800">
            <a:solidFill>
              <a:schemeClr val="bg1">
                <a:lumMod val="50000"/>
              </a:schemeClr>
            </a:solidFill>
          </a:endParaRPr>
        </a:p>
      </xdr:txBody>
    </xdr:sp>
    <xdr:clientData/>
  </xdr:twoCellAnchor>
  <xdr:twoCellAnchor>
    <xdr:from>
      <xdr:col>9</xdr:col>
      <xdr:colOff>25400</xdr:colOff>
      <xdr:row>6</xdr:row>
      <xdr:rowOff>171450</xdr:rowOff>
    </xdr:from>
    <xdr:to>
      <xdr:col>9</xdr:col>
      <xdr:colOff>71119</xdr:colOff>
      <xdr:row>9</xdr:row>
      <xdr:rowOff>12700</xdr:rowOff>
    </xdr:to>
    <xdr:sp macro="" textlink="">
      <xdr:nvSpPr>
        <xdr:cNvPr id="41" name="Rectangle 40">
          <a:extLst>
            <a:ext uri="{FF2B5EF4-FFF2-40B4-BE49-F238E27FC236}">
              <a16:creationId xmlns:a16="http://schemas.microsoft.com/office/drawing/2014/main" id="{26A838D7-3014-4DB0-B731-7FD90734D2E2}"/>
            </a:ext>
          </a:extLst>
        </xdr:cNvPr>
        <xdr:cNvSpPr/>
      </xdr:nvSpPr>
      <xdr:spPr>
        <a:xfrm>
          <a:off x="5511800" y="996950"/>
          <a:ext cx="45719" cy="3937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539750</xdr:colOff>
      <xdr:row>6</xdr:row>
      <xdr:rowOff>171450</xdr:rowOff>
    </xdr:from>
    <xdr:to>
      <xdr:col>13</xdr:col>
      <xdr:colOff>585469</xdr:colOff>
      <xdr:row>9</xdr:row>
      <xdr:rowOff>12700</xdr:rowOff>
    </xdr:to>
    <xdr:sp macro="" textlink="">
      <xdr:nvSpPr>
        <xdr:cNvPr id="42" name="Rectangle 41">
          <a:extLst>
            <a:ext uri="{FF2B5EF4-FFF2-40B4-BE49-F238E27FC236}">
              <a16:creationId xmlns:a16="http://schemas.microsoft.com/office/drawing/2014/main" id="{8C598824-22E4-40DA-A0E0-5FAC1A3F6EAE}"/>
            </a:ext>
          </a:extLst>
        </xdr:cNvPr>
        <xdr:cNvSpPr/>
      </xdr:nvSpPr>
      <xdr:spPr>
        <a:xfrm>
          <a:off x="8464550" y="996950"/>
          <a:ext cx="45719" cy="3937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323850</xdr:colOff>
      <xdr:row>6</xdr:row>
      <xdr:rowOff>171450</xdr:rowOff>
    </xdr:from>
    <xdr:to>
      <xdr:col>11</xdr:col>
      <xdr:colOff>369569</xdr:colOff>
      <xdr:row>9</xdr:row>
      <xdr:rowOff>12700</xdr:rowOff>
    </xdr:to>
    <xdr:sp macro="" textlink="">
      <xdr:nvSpPr>
        <xdr:cNvPr id="43" name="Rectangle 42">
          <a:extLst>
            <a:ext uri="{FF2B5EF4-FFF2-40B4-BE49-F238E27FC236}">
              <a16:creationId xmlns:a16="http://schemas.microsoft.com/office/drawing/2014/main" id="{C94AA675-37D7-42A3-8AA0-1B3AC59C9E9E}"/>
            </a:ext>
          </a:extLst>
        </xdr:cNvPr>
        <xdr:cNvSpPr/>
      </xdr:nvSpPr>
      <xdr:spPr>
        <a:xfrm>
          <a:off x="7029450" y="996950"/>
          <a:ext cx="45719" cy="39370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5</xdr:row>
      <xdr:rowOff>101600</xdr:rowOff>
    </xdr:from>
    <xdr:to>
      <xdr:col>3</xdr:col>
      <xdr:colOff>488950</xdr:colOff>
      <xdr:row>21</xdr:row>
      <xdr:rowOff>62992</xdr:rowOff>
    </xdr:to>
    <xdr:sp macro="" textlink="">
      <xdr:nvSpPr>
        <xdr:cNvPr id="44" name="Rectangle: Diagonal Corners Rounded 43">
          <a:extLst>
            <a:ext uri="{FF2B5EF4-FFF2-40B4-BE49-F238E27FC236}">
              <a16:creationId xmlns:a16="http://schemas.microsoft.com/office/drawing/2014/main" id="{7233B080-8A86-427C-85DD-8FF36579FB42}"/>
            </a:ext>
          </a:extLst>
        </xdr:cNvPr>
        <xdr:cNvSpPr/>
      </xdr:nvSpPr>
      <xdr:spPr>
        <a:xfrm>
          <a:off x="133350" y="742950"/>
          <a:ext cx="2184400" cy="2907792"/>
        </a:xfrm>
        <a:prstGeom prst="round2DiagRect">
          <a:avLst>
            <a:gd name="adj1" fmla="val 3330"/>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590550</xdr:colOff>
      <xdr:row>5</xdr:row>
      <xdr:rowOff>107950</xdr:rowOff>
    </xdr:from>
    <xdr:to>
      <xdr:col>7</xdr:col>
      <xdr:colOff>336550</xdr:colOff>
      <xdr:row>21</xdr:row>
      <xdr:rowOff>69850</xdr:rowOff>
    </xdr:to>
    <xdr:sp macro="" textlink="">
      <xdr:nvSpPr>
        <xdr:cNvPr id="47" name="Rectangle: Diagonal Corners Rounded 46">
          <a:extLst>
            <a:ext uri="{FF2B5EF4-FFF2-40B4-BE49-F238E27FC236}">
              <a16:creationId xmlns:a16="http://schemas.microsoft.com/office/drawing/2014/main" id="{A335655E-E4AD-49BE-A602-FBF1651CDBBE}"/>
            </a:ext>
          </a:extLst>
        </xdr:cNvPr>
        <xdr:cNvSpPr/>
      </xdr:nvSpPr>
      <xdr:spPr>
        <a:xfrm>
          <a:off x="2419350" y="749300"/>
          <a:ext cx="2184400" cy="2908300"/>
        </a:xfrm>
        <a:prstGeom prst="round2DiagRect">
          <a:avLst>
            <a:gd name="adj1" fmla="val 3330"/>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44450</xdr:colOff>
          <xdr:row>7</xdr:row>
          <xdr:rowOff>114300</xdr:rowOff>
        </xdr:from>
        <xdr:to>
          <xdr:col>5</xdr:col>
          <xdr:colOff>520700</xdr:colOff>
          <xdr:row>12</xdr:row>
          <xdr:rowOff>152400</xdr:rowOff>
        </xdr:to>
        <xdr:pic>
          <xdr:nvPicPr>
            <xdr:cNvPr id="49" name="Picture 48">
              <a:extLst>
                <a:ext uri="{FF2B5EF4-FFF2-40B4-BE49-F238E27FC236}">
                  <a16:creationId xmlns:a16="http://schemas.microsoft.com/office/drawing/2014/main" id="{AC79968C-6CF7-4986-9A8A-1AA8F102B99F}"/>
                </a:ext>
              </a:extLst>
            </xdr:cNvPr>
            <xdr:cNvPicPr>
              <a:picLocks noChangeAspect="1" noChangeArrowheads="1"/>
              <a:extLst>
                <a:ext uri="{84589F7E-364E-4C9E-8A38-B11213B215E9}">
                  <a14:cameraTool cellRange="'wafle chart'!$G$10:$P$19" spid="_x0000_s4372"/>
                </a:ext>
              </a:extLst>
            </xdr:cNvPicPr>
          </xdr:nvPicPr>
          <xdr:blipFill>
            <a:blip xmlns:r="http://schemas.openxmlformats.org/officeDocument/2006/relationships" r:embed="rId4"/>
            <a:srcRect/>
            <a:stretch>
              <a:fillRect/>
            </a:stretch>
          </xdr:blipFill>
          <xdr:spPr bwMode="auto">
            <a:xfrm>
              <a:off x="2482850" y="1123950"/>
              <a:ext cx="1085850" cy="9588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15</xdr:row>
          <xdr:rowOff>139700</xdr:rowOff>
        </xdr:from>
        <xdr:to>
          <xdr:col>5</xdr:col>
          <xdr:colOff>508000</xdr:colOff>
          <xdr:row>20</xdr:row>
          <xdr:rowOff>177800</xdr:rowOff>
        </xdr:to>
        <xdr:pic>
          <xdr:nvPicPr>
            <xdr:cNvPr id="50" name="Picture 49">
              <a:extLst>
                <a:ext uri="{FF2B5EF4-FFF2-40B4-BE49-F238E27FC236}">
                  <a16:creationId xmlns:a16="http://schemas.microsoft.com/office/drawing/2014/main" id="{FC14E68B-CF55-4576-9736-8D21F94739D1}"/>
                </a:ext>
              </a:extLst>
            </xdr:cNvPr>
            <xdr:cNvPicPr>
              <a:picLocks noChangeAspect="1" noChangeArrowheads="1"/>
              <a:extLst>
                <a:ext uri="{84589F7E-364E-4C9E-8A38-B11213B215E9}">
                  <a14:cameraTool cellRange="'wafle chart'!$G$22:$P$31" spid="_x0000_s4373"/>
                </a:ext>
              </a:extLst>
            </xdr:cNvPicPr>
          </xdr:nvPicPr>
          <xdr:blipFill>
            <a:blip xmlns:r="http://schemas.openxmlformats.org/officeDocument/2006/relationships" r:embed="rId5"/>
            <a:srcRect/>
            <a:stretch>
              <a:fillRect/>
            </a:stretch>
          </xdr:blipFill>
          <xdr:spPr bwMode="auto">
            <a:xfrm>
              <a:off x="2470150" y="2622550"/>
              <a:ext cx="1085850" cy="9588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577850</xdr:colOff>
      <xdr:row>5</xdr:row>
      <xdr:rowOff>107950</xdr:rowOff>
    </xdr:from>
    <xdr:to>
      <xdr:col>5</xdr:col>
      <xdr:colOff>82550</xdr:colOff>
      <xdr:row>6</xdr:row>
      <xdr:rowOff>171450</xdr:rowOff>
    </xdr:to>
    <xdr:sp macro="" textlink="">
      <xdr:nvSpPr>
        <xdr:cNvPr id="51" name="TextBox 50">
          <a:extLst>
            <a:ext uri="{FF2B5EF4-FFF2-40B4-BE49-F238E27FC236}">
              <a16:creationId xmlns:a16="http://schemas.microsoft.com/office/drawing/2014/main" id="{124B4E55-8C62-4421-8A53-DE171E669D13}"/>
            </a:ext>
          </a:extLst>
        </xdr:cNvPr>
        <xdr:cNvSpPr txBox="1"/>
      </xdr:nvSpPr>
      <xdr:spPr>
        <a:xfrm>
          <a:off x="2406650" y="749300"/>
          <a:ext cx="7239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a:solidFill>
                <a:schemeClr val="tx1">
                  <a:lumMod val="65000"/>
                  <a:lumOff val="35000"/>
                </a:schemeClr>
              </a:solidFill>
              <a:latin typeface="+mn-lt"/>
              <a:ea typeface="+mn-ea"/>
              <a:cs typeface="+mn-cs"/>
            </a:rPr>
            <a:t>Revenue</a:t>
          </a:r>
        </a:p>
      </xdr:txBody>
    </xdr:sp>
    <xdr:clientData/>
  </xdr:twoCellAnchor>
  <xdr:twoCellAnchor>
    <xdr:from>
      <xdr:col>3</xdr:col>
      <xdr:colOff>571500</xdr:colOff>
      <xdr:row>6</xdr:row>
      <xdr:rowOff>76200</xdr:rowOff>
    </xdr:from>
    <xdr:to>
      <xdr:col>5</xdr:col>
      <xdr:colOff>228600</xdr:colOff>
      <xdr:row>8</xdr:row>
      <xdr:rowOff>0</xdr:rowOff>
    </xdr:to>
    <xdr:sp macro="" textlink="">
      <xdr:nvSpPr>
        <xdr:cNvPr id="53" name="TextBox 52">
          <a:extLst>
            <a:ext uri="{FF2B5EF4-FFF2-40B4-BE49-F238E27FC236}">
              <a16:creationId xmlns:a16="http://schemas.microsoft.com/office/drawing/2014/main" id="{C9964039-13DD-4B1E-864F-AB1C43D7D5D2}"/>
            </a:ext>
          </a:extLst>
        </xdr:cNvPr>
        <xdr:cNvSpPr txBox="1"/>
      </xdr:nvSpPr>
      <xdr:spPr>
        <a:xfrm>
          <a:off x="2400300" y="901700"/>
          <a:ext cx="8763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65000"/>
                  <a:lumOff val="35000"/>
                </a:schemeClr>
              </a:solidFill>
            </a:rPr>
            <a:t>Generated</a:t>
          </a:r>
          <a:endParaRPr lang="en-US" sz="1200" baseline="0">
            <a:solidFill>
              <a:schemeClr val="tx1">
                <a:lumMod val="65000"/>
                <a:lumOff val="35000"/>
              </a:schemeClr>
            </a:solidFill>
          </a:endParaRPr>
        </a:p>
      </xdr:txBody>
    </xdr:sp>
    <xdr:clientData/>
  </xdr:twoCellAnchor>
  <xdr:twoCellAnchor>
    <xdr:from>
      <xdr:col>3</xdr:col>
      <xdr:colOff>571500</xdr:colOff>
      <xdr:row>13</xdr:row>
      <xdr:rowOff>133350</xdr:rowOff>
    </xdr:from>
    <xdr:to>
      <xdr:col>5</xdr:col>
      <xdr:colOff>76200</xdr:colOff>
      <xdr:row>15</xdr:row>
      <xdr:rowOff>12700</xdr:rowOff>
    </xdr:to>
    <xdr:sp macro="" textlink="">
      <xdr:nvSpPr>
        <xdr:cNvPr id="54" name="TextBox 53">
          <a:extLst>
            <a:ext uri="{FF2B5EF4-FFF2-40B4-BE49-F238E27FC236}">
              <a16:creationId xmlns:a16="http://schemas.microsoft.com/office/drawing/2014/main" id="{8046526A-A098-4C5A-8F14-A5E159BB25C9}"/>
            </a:ext>
          </a:extLst>
        </xdr:cNvPr>
        <xdr:cNvSpPr txBox="1"/>
      </xdr:nvSpPr>
      <xdr:spPr>
        <a:xfrm>
          <a:off x="2400300" y="2247900"/>
          <a:ext cx="7239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a:solidFill>
                <a:schemeClr val="tx1">
                  <a:lumMod val="65000"/>
                  <a:lumOff val="35000"/>
                </a:schemeClr>
              </a:solidFill>
              <a:latin typeface="+mn-lt"/>
              <a:ea typeface="+mn-ea"/>
              <a:cs typeface="+mn-cs"/>
            </a:rPr>
            <a:t>Revenue</a:t>
          </a:r>
        </a:p>
      </xdr:txBody>
    </xdr:sp>
    <xdr:clientData/>
  </xdr:twoCellAnchor>
  <xdr:twoCellAnchor>
    <xdr:from>
      <xdr:col>3</xdr:col>
      <xdr:colOff>565150</xdr:colOff>
      <xdr:row>14</xdr:row>
      <xdr:rowOff>101600</xdr:rowOff>
    </xdr:from>
    <xdr:to>
      <xdr:col>5</xdr:col>
      <xdr:colOff>222250</xdr:colOff>
      <xdr:row>16</xdr:row>
      <xdr:rowOff>25400</xdr:rowOff>
    </xdr:to>
    <xdr:sp macro="" textlink="">
      <xdr:nvSpPr>
        <xdr:cNvPr id="55" name="TextBox 54">
          <a:extLst>
            <a:ext uri="{FF2B5EF4-FFF2-40B4-BE49-F238E27FC236}">
              <a16:creationId xmlns:a16="http://schemas.microsoft.com/office/drawing/2014/main" id="{E89109A4-22D7-4352-A4D6-029EF6411825}"/>
            </a:ext>
          </a:extLst>
        </xdr:cNvPr>
        <xdr:cNvSpPr txBox="1"/>
      </xdr:nvSpPr>
      <xdr:spPr>
        <a:xfrm>
          <a:off x="2393950" y="2400300"/>
          <a:ext cx="8763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65000"/>
                  <a:lumOff val="35000"/>
                </a:schemeClr>
              </a:solidFill>
            </a:rPr>
            <a:t>Generated</a:t>
          </a:r>
          <a:endParaRPr lang="en-US" sz="1200" baseline="0">
            <a:solidFill>
              <a:schemeClr val="tx1">
                <a:lumMod val="65000"/>
                <a:lumOff val="35000"/>
              </a:schemeClr>
            </a:solidFill>
          </a:endParaRPr>
        </a:p>
      </xdr:txBody>
    </xdr:sp>
    <xdr:clientData/>
  </xdr:twoCellAnchor>
  <xdr:twoCellAnchor>
    <xdr:from>
      <xdr:col>5</xdr:col>
      <xdr:colOff>527050</xdr:colOff>
      <xdr:row>8</xdr:row>
      <xdr:rowOff>12700</xdr:rowOff>
    </xdr:from>
    <xdr:to>
      <xdr:col>7</xdr:col>
      <xdr:colOff>222250</xdr:colOff>
      <xdr:row>9</xdr:row>
      <xdr:rowOff>76200</xdr:rowOff>
    </xdr:to>
    <xdr:sp macro="" textlink="">
      <xdr:nvSpPr>
        <xdr:cNvPr id="56" name="TextBox 55">
          <a:extLst>
            <a:ext uri="{FF2B5EF4-FFF2-40B4-BE49-F238E27FC236}">
              <a16:creationId xmlns:a16="http://schemas.microsoft.com/office/drawing/2014/main" id="{D516123C-25DA-4D8F-B52F-439F941B818E}"/>
            </a:ext>
          </a:extLst>
        </xdr:cNvPr>
        <xdr:cNvSpPr txBox="1"/>
      </xdr:nvSpPr>
      <xdr:spPr>
        <a:xfrm>
          <a:off x="3575050" y="1206500"/>
          <a:ext cx="9144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a:solidFill>
                <a:schemeClr val="tx1">
                  <a:lumMod val="65000"/>
                  <a:lumOff val="35000"/>
                </a:schemeClr>
              </a:solidFill>
              <a:latin typeface="+mn-lt"/>
              <a:ea typeface="+mn-ea"/>
              <a:cs typeface="+mn-cs"/>
            </a:rPr>
            <a:t>Revenue by </a:t>
          </a:r>
        </a:p>
      </xdr:txBody>
    </xdr:sp>
    <xdr:clientData/>
  </xdr:twoCellAnchor>
  <xdr:twoCellAnchor>
    <xdr:from>
      <xdr:col>5</xdr:col>
      <xdr:colOff>520700</xdr:colOff>
      <xdr:row>8</xdr:row>
      <xdr:rowOff>165100</xdr:rowOff>
    </xdr:from>
    <xdr:to>
      <xdr:col>7</xdr:col>
      <xdr:colOff>177800</xdr:colOff>
      <xdr:row>10</xdr:row>
      <xdr:rowOff>88900</xdr:rowOff>
    </xdr:to>
    <xdr:sp macro="" textlink="">
      <xdr:nvSpPr>
        <xdr:cNvPr id="57" name="TextBox 56">
          <a:extLst>
            <a:ext uri="{FF2B5EF4-FFF2-40B4-BE49-F238E27FC236}">
              <a16:creationId xmlns:a16="http://schemas.microsoft.com/office/drawing/2014/main" id="{E1D75789-34A4-43BD-B12A-A5F083132DA3}"/>
            </a:ext>
          </a:extLst>
        </xdr:cNvPr>
        <xdr:cNvSpPr txBox="1"/>
      </xdr:nvSpPr>
      <xdr:spPr>
        <a:xfrm>
          <a:off x="3568700" y="1358900"/>
          <a:ext cx="8763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1F8CB3"/>
              </a:solidFill>
            </a:rPr>
            <a:t>Weekend</a:t>
          </a:r>
          <a:endParaRPr lang="en-US" sz="1200" b="1" baseline="0">
            <a:solidFill>
              <a:srgbClr val="1F8CB3"/>
            </a:solidFill>
          </a:endParaRPr>
        </a:p>
      </xdr:txBody>
    </xdr:sp>
    <xdr:clientData/>
  </xdr:twoCellAnchor>
  <xdr:twoCellAnchor>
    <xdr:from>
      <xdr:col>5</xdr:col>
      <xdr:colOff>552450</xdr:colOff>
      <xdr:row>16</xdr:row>
      <xdr:rowOff>88900</xdr:rowOff>
    </xdr:from>
    <xdr:to>
      <xdr:col>7</xdr:col>
      <xdr:colOff>247650</xdr:colOff>
      <xdr:row>17</xdr:row>
      <xdr:rowOff>152400</xdr:rowOff>
    </xdr:to>
    <xdr:sp macro="" textlink="">
      <xdr:nvSpPr>
        <xdr:cNvPr id="61" name="TextBox 60">
          <a:extLst>
            <a:ext uri="{FF2B5EF4-FFF2-40B4-BE49-F238E27FC236}">
              <a16:creationId xmlns:a16="http://schemas.microsoft.com/office/drawing/2014/main" id="{1A575194-E871-46C9-9D4E-31F46876A866}"/>
            </a:ext>
          </a:extLst>
        </xdr:cNvPr>
        <xdr:cNvSpPr txBox="1"/>
      </xdr:nvSpPr>
      <xdr:spPr>
        <a:xfrm>
          <a:off x="3600450" y="2755900"/>
          <a:ext cx="9144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a:solidFill>
                <a:schemeClr val="tx1">
                  <a:lumMod val="65000"/>
                  <a:lumOff val="35000"/>
                </a:schemeClr>
              </a:solidFill>
              <a:latin typeface="+mn-lt"/>
              <a:ea typeface="+mn-ea"/>
              <a:cs typeface="+mn-cs"/>
            </a:rPr>
            <a:t>Revenue by </a:t>
          </a:r>
        </a:p>
      </xdr:txBody>
    </xdr:sp>
    <xdr:clientData/>
  </xdr:twoCellAnchor>
  <xdr:twoCellAnchor>
    <xdr:from>
      <xdr:col>5</xdr:col>
      <xdr:colOff>546100</xdr:colOff>
      <xdr:row>17</xdr:row>
      <xdr:rowOff>57150</xdr:rowOff>
    </xdr:from>
    <xdr:to>
      <xdr:col>7</xdr:col>
      <xdr:colOff>203200</xdr:colOff>
      <xdr:row>18</xdr:row>
      <xdr:rowOff>165100</xdr:rowOff>
    </xdr:to>
    <xdr:sp macro="" textlink="">
      <xdr:nvSpPr>
        <xdr:cNvPr id="62" name="TextBox 61">
          <a:extLst>
            <a:ext uri="{FF2B5EF4-FFF2-40B4-BE49-F238E27FC236}">
              <a16:creationId xmlns:a16="http://schemas.microsoft.com/office/drawing/2014/main" id="{9F3A32A9-4A31-4B7B-825C-F55251E115DE}"/>
            </a:ext>
          </a:extLst>
        </xdr:cNvPr>
        <xdr:cNvSpPr txBox="1"/>
      </xdr:nvSpPr>
      <xdr:spPr>
        <a:xfrm>
          <a:off x="3594100" y="2908300"/>
          <a:ext cx="8763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lumMod val="50000"/>
                  <a:lumOff val="50000"/>
                </a:schemeClr>
              </a:solidFill>
            </a:rPr>
            <a:t>Weekday</a:t>
          </a:r>
          <a:endParaRPr lang="en-US" sz="1200" b="1" baseline="0">
            <a:solidFill>
              <a:schemeClr val="tx1">
                <a:lumMod val="50000"/>
                <a:lumOff val="50000"/>
              </a:schemeClr>
            </a:solidFill>
          </a:endParaRPr>
        </a:p>
      </xdr:txBody>
    </xdr:sp>
    <xdr:clientData/>
  </xdr:twoCellAnchor>
  <xdr:twoCellAnchor>
    <xdr:from>
      <xdr:col>5</xdr:col>
      <xdr:colOff>298450</xdr:colOff>
      <xdr:row>10</xdr:row>
      <xdr:rowOff>63500</xdr:rowOff>
    </xdr:from>
    <xdr:to>
      <xdr:col>7</xdr:col>
      <xdr:colOff>355600</xdr:colOff>
      <xdr:row>12</xdr:row>
      <xdr:rowOff>19050</xdr:rowOff>
    </xdr:to>
    <xdr:sp macro="" textlink="'wafle chart'!D4">
      <xdr:nvSpPr>
        <xdr:cNvPr id="63" name="TextBox 62">
          <a:extLst>
            <a:ext uri="{FF2B5EF4-FFF2-40B4-BE49-F238E27FC236}">
              <a16:creationId xmlns:a16="http://schemas.microsoft.com/office/drawing/2014/main" id="{830C1B65-B616-4FEC-B9AC-C4CF34D434EF}"/>
            </a:ext>
          </a:extLst>
        </xdr:cNvPr>
        <xdr:cNvSpPr txBox="1"/>
      </xdr:nvSpPr>
      <xdr:spPr>
        <a:xfrm>
          <a:off x="3346450" y="1625600"/>
          <a:ext cx="1276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F258243-7F8E-41D4-9F7A-1B61FA4B119D}" type="TxLink">
            <a:rPr lang="en-US" sz="2400" b="0" i="0" u="none" strike="noStrike">
              <a:solidFill>
                <a:srgbClr val="1F8CB3"/>
              </a:solidFill>
              <a:latin typeface="Calibri"/>
              <a:ea typeface="Calibri"/>
              <a:cs typeface="Calibri"/>
            </a:rPr>
            <a:pPr marL="0" indent="0" algn="ctr"/>
            <a:t>29%</a:t>
          </a:fld>
          <a:endParaRPr lang="en-US" sz="2400" b="0" i="0" u="none" strike="noStrike">
            <a:solidFill>
              <a:srgbClr val="1F8CB3"/>
            </a:solidFill>
            <a:latin typeface="Calibri"/>
            <a:ea typeface="Calibri"/>
            <a:cs typeface="Calibri"/>
          </a:endParaRPr>
        </a:p>
      </xdr:txBody>
    </xdr:sp>
    <xdr:clientData/>
  </xdr:twoCellAnchor>
  <xdr:twoCellAnchor>
    <xdr:from>
      <xdr:col>5</xdr:col>
      <xdr:colOff>330200</xdr:colOff>
      <xdr:row>18</xdr:row>
      <xdr:rowOff>88900</xdr:rowOff>
    </xdr:from>
    <xdr:to>
      <xdr:col>7</xdr:col>
      <xdr:colOff>387350</xdr:colOff>
      <xdr:row>20</xdr:row>
      <xdr:rowOff>44450</xdr:rowOff>
    </xdr:to>
    <xdr:sp macro="" textlink="'wafle chart'!D5">
      <xdr:nvSpPr>
        <xdr:cNvPr id="64" name="TextBox 63">
          <a:extLst>
            <a:ext uri="{FF2B5EF4-FFF2-40B4-BE49-F238E27FC236}">
              <a16:creationId xmlns:a16="http://schemas.microsoft.com/office/drawing/2014/main" id="{2867B872-E00E-46CC-B7F9-E65B3F5E4804}"/>
            </a:ext>
          </a:extLst>
        </xdr:cNvPr>
        <xdr:cNvSpPr txBox="1"/>
      </xdr:nvSpPr>
      <xdr:spPr>
        <a:xfrm>
          <a:off x="3378200" y="3124200"/>
          <a:ext cx="1276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1093BE-64D7-4E72-B7EB-83E585B7EEC6}" type="TxLink">
            <a:rPr lang="en-US" sz="2400" b="0" i="0" u="none" strike="noStrike">
              <a:solidFill>
                <a:schemeClr val="bg1">
                  <a:lumMod val="50000"/>
                </a:schemeClr>
              </a:solidFill>
              <a:latin typeface="Calibri"/>
              <a:ea typeface="Calibri"/>
              <a:cs typeface="Calibri"/>
            </a:rPr>
            <a:pPr marL="0" indent="0" algn="ctr"/>
            <a:t>71%</a:t>
          </a:fld>
          <a:endParaRPr lang="en-US" sz="2400" b="0" i="0" u="none" strike="noStrike">
            <a:solidFill>
              <a:schemeClr val="bg1">
                <a:lumMod val="50000"/>
              </a:schemeClr>
            </a:solidFill>
            <a:latin typeface="Calibri"/>
            <a:ea typeface="Calibri"/>
            <a:cs typeface="Calibri"/>
          </a:endParaRPr>
        </a:p>
      </xdr:txBody>
    </xdr:sp>
    <xdr:clientData/>
  </xdr:twoCellAnchor>
  <xdr:twoCellAnchor>
    <xdr:from>
      <xdr:col>4</xdr:col>
      <xdr:colOff>323850</xdr:colOff>
      <xdr:row>6</xdr:row>
      <xdr:rowOff>19050</xdr:rowOff>
    </xdr:from>
    <xdr:to>
      <xdr:col>6</xdr:col>
      <xdr:colOff>381000</xdr:colOff>
      <xdr:row>7</xdr:row>
      <xdr:rowOff>158750</xdr:rowOff>
    </xdr:to>
    <xdr:sp macro="" textlink="'Analysis 2'!$AA$10">
      <xdr:nvSpPr>
        <xdr:cNvPr id="65" name="TextBox 64">
          <a:extLst>
            <a:ext uri="{FF2B5EF4-FFF2-40B4-BE49-F238E27FC236}">
              <a16:creationId xmlns:a16="http://schemas.microsoft.com/office/drawing/2014/main" id="{405956F3-E96B-4134-93FF-F85B299A12B6}"/>
            </a:ext>
          </a:extLst>
        </xdr:cNvPr>
        <xdr:cNvSpPr txBox="1"/>
      </xdr:nvSpPr>
      <xdr:spPr>
        <a:xfrm>
          <a:off x="2762250" y="844550"/>
          <a:ext cx="1276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982330-B920-4B24-A4FB-CB26EE05607B}" type="TxLink">
            <a:rPr lang="en-US" sz="1200" b="0" i="0" u="none" strike="noStrike">
              <a:solidFill>
                <a:schemeClr val="tx1">
                  <a:lumMod val="85000"/>
                  <a:lumOff val="15000"/>
                </a:schemeClr>
              </a:solidFill>
              <a:latin typeface="Calibri"/>
              <a:ea typeface="Calibri"/>
              <a:cs typeface="Calibri"/>
            </a:rPr>
            <a:pPr marL="0" indent="0" algn="ctr"/>
            <a:t>$2M</a:t>
          </a:fld>
          <a:endParaRPr lang="en-US" sz="2800" b="0" i="0" u="none" strike="noStrike">
            <a:solidFill>
              <a:schemeClr val="tx1">
                <a:lumMod val="85000"/>
                <a:lumOff val="15000"/>
              </a:schemeClr>
            </a:solidFill>
            <a:latin typeface="Calibri"/>
            <a:ea typeface="Calibri"/>
            <a:cs typeface="Calibri"/>
          </a:endParaRPr>
        </a:p>
      </xdr:txBody>
    </xdr:sp>
    <xdr:clientData/>
  </xdr:twoCellAnchor>
  <xdr:twoCellAnchor>
    <xdr:from>
      <xdr:col>4</xdr:col>
      <xdr:colOff>304800</xdr:colOff>
      <xdr:row>14</xdr:row>
      <xdr:rowOff>76200</xdr:rowOff>
    </xdr:from>
    <xdr:to>
      <xdr:col>6</xdr:col>
      <xdr:colOff>361950</xdr:colOff>
      <xdr:row>15</xdr:row>
      <xdr:rowOff>152400</xdr:rowOff>
    </xdr:to>
    <xdr:sp macro="" textlink="'Analysis 2'!$AA$9">
      <xdr:nvSpPr>
        <xdr:cNvPr id="66" name="TextBox 65">
          <a:extLst>
            <a:ext uri="{FF2B5EF4-FFF2-40B4-BE49-F238E27FC236}">
              <a16:creationId xmlns:a16="http://schemas.microsoft.com/office/drawing/2014/main" id="{19484186-6B44-406C-A7F5-E3FC584A1010}"/>
            </a:ext>
          </a:extLst>
        </xdr:cNvPr>
        <xdr:cNvSpPr txBox="1"/>
      </xdr:nvSpPr>
      <xdr:spPr>
        <a:xfrm>
          <a:off x="2743200" y="2374900"/>
          <a:ext cx="12763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58170B-F94B-4964-8FF5-78AA90BFC8F3}" type="TxLink">
            <a:rPr lang="en-US" sz="1200" b="0" i="0" u="none" strike="noStrike">
              <a:solidFill>
                <a:schemeClr val="tx1">
                  <a:lumMod val="85000"/>
                  <a:lumOff val="15000"/>
                </a:schemeClr>
              </a:solidFill>
              <a:latin typeface="Calibri"/>
              <a:ea typeface="Calibri"/>
              <a:cs typeface="Calibri"/>
            </a:rPr>
            <a:pPr marL="0" indent="0" algn="ctr"/>
            <a:t>$4M</a:t>
          </a:fld>
          <a:endParaRPr lang="en-US" sz="1200" b="0" i="0" u="none" strike="noStrike">
            <a:solidFill>
              <a:schemeClr val="tx1">
                <a:lumMod val="85000"/>
                <a:lumOff val="15000"/>
              </a:schemeClr>
            </a:solidFill>
            <a:latin typeface="Calibri"/>
            <a:ea typeface="Calibri"/>
            <a:cs typeface="Calibri"/>
          </a:endParaRPr>
        </a:p>
      </xdr:txBody>
    </xdr:sp>
    <xdr:clientData/>
  </xdr:twoCellAnchor>
  <xdr:twoCellAnchor>
    <xdr:from>
      <xdr:col>0</xdr:col>
      <xdr:colOff>0</xdr:colOff>
      <xdr:row>5</xdr:row>
      <xdr:rowOff>69850</xdr:rowOff>
    </xdr:from>
    <xdr:to>
      <xdr:col>4</xdr:col>
      <xdr:colOff>6350</xdr:colOff>
      <xdr:row>19</xdr:row>
      <xdr:rowOff>19050</xdr:rowOff>
    </xdr:to>
    <xdr:graphicFrame macro="">
      <xdr:nvGraphicFramePr>
        <xdr:cNvPr id="67" name="Chart 66">
          <a:extLst>
            <a:ext uri="{FF2B5EF4-FFF2-40B4-BE49-F238E27FC236}">
              <a16:creationId xmlns:a16="http://schemas.microsoft.com/office/drawing/2014/main" id="{FA104EA6-2ABA-4C8C-AEC9-7D0D672FBD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76200</xdr:colOff>
      <xdr:row>5</xdr:row>
      <xdr:rowOff>146050</xdr:rowOff>
    </xdr:from>
    <xdr:to>
      <xdr:col>3</xdr:col>
      <xdr:colOff>603250</xdr:colOff>
      <xdr:row>8</xdr:row>
      <xdr:rowOff>12700</xdr:rowOff>
    </xdr:to>
    <xdr:sp macro="" textlink="">
      <xdr:nvSpPr>
        <xdr:cNvPr id="68" name="TextBox 67">
          <a:extLst>
            <a:ext uri="{FF2B5EF4-FFF2-40B4-BE49-F238E27FC236}">
              <a16:creationId xmlns:a16="http://schemas.microsoft.com/office/drawing/2014/main" id="{A19EB8B1-FDAA-44B0-82DA-34EAF8A1B65E}"/>
            </a:ext>
          </a:extLst>
        </xdr:cNvPr>
        <xdr:cNvSpPr txBox="1"/>
      </xdr:nvSpPr>
      <xdr:spPr>
        <a:xfrm>
          <a:off x="76200" y="787400"/>
          <a:ext cx="235585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75000"/>
                  <a:lumOff val="25000"/>
                </a:schemeClr>
              </a:solidFill>
            </a:rPr>
            <a:t>Revenue</a:t>
          </a:r>
          <a:r>
            <a:rPr lang="en-US" sz="1200" baseline="0">
              <a:solidFill>
                <a:schemeClr val="tx1">
                  <a:lumMod val="75000"/>
                  <a:lumOff val="25000"/>
                </a:schemeClr>
              </a:solidFill>
            </a:rPr>
            <a:t> by Quarter vs % Change </a:t>
          </a:r>
          <a:endParaRPr lang="en-US" sz="1200">
            <a:solidFill>
              <a:schemeClr val="tx1">
                <a:lumMod val="75000"/>
                <a:lumOff val="25000"/>
              </a:schemeClr>
            </a:solidFill>
          </a:endParaRPr>
        </a:p>
      </xdr:txBody>
    </xdr:sp>
    <xdr:clientData/>
  </xdr:twoCellAnchor>
  <xdr:twoCellAnchor>
    <xdr:from>
      <xdr:col>0</xdr:col>
      <xdr:colOff>57150</xdr:colOff>
      <xdr:row>6</xdr:row>
      <xdr:rowOff>152400</xdr:rowOff>
    </xdr:from>
    <xdr:to>
      <xdr:col>3</xdr:col>
      <xdr:colOff>279400</xdr:colOff>
      <xdr:row>9</xdr:row>
      <xdr:rowOff>95250</xdr:rowOff>
    </xdr:to>
    <xdr:sp macro="" textlink="'Analysis 2'!AG27">
      <xdr:nvSpPr>
        <xdr:cNvPr id="69" name="TextBox 68">
          <a:extLst>
            <a:ext uri="{FF2B5EF4-FFF2-40B4-BE49-F238E27FC236}">
              <a16:creationId xmlns:a16="http://schemas.microsoft.com/office/drawing/2014/main" id="{D4FDCD6D-C09F-4348-A0CF-644895525D01}"/>
            </a:ext>
          </a:extLst>
        </xdr:cNvPr>
        <xdr:cNvSpPr txBox="1"/>
      </xdr:nvSpPr>
      <xdr:spPr>
        <a:xfrm>
          <a:off x="57150" y="977900"/>
          <a:ext cx="205105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6E41AB-4C13-4E98-8BFF-2D1E88068AE8}" type="TxLink">
            <a:rPr lang="en-US" sz="1100" b="0" i="1" u="none" strike="noStrike">
              <a:solidFill>
                <a:schemeClr val="tx1">
                  <a:lumMod val="50000"/>
                  <a:lumOff val="50000"/>
                </a:schemeClr>
              </a:solidFill>
              <a:latin typeface="Calibri"/>
              <a:ea typeface="Calibri"/>
              <a:cs typeface="Calibri"/>
            </a:rPr>
            <a:pPr/>
            <a:t>The Line in the chart indicates $1,361,702 Average Revenue</a:t>
          </a:fld>
          <a:endParaRPr lang="en-US" sz="1200" i="1">
            <a:solidFill>
              <a:schemeClr val="tx1">
                <a:lumMod val="50000"/>
                <a:lumOff val="50000"/>
              </a:schemeClr>
            </a:solidFill>
          </a:endParaRPr>
        </a:p>
      </xdr:txBody>
    </xdr:sp>
    <xdr:clientData/>
  </xdr:twoCellAnchor>
  <xdr:twoCellAnchor>
    <xdr:from>
      <xdr:col>0</xdr:col>
      <xdr:colOff>228600</xdr:colOff>
      <xdr:row>18</xdr:row>
      <xdr:rowOff>152400</xdr:rowOff>
    </xdr:from>
    <xdr:to>
      <xdr:col>0</xdr:col>
      <xdr:colOff>349250</xdr:colOff>
      <xdr:row>19</xdr:row>
      <xdr:rowOff>88900</xdr:rowOff>
    </xdr:to>
    <xdr:sp macro="" textlink="">
      <xdr:nvSpPr>
        <xdr:cNvPr id="70" name="Oval 69">
          <a:extLst>
            <a:ext uri="{FF2B5EF4-FFF2-40B4-BE49-F238E27FC236}">
              <a16:creationId xmlns:a16="http://schemas.microsoft.com/office/drawing/2014/main" id="{A6C46AAC-5447-4B8A-8639-6AE71FB1B375}"/>
            </a:ext>
          </a:extLst>
        </xdr:cNvPr>
        <xdr:cNvSpPr/>
      </xdr:nvSpPr>
      <xdr:spPr>
        <a:xfrm>
          <a:off x="228600" y="3187700"/>
          <a:ext cx="120650" cy="120650"/>
        </a:xfrm>
        <a:prstGeom prst="ellipse">
          <a:avLst/>
        </a:prstGeom>
        <a:solidFill>
          <a:srgbClr val="70C7E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234950</xdr:colOff>
      <xdr:row>19</xdr:row>
      <xdr:rowOff>177800</xdr:rowOff>
    </xdr:from>
    <xdr:to>
      <xdr:col>0</xdr:col>
      <xdr:colOff>355600</xdr:colOff>
      <xdr:row>20</xdr:row>
      <xdr:rowOff>114300</xdr:rowOff>
    </xdr:to>
    <xdr:sp macro="" textlink="">
      <xdr:nvSpPr>
        <xdr:cNvPr id="71" name="Oval 70">
          <a:extLst>
            <a:ext uri="{FF2B5EF4-FFF2-40B4-BE49-F238E27FC236}">
              <a16:creationId xmlns:a16="http://schemas.microsoft.com/office/drawing/2014/main" id="{3946F796-FB8F-4DBC-8976-2C3D435FD682}"/>
            </a:ext>
          </a:extLst>
        </xdr:cNvPr>
        <xdr:cNvSpPr/>
      </xdr:nvSpPr>
      <xdr:spPr>
        <a:xfrm>
          <a:off x="234950" y="3397250"/>
          <a:ext cx="120650" cy="120650"/>
        </a:xfrm>
        <a:prstGeom prst="ellipse">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552450</xdr:colOff>
      <xdr:row>19</xdr:row>
      <xdr:rowOff>158750</xdr:rowOff>
    </xdr:from>
    <xdr:to>
      <xdr:col>3</xdr:col>
      <xdr:colOff>387350</xdr:colOff>
      <xdr:row>19</xdr:row>
      <xdr:rowOff>158750</xdr:rowOff>
    </xdr:to>
    <xdr:cxnSp macro="">
      <xdr:nvCxnSpPr>
        <xdr:cNvPr id="73" name="Straight Connector 72">
          <a:extLst>
            <a:ext uri="{FF2B5EF4-FFF2-40B4-BE49-F238E27FC236}">
              <a16:creationId xmlns:a16="http://schemas.microsoft.com/office/drawing/2014/main" id="{56012014-67FB-4C0C-B91D-98590F78878B}"/>
            </a:ext>
          </a:extLst>
        </xdr:cNvPr>
        <xdr:cNvCxnSpPr/>
      </xdr:nvCxnSpPr>
      <xdr:spPr>
        <a:xfrm>
          <a:off x="1771650" y="3378200"/>
          <a:ext cx="444500" cy="0"/>
        </a:xfrm>
        <a:prstGeom prst="line">
          <a:avLst/>
        </a:prstGeom>
        <a:ln w="1905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311150</xdr:colOff>
      <xdr:row>18</xdr:row>
      <xdr:rowOff>88900</xdr:rowOff>
    </xdr:from>
    <xdr:to>
      <xdr:col>2</xdr:col>
      <xdr:colOff>101600</xdr:colOff>
      <xdr:row>20</xdr:row>
      <xdr:rowOff>0</xdr:rowOff>
    </xdr:to>
    <xdr:sp macro="" textlink="">
      <xdr:nvSpPr>
        <xdr:cNvPr id="74" name="TextBox 73">
          <a:extLst>
            <a:ext uri="{FF2B5EF4-FFF2-40B4-BE49-F238E27FC236}">
              <a16:creationId xmlns:a16="http://schemas.microsoft.com/office/drawing/2014/main" id="{23BD3CE3-CBF8-47E4-8E4D-98AB0367BC9D}"/>
            </a:ext>
          </a:extLst>
        </xdr:cNvPr>
        <xdr:cNvSpPr txBox="1"/>
      </xdr:nvSpPr>
      <xdr:spPr>
        <a:xfrm>
          <a:off x="311150" y="3124200"/>
          <a:ext cx="10096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Below Average</a:t>
          </a:r>
        </a:p>
      </xdr:txBody>
    </xdr:sp>
    <xdr:clientData/>
  </xdr:twoCellAnchor>
  <xdr:twoCellAnchor>
    <xdr:from>
      <xdr:col>0</xdr:col>
      <xdr:colOff>311150</xdr:colOff>
      <xdr:row>19</xdr:row>
      <xdr:rowOff>133350</xdr:rowOff>
    </xdr:from>
    <xdr:to>
      <xdr:col>2</xdr:col>
      <xdr:colOff>101600</xdr:colOff>
      <xdr:row>21</xdr:row>
      <xdr:rowOff>44450</xdr:rowOff>
    </xdr:to>
    <xdr:sp macro="" textlink="">
      <xdr:nvSpPr>
        <xdr:cNvPr id="75" name="TextBox 74">
          <a:extLst>
            <a:ext uri="{FF2B5EF4-FFF2-40B4-BE49-F238E27FC236}">
              <a16:creationId xmlns:a16="http://schemas.microsoft.com/office/drawing/2014/main" id="{52A9CDBC-67D2-487E-BA7A-3ECE61F4EFA9}"/>
            </a:ext>
          </a:extLst>
        </xdr:cNvPr>
        <xdr:cNvSpPr txBox="1"/>
      </xdr:nvSpPr>
      <xdr:spPr>
        <a:xfrm>
          <a:off x="311150" y="3352800"/>
          <a:ext cx="10096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Above Average</a:t>
          </a:r>
        </a:p>
      </xdr:txBody>
    </xdr:sp>
    <xdr:clientData/>
  </xdr:twoCellAnchor>
  <xdr:twoCellAnchor>
    <xdr:from>
      <xdr:col>2</xdr:col>
      <xdr:colOff>349250</xdr:colOff>
      <xdr:row>18</xdr:row>
      <xdr:rowOff>133350</xdr:rowOff>
    </xdr:from>
    <xdr:to>
      <xdr:col>4</xdr:col>
      <xdr:colOff>139700</xdr:colOff>
      <xdr:row>19</xdr:row>
      <xdr:rowOff>139700</xdr:rowOff>
    </xdr:to>
    <xdr:sp macro="" textlink="">
      <xdr:nvSpPr>
        <xdr:cNvPr id="76" name="TextBox 75">
          <a:extLst>
            <a:ext uri="{FF2B5EF4-FFF2-40B4-BE49-F238E27FC236}">
              <a16:creationId xmlns:a16="http://schemas.microsoft.com/office/drawing/2014/main" id="{75B81F0A-5C2A-48C4-9892-2E1708C73A28}"/>
            </a:ext>
          </a:extLst>
        </xdr:cNvPr>
        <xdr:cNvSpPr txBox="1"/>
      </xdr:nvSpPr>
      <xdr:spPr>
        <a:xfrm>
          <a:off x="1568450" y="3168650"/>
          <a:ext cx="10096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Average Line</a:t>
          </a:r>
        </a:p>
      </xdr:txBody>
    </xdr:sp>
    <xdr:clientData/>
  </xdr:twoCellAnchor>
  <xdr:twoCellAnchor>
    <xdr:from>
      <xdr:col>0</xdr:col>
      <xdr:colOff>107950</xdr:colOff>
      <xdr:row>24</xdr:row>
      <xdr:rowOff>38100</xdr:rowOff>
    </xdr:from>
    <xdr:to>
      <xdr:col>7</xdr:col>
      <xdr:colOff>336550</xdr:colOff>
      <xdr:row>30</xdr:row>
      <xdr:rowOff>171450</xdr:rowOff>
    </xdr:to>
    <xdr:graphicFrame macro="">
      <xdr:nvGraphicFramePr>
        <xdr:cNvPr id="77" name="Chart 76">
          <a:extLst>
            <a:ext uri="{FF2B5EF4-FFF2-40B4-BE49-F238E27FC236}">
              <a16:creationId xmlns:a16="http://schemas.microsoft.com/office/drawing/2014/main" id="{913AC153-42FA-4ACC-ACFA-B5FCECDD05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171450</xdr:colOff>
      <xdr:row>21</xdr:row>
      <xdr:rowOff>133350</xdr:rowOff>
    </xdr:from>
    <xdr:to>
      <xdr:col>4</xdr:col>
      <xdr:colOff>349250</xdr:colOff>
      <xdr:row>23</xdr:row>
      <xdr:rowOff>57150</xdr:rowOff>
    </xdr:to>
    <xdr:sp macro="" textlink="">
      <xdr:nvSpPr>
        <xdr:cNvPr id="79" name="TextBox 78">
          <a:extLst>
            <a:ext uri="{FF2B5EF4-FFF2-40B4-BE49-F238E27FC236}">
              <a16:creationId xmlns:a16="http://schemas.microsoft.com/office/drawing/2014/main" id="{391089A9-6D7F-47F5-B6C0-559278AAE106}"/>
            </a:ext>
          </a:extLst>
        </xdr:cNvPr>
        <xdr:cNvSpPr txBox="1"/>
      </xdr:nvSpPr>
      <xdr:spPr>
        <a:xfrm>
          <a:off x="171450" y="3721100"/>
          <a:ext cx="26162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75000"/>
                  <a:lumOff val="25000"/>
                </a:schemeClr>
              </a:solidFill>
            </a:rPr>
            <a:t>Revenue</a:t>
          </a:r>
          <a:r>
            <a:rPr lang="en-US" sz="1200" baseline="0">
              <a:solidFill>
                <a:schemeClr val="tx1">
                  <a:lumMod val="75000"/>
                  <a:lumOff val="25000"/>
                </a:schemeClr>
              </a:solidFill>
            </a:rPr>
            <a:t> by Weekdays vs % Change </a:t>
          </a:r>
          <a:endParaRPr lang="en-US" sz="1200">
            <a:solidFill>
              <a:schemeClr val="tx1">
                <a:lumMod val="75000"/>
                <a:lumOff val="25000"/>
              </a:schemeClr>
            </a:solidFill>
          </a:endParaRPr>
        </a:p>
      </xdr:txBody>
    </xdr:sp>
    <xdr:clientData/>
  </xdr:twoCellAnchor>
  <xdr:twoCellAnchor>
    <xdr:from>
      <xdr:col>0</xdr:col>
      <xdr:colOff>171450</xdr:colOff>
      <xdr:row>22</xdr:row>
      <xdr:rowOff>88900</xdr:rowOff>
    </xdr:from>
    <xdr:to>
      <xdr:col>6</xdr:col>
      <xdr:colOff>101600</xdr:colOff>
      <xdr:row>25</xdr:row>
      <xdr:rowOff>31750</xdr:rowOff>
    </xdr:to>
    <xdr:sp macro="" textlink="'Analysis 2'!AP30">
      <xdr:nvSpPr>
        <xdr:cNvPr id="80" name="TextBox 79">
          <a:extLst>
            <a:ext uri="{FF2B5EF4-FFF2-40B4-BE49-F238E27FC236}">
              <a16:creationId xmlns:a16="http://schemas.microsoft.com/office/drawing/2014/main" id="{2623D890-F6CA-4A21-9768-527062AAD34E}"/>
            </a:ext>
          </a:extLst>
        </xdr:cNvPr>
        <xdr:cNvSpPr txBox="1"/>
      </xdr:nvSpPr>
      <xdr:spPr>
        <a:xfrm>
          <a:off x="171450" y="3860800"/>
          <a:ext cx="358775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7720EA-F95E-43DA-864D-31714C79711D}" type="TxLink">
            <a:rPr lang="en-US" sz="1100" b="0" i="1" u="none" strike="noStrike">
              <a:solidFill>
                <a:schemeClr val="tx1">
                  <a:lumMod val="50000"/>
                  <a:lumOff val="50000"/>
                </a:schemeClr>
              </a:solidFill>
              <a:latin typeface="Calibri"/>
              <a:ea typeface="Calibri"/>
              <a:cs typeface="Calibri"/>
            </a:rPr>
            <a:pPr/>
            <a:t>The Line in the chart indicates $778,116 Average Revenue</a:t>
          </a:fld>
          <a:endParaRPr lang="en-US" sz="1200" i="1">
            <a:solidFill>
              <a:schemeClr val="tx1">
                <a:lumMod val="50000"/>
                <a:lumOff val="50000"/>
              </a:schemeClr>
            </a:solidFill>
          </a:endParaRPr>
        </a:p>
      </xdr:txBody>
    </xdr:sp>
    <xdr:clientData/>
  </xdr:twoCellAnchor>
  <xdr:twoCellAnchor>
    <xdr:from>
      <xdr:col>0</xdr:col>
      <xdr:colOff>387350</xdr:colOff>
      <xdr:row>31</xdr:row>
      <xdr:rowOff>31750</xdr:rowOff>
    </xdr:from>
    <xdr:to>
      <xdr:col>0</xdr:col>
      <xdr:colOff>508000</xdr:colOff>
      <xdr:row>31</xdr:row>
      <xdr:rowOff>152400</xdr:rowOff>
    </xdr:to>
    <xdr:sp macro="" textlink="">
      <xdr:nvSpPr>
        <xdr:cNvPr id="81" name="Oval 80">
          <a:extLst>
            <a:ext uri="{FF2B5EF4-FFF2-40B4-BE49-F238E27FC236}">
              <a16:creationId xmlns:a16="http://schemas.microsoft.com/office/drawing/2014/main" id="{52F772A5-23AF-4E33-BBFA-2CC44B43441F}"/>
            </a:ext>
          </a:extLst>
        </xdr:cNvPr>
        <xdr:cNvSpPr/>
      </xdr:nvSpPr>
      <xdr:spPr>
        <a:xfrm>
          <a:off x="387350" y="5461000"/>
          <a:ext cx="120650" cy="120650"/>
        </a:xfrm>
        <a:prstGeom prst="ellipse">
          <a:avLst/>
        </a:prstGeom>
        <a:solidFill>
          <a:srgbClr val="70C7E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469900</xdr:colOff>
      <xdr:row>30</xdr:row>
      <xdr:rowOff>152400</xdr:rowOff>
    </xdr:from>
    <xdr:to>
      <xdr:col>2</xdr:col>
      <xdr:colOff>260350</xdr:colOff>
      <xdr:row>32</xdr:row>
      <xdr:rowOff>63500</xdr:rowOff>
    </xdr:to>
    <xdr:sp macro="" textlink="">
      <xdr:nvSpPr>
        <xdr:cNvPr id="82" name="TextBox 81">
          <a:extLst>
            <a:ext uri="{FF2B5EF4-FFF2-40B4-BE49-F238E27FC236}">
              <a16:creationId xmlns:a16="http://schemas.microsoft.com/office/drawing/2014/main" id="{A7B1E7D2-372C-4724-9B17-D4C6C2303E9E}"/>
            </a:ext>
          </a:extLst>
        </xdr:cNvPr>
        <xdr:cNvSpPr txBox="1"/>
      </xdr:nvSpPr>
      <xdr:spPr>
        <a:xfrm>
          <a:off x="469900" y="5397500"/>
          <a:ext cx="10096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Below Average</a:t>
          </a:r>
        </a:p>
      </xdr:txBody>
    </xdr:sp>
    <xdr:clientData/>
  </xdr:twoCellAnchor>
  <xdr:twoCellAnchor>
    <xdr:from>
      <xdr:col>2</xdr:col>
      <xdr:colOff>361950</xdr:colOff>
      <xdr:row>31</xdr:row>
      <xdr:rowOff>38100</xdr:rowOff>
    </xdr:from>
    <xdr:to>
      <xdr:col>2</xdr:col>
      <xdr:colOff>482600</xdr:colOff>
      <xdr:row>31</xdr:row>
      <xdr:rowOff>158750</xdr:rowOff>
    </xdr:to>
    <xdr:sp macro="" textlink="">
      <xdr:nvSpPr>
        <xdr:cNvPr id="83" name="Oval 82">
          <a:extLst>
            <a:ext uri="{FF2B5EF4-FFF2-40B4-BE49-F238E27FC236}">
              <a16:creationId xmlns:a16="http://schemas.microsoft.com/office/drawing/2014/main" id="{FD6E02B2-F92A-48A8-AD92-B40061300205}"/>
            </a:ext>
          </a:extLst>
        </xdr:cNvPr>
        <xdr:cNvSpPr/>
      </xdr:nvSpPr>
      <xdr:spPr>
        <a:xfrm>
          <a:off x="1581150" y="5467350"/>
          <a:ext cx="120650" cy="120650"/>
        </a:xfrm>
        <a:prstGeom prst="ellipse">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438150</xdr:colOff>
      <xdr:row>30</xdr:row>
      <xdr:rowOff>177800</xdr:rowOff>
    </xdr:from>
    <xdr:to>
      <xdr:col>4</xdr:col>
      <xdr:colOff>228600</xdr:colOff>
      <xdr:row>32</xdr:row>
      <xdr:rowOff>88900</xdr:rowOff>
    </xdr:to>
    <xdr:sp macro="" textlink="">
      <xdr:nvSpPr>
        <xdr:cNvPr id="84" name="TextBox 83">
          <a:extLst>
            <a:ext uri="{FF2B5EF4-FFF2-40B4-BE49-F238E27FC236}">
              <a16:creationId xmlns:a16="http://schemas.microsoft.com/office/drawing/2014/main" id="{0125E74E-46EB-4A15-9EC6-68ED8B5E1A4A}"/>
            </a:ext>
          </a:extLst>
        </xdr:cNvPr>
        <xdr:cNvSpPr txBox="1"/>
      </xdr:nvSpPr>
      <xdr:spPr>
        <a:xfrm>
          <a:off x="1657350" y="5422900"/>
          <a:ext cx="10096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Above Average</a:t>
          </a:r>
        </a:p>
      </xdr:txBody>
    </xdr:sp>
    <xdr:clientData/>
  </xdr:twoCellAnchor>
  <xdr:twoCellAnchor>
    <xdr:from>
      <xdr:col>5</xdr:col>
      <xdr:colOff>158750</xdr:colOff>
      <xdr:row>30</xdr:row>
      <xdr:rowOff>177800</xdr:rowOff>
    </xdr:from>
    <xdr:to>
      <xdr:col>6</xdr:col>
      <xdr:colOff>558800</xdr:colOff>
      <xdr:row>32</xdr:row>
      <xdr:rowOff>44450</xdr:rowOff>
    </xdr:to>
    <xdr:sp macro="" textlink="">
      <xdr:nvSpPr>
        <xdr:cNvPr id="85" name="TextBox 84">
          <a:extLst>
            <a:ext uri="{FF2B5EF4-FFF2-40B4-BE49-F238E27FC236}">
              <a16:creationId xmlns:a16="http://schemas.microsoft.com/office/drawing/2014/main" id="{C1CE8E58-AE2F-4974-9C6D-AFFAE6AB12D2}"/>
            </a:ext>
          </a:extLst>
        </xdr:cNvPr>
        <xdr:cNvSpPr txBox="1"/>
      </xdr:nvSpPr>
      <xdr:spPr>
        <a:xfrm>
          <a:off x="3206750" y="5422900"/>
          <a:ext cx="10096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Average Line</a:t>
          </a:r>
        </a:p>
      </xdr:txBody>
    </xdr:sp>
    <xdr:clientData/>
  </xdr:twoCellAnchor>
  <xdr:twoCellAnchor>
    <xdr:from>
      <xdr:col>6</xdr:col>
      <xdr:colOff>311150</xdr:colOff>
      <xdr:row>31</xdr:row>
      <xdr:rowOff>107950</xdr:rowOff>
    </xdr:from>
    <xdr:to>
      <xdr:col>7</xdr:col>
      <xdr:colOff>146050</xdr:colOff>
      <xdr:row>31</xdr:row>
      <xdr:rowOff>107950</xdr:rowOff>
    </xdr:to>
    <xdr:cxnSp macro="">
      <xdr:nvCxnSpPr>
        <xdr:cNvPr id="86" name="Straight Connector 85">
          <a:extLst>
            <a:ext uri="{FF2B5EF4-FFF2-40B4-BE49-F238E27FC236}">
              <a16:creationId xmlns:a16="http://schemas.microsoft.com/office/drawing/2014/main" id="{529A8420-D799-4F91-BB23-689E9906EBB1}"/>
            </a:ext>
          </a:extLst>
        </xdr:cNvPr>
        <xdr:cNvCxnSpPr/>
      </xdr:nvCxnSpPr>
      <xdr:spPr>
        <a:xfrm>
          <a:off x="3968750" y="5537200"/>
          <a:ext cx="444500" cy="0"/>
        </a:xfrm>
        <a:prstGeom prst="line">
          <a:avLst/>
        </a:prstGeom>
        <a:ln w="1905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2</xdr:row>
      <xdr:rowOff>25400</xdr:rowOff>
    </xdr:from>
    <xdr:to>
      <xdr:col>6</xdr:col>
      <xdr:colOff>106271</xdr:colOff>
      <xdr:row>3</xdr:row>
      <xdr:rowOff>171277</xdr:rowOff>
    </xdr:to>
    <xdr:sp macro="" textlink="">
      <xdr:nvSpPr>
        <xdr:cNvPr id="58" name="TextBox 57">
          <a:extLst>
            <a:ext uri="{FF2B5EF4-FFF2-40B4-BE49-F238E27FC236}">
              <a16:creationId xmlns:a16="http://schemas.microsoft.com/office/drawing/2014/main" id="{8D6ED3FF-1B53-4B73-94F0-6EEFFE783C09}"/>
            </a:ext>
          </a:extLst>
        </xdr:cNvPr>
        <xdr:cNvSpPr txBox="1"/>
      </xdr:nvSpPr>
      <xdr:spPr>
        <a:xfrm>
          <a:off x="0" y="114300"/>
          <a:ext cx="3763871" cy="33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gradFill>
                <a:gsLst>
                  <a:gs pos="6000">
                    <a:srgbClr val="00B0F0"/>
                  </a:gs>
                  <a:gs pos="94000">
                    <a:srgbClr val="333F50"/>
                  </a:gs>
                </a:gsLst>
                <a:lin ang="0" scaled="1"/>
              </a:gradFill>
            </a:rPr>
            <a:t> Omaksounds</a:t>
          </a:r>
          <a:r>
            <a:rPr lang="en-US" sz="2000" baseline="0">
              <a:gradFill>
                <a:gsLst>
                  <a:gs pos="6000">
                    <a:srgbClr val="00B0F0"/>
                  </a:gs>
                  <a:gs pos="94000">
                    <a:srgbClr val="333F50"/>
                  </a:gs>
                </a:gsLst>
                <a:lin ang="0" scaled="1"/>
              </a:gradFill>
            </a:rPr>
            <a:t> Ventures Dashboard</a:t>
          </a:r>
          <a:endParaRPr lang="en-US" sz="2000">
            <a:gradFill>
              <a:gsLst>
                <a:gs pos="6000">
                  <a:srgbClr val="00B0F0"/>
                </a:gs>
                <a:gs pos="94000">
                  <a:srgbClr val="333F50"/>
                </a:gs>
              </a:gsLst>
              <a:lin ang="0" scaled="1"/>
            </a:gradFill>
          </a:endParaRPr>
        </a:p>
      </xdr:txBody>
    </xdr:sp>
    <xdr:clientData/>
  </xdr:twoCellAnchor>
  <xdr:twoCellAnchor>
    <xdr:from>
      <xdr:col>6</xdr:col>
      <xdr:colOff>527050</xdr:colOff>
      <xdr:row>2</xdr:row>
      <xdr:rowOff>57150</xdr:rowOff>
    </xdr:from>
    <xdr:to>
      <xdr:col>8</xdr:col>
      <xdr:colOff>406400</xdr:colOff>
      <xdr:row>3</xdr:row>
      <xdr:rowOff>133350</xdr:rowOff>
    </xdr:to>
    <xdr:sp macro="" textlink="">
      <xdr:nvSpPr>
        <xdr:cNvPr id="59" name="Rectangle: Diagonal Corners Rounded 58">
          <a:extLst>
            <a:ext uri="{FF2B5EF4-FFF2-40B4-BE49-F238E27FC236}">
              <a16:creationId xmlns:a16="http://schemas.microsoft.com/office/drawing/2014/main" id="{4E7F0A44-9ECA-45CB-A920-3A6B2832E0F6}"/>
            </a:ext>
          </a:extLst>
        </xdr:cNvPr>
        <xdr:cNvSpPr/>
      </xdr:nvSpPr>
      <xdr:spPr>
        <a:xfrm>
          <a:off x="4184650" y="146050"/>
          <a:ext cx="1098550" cy="260350"/>
        </a:xfrm>
        <a:prstGeom prst="round2Diag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lumMod val="95000"/>
                </a:schemeClr>
              </a:solidFill>
            </a:rPr>
            <a:t>Time</a:t>
          </a:r>
          <a:r>
            <a:rPr lang="en-US" sz="1400" baseline="0">
              <a:solidFill>
                <a:schemeClr val="bg1">
                  <a:lumMod val="95000"/>
                </a:schemeClr>
              </a:solidFill>
            </a:rPr>
            <a:t> Frame</a:t>
          </a:r>
          <a:endParaRPr lang="en-US" sz="1400">
            <a:solidFill>
              <a:schemeClr val="bg1">
                <a:lumMod val="95000"/>
              </a:schemeClr>
            </a:solidFill>
          </a:endParaRPr>
        </a:p>
      </xdr:txBody>
    </xdr:sp>
    <xdr:clientData/>
  </xdr:twoCellAnchor>
  <xdr:twoCellAnchor>
    <xdr:from>
      <xdr:col>9</xdr:col>
      <xdr:colOff>60325</xdr:colOff>
      <xdr:row>2</xdr:row>
      <xdr:rowOff>57150</xdr:rowOff>
    </xdr:from>
    <xdr:to>
      <xdr:col>10</xdr:col>
      <xdr:colOff>549275</xdr:colOff>
      <xdr:row>3</xdr:row>
      <xdr:rowOff>133350</xdr:rowOff>
    </xdr:to>
    <xdr:sp macro="" textlink="">
      <xdr:nvSpPr>
        <xdr:cNvPr id="60" name="Rectangle: Diagonal Corners Rounded 59">
          <a:hlinkClick xmlns:r="http://schemas.openxmlformats.org/officeDocument/2006/relationships" r:id="rId8" tooltip="click to view store dashboard"/>
          <a:extLst>
            <a:ext uri="{FF2B5EF4-FFF2-40B4-BE49-F238E27FC236}">
              <a16:creationId xmlns:a16="http://schemas.microsoft.com/office/drawing/2014/main" id="{5A01E5FB-3DCE-4389-9772-75A342966904}"/>
            </a:ext>
          </a:extLst>
        </xdr:cNvPr>
        <xdr:cNvSpPr/>
      </xdr:nvSpPr>
      <xdr:spPr>
        <a:xfrm>
          <a:off x="5546725" y="146050"/>
          <a:ext cx="1098550" cy="260350"/>
        </a:xfrm>
        <a:prstGeom prst="round2Diag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tx1">
                  <a:lumMod val="75000"/>
                  <a:lumOff val="25000"/>
                </a:schemeClr>
              </a:solidFill>
            </a:rPr>
            <a:t>Store</a:t>
          </a:r>
        </a:p>
      </xdr:txBody>
    </xdr:sp>
    <xdr:clientData/>
  </xdr:twoCellAnchor>
  <xdr:twoCellAnchor>
    <xdr:from>
      <xdr:col>11</xdr:col>
      <xdr:colOff>203200</xdr:colOff>
      <xdr:row>2</xdr:row>
      <xdr:rowOff>57150</xdr:rowOff>
    </xdr:from>
    <xdr:to>
      <xdr:col>13</xdr:col>
      <xdr:colOff>82550</xdr:colOff>
      <xdr:row>3</xdr:row>
      <xdr:rowOff>133350</xdr:rowOff>
    </xdr:to>
    <xdr:sp macro="" textlink="">
      <xdr:nvSpPr>
        <xdr:cNvPr id="72" name="Rectangle: Diagonal Corners Rounded 71">
          <a:hlinkClick xmlns:r="http://schemas.openxmlformats.org/officeDocument/2006/relationships" r:id="rId9" tooltip="click to view profitview dashboard"/>
          <a:extLst>
            <a:ext uri="{FF2B5EF4-FFF2-40B4-BE49-F238E27FC236}">
              <a16:creationId xmlns:a16="http://schemas.microsoft.com/office/drawing/2014/main" id="{32960B3B-6058-4A1C-9121-FCD555EC25E6}"/>
            </a:ext>
          </a:extLst>
        </xdr:cNvPr>
        <xdr:cNvSpPr/>
      </xdr:nvSpPr>
      <xdr:spPr>
        <a:xfrm>
          <a:off x="6908800" y="146050"/>
          <a:ext cx="1098550" cy="260350"/>
        </a:xfrm>
        <a:prstGeom prst="round2Diag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tx1">
                  <a:lumMod val="75000"/>
                  <a:lumOff val="25000"/>
                </a:schemeClr>
              </a:solidFill>
            </a:rPr>
            <a:t>Profitview</a:t>
          </a:r>
        </a:p>
      </xdr:txBody>
    </xdr:sp>
    <xdr:clientData/>
  </xdr:twoCellAnchor>
  <xdr:twoCellAnchor>
    <xdr:from>
      <xdr:col>17</xdr:col>
      <xdr:colOff>304800</xdr:colOff>
      <xdr:row>2</xdr:row>
      <xdr:rowOff>127000</xdr:rowOff>
    </xdr:from>
    <xdr:to>
      <xdr:col>19</xdr:col>
      <xdr:colOff>177800</xdr:colOff>
      <xdr:row>4</xdr:row>
      <xdr:rowOff>101600</xdr:rowOff>
    </xdr:to>
    <xdr:sp macro="[0]!HideShowFilter" textlink="">
      <xdr:nvSpPr>
        <xdr:cNvPr id="4" name="Rectangle: Rounded Corners 3">
          <a:extLst>
            <a:ext uri="{FF2B5EF4-FFF2-40B4-BE49-F238E27FC236}">
              <a16:creationId xmlns:a16="http://schemas.microsoft.com/office/drawing/2014/main" id="{ADC6145D-E823-452B-AF79-1D005DD26446}"/>
            </a:ext>
          </a:extLst>
        </xdr:cNvPr>
        <xdr:cNvSpPr/>
      </xdr:nvSpPr>
      <xdr:spPr>
        <a:xfrm>
          <a:off x="10668000" y="215900"/>
          <a:ext cx="1092200" cy="342900"/>
        </a:xfrm>
        <a:prstGeom prst="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a:solidFill>
                <a:schemeClr val="lt1"/>
              </a:solidFill>
              <a:latin typeface="+mn-lt"/>
              <a:ea typeface="+mn-ea"/>
              <a:cs typeface="+mn-cs"/>
            </a:rPr>
            <a:t>Open Filter</a:t>
          </a:r>
        </a:p>
        <a:p>
          <a:pPr marL="0" indent="0" algn="ctr"/>
          <a:endParaRPr lang="en-US" sz="1400">
            <a:solidFill>
              <a:schemeClr val="lt1"/>
            </a:solidFill>
            <a:latin typeface="+mn-lt"/>
            <a:ea typeface="+mn-ea"/>
            <a:cs typeface="+mn-cs"/>
          </a:endParaRPr>
        </a:p>
      </xdr:txBody>
    </xdr:sp>
    <xdr:clientData/>
  </xdr:twoCellAnchor>
  <xdr:twoCellAnchor>
    <xdr:from>
      <xdr:col>16</xdr:col>
      <xdr:colOff>584200</xdr:colOff>
      <xdr:row>2</xdr:row>
      <xdr:rowOff>133350</xdr:rowOff>
    </xdr:from>
    <xdr:to>
      <xdr:col>19</xdr:col>
      <xdr:colOff>298450</xdr:colOff>
      <xdr:row>26</xdr:row>
      <xdr:rowOff>177800</xdr:rowOff>
    </xdr:to>
    <xdr:grpSp>
      <xdr:nvGrpSpPr>
        <xdr:cNvPr id="9" name="Group 8" hidden="1">
          <a:extLst>
            <a:ext uri="{FF2B5EF4-FFF2-40B4-BE49-F238E27FC236}">
              <a16:creationId xmlns:a16="http://schemas.microsoft.com/office/drawing/2014/main" id="{3488E3D6-ACE1-40E3-B7B1-D96D2B470465}"/>
            </a:ext>
          </a:extLst>
        </xdr:cNvPr>
        <xdr:cNvGrpSpPr/>
      </xdr:nvGrpSpPr>
      <xdr:grpSpPr>
        <a:xfrm>
          <a:off x="10337800" y="222250"/>
          <a:ext cx="1543050" cy="4464050"/>
          <a:chOff x="10337800" y="222250"/>
          <a:chExt cx="1543050" cy="4464050"/>
        </a:xfrm>
      </xdr:grpSpPr>
      <xdr:sp macro="[0]!HideShowFilter" textlink="">
        <xdr:nvSpPr>
          <xdr:cNvPr id="87" name="Rectangle: Rounded Corners 86" hidden="1">
            <a:extLst>
              <a:ext uri="{FF2B5EF4-FFF2-40B4-BE49-F238E27FC236}">
                <a16:creationId xmlns:a16="http://schemas.microsoft.com/office/drawing/2014/main" id="{81E87301-C24E-4204-AE08-3EC77F735006}"/>
              </a:ext>
            </a:extLst>
          </xdr:cNvPr>
          <xdr:cNvSpPr/>
        </xdr:nvSpPr>
        <xdr:spPr>
          <a:xfrm>
            <a:off x="10674350" y="222250"/>
            <a:ext cx="1092200" cy="342900"/>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a:solidFill>
                  <a:schemeClr val="bg1">
                    <a:lumMod val="95000"/>
                  </a:schemeClr>
                </a:solidFill>
                <a:latin typeface="+mn-lt"/>
                <a:ea typeface="+mn-ea"/>
                <a:cs typeface="+mn-cs"/>
              </a:rPr>
              <a:t>Close Filter</a:t>
            </a:r>
          </a:p>
        </xdr:txBody>
      </xdr:sp>
      <xdr:sp macro="" textlink="">
        <xdr:nvSpPr>
          <xdr:cNvPr id="8" name="Rectangle: Diagonal Corners Rounded 7" hidden="1">
            <a:extLst>
              <a:ext uri="{FF2B5EF4-FFF2-40B4-BE49-F238E27FC236}">
                <a16:creationId xmlns:a16="http://schemas.microsoft.com/office/drawing/2014/main" id="{1EC8D0CB-6F79-4857-8B74-1E2FE56C5CED}"/>
              </a:ext>
            </a:extLst>
          </xdr:cNvPr>
          <xdr:cNvSpPr/>
        </xdr:nvSpPr>
        <xdr:spPr>
          <a:xfrm>
            <a:off x="10337800" y="742950"/>
            <a:ext cx="1543050" cy="3943350"/>
          </a:xfrm>
          <a:prstGeom prst="round2DiagRect">
            <a:avLst/>
          </a:prstGeom>
          <a:solidFill>
            <a:srgbClr val="333F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32" name="Store Name" hidden="1">
                <a:extLst>
                  <a:ext uri="{FF2B5EF4-FFF2-40B4-BE49-F238E27FC236}">
                    <a16:creationId xmlns:a16="http://schemas.microsoft.com/office/drawing/2014/main" id="{A0090846-ED48-4000-83CF-19CDD01C6B3E}"/>
                  </a:ext>
                </a:extLst>
              </xdr:cNvPr>
              <xdr:cNvGraphicFramePr/>
            </xdr:nvGraphicFramePr>
            <xdr:xfrm>
              <a:off x="10394950" y="1009650"/>
              <a:ext cx="1479550" cy="3308350"/>
            </xdr:xfrm>
            <a:graphic>
              <a:graphicData uri="http://schemas.microsoft.com/office/drawing/2010/slicer">
                <sle:slicer xmlns:sle="http://schemas.microsoft.com/office/drawing/2010/slicer" name="Store Name"/>
              </a:graphicData>
            </a:graphic>
          </xdr:graphicFrame>
        </mc:Choice>
        <mc:Fallback>
          <xdr:sp macro="" textlink="">
            <xdr:nvSpPr>
              <xdr:cNvPr id="0" name=""/>
              <xdr:cNvSpPr>
                <a:spLocks noTextEdit="1"/>
              </xdr:cNvSpPr>
            </xdr:nvSpPr>
            <xdr:spPr>
              <a:xfrm>
                <a:off x="10394950" y="1009650"/>
                <a:ext cx="1479550" cy="3308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171450</xdr:colOff>
      <xdr:row>9</xdr:row>
      <xdr:rowOff>69850</xdr:rowOff>
    </xdr:from>
    <xdr:to>
      <xdr:col>13</xdr:col>
      <xdr:colOff>228600</xdr:colOff>
      <xdr:row>22</xdr:row>
      <xdr:rowOff>69850</xdr:rowOff>
    </xdr:to>
    <xdr:sp macro="" textlink="">
      <xdr:nvSpPr>
        <xdr:cNvPr id="7174" name="Rectangle 7173">
          <a:extLst>
            <a:ext uri="{FF2B5EF4-FFF2-40B4-BE49-F238E27FC236}">
              <a16:creationId xmlns:a16="http://schemas.microsoft.com/office/drawing/2014/main" id="{6F2C43C4-E953-46E7-8F01-43B2CE823444}"/>
            </a:ext>
          </a:extLst>
        </xdr:cNvPr>
        <xdr:cNvSpPr/>
      </xdr:nvSpPr>
      <xdr:spPr>
        <a:xfrm>
          <a:off x="5048250" y="1447800"/>
          <a:ext cx="3105150" cy="23939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31750</xdr:colOff>
      <xdr:row>9</xdr:row>
      <xdr:rowOff>69850</xdr:rowOff>
    </xdr:from>
    <xdr:to>
      <xdr:col>8</xdr:col>
      <xdr:colOff>95250</xdr:colOff>
      <xdr:row>22</xdr:row>
      <xdr:rowOff>69850</xdr:rowOff>
    </xdr:to>
    <xdr:sp macro="" textlink="">
      <xdr:nvSpPr>
        <xdr:cNvPr id="71" name="Rectangle 70">
          <a:extLst>
            <a:ext uri="{FF2B5EF4-FFF2-40B4-BE49-F238E27FC236}">
              <a16:creationId xmlns:a16="http://schemas.microsoft.com/office/drawing/2014/main" id="{43038F16-4B28-4B1B-86BA-91844C36FF06}"/>
            </a:ext>
          </a:extLst>
        </xdr:cNvPr>
        <xdr:cNvSpPr/>
      </xdr:nvSpPr>
      <xdr:spPr>
        <a:xfrm>
          <a:off x="2470150" y="1447800"/>
          <a:ext cx="2501900" cy="23939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9</xdr:row>
      <xdr:rowOff>76200</xdr:rowOff>
    </xdr:from>
    <xdr:to>
      <xdr:col>3</xdr:col>
      <xdr:colOff>565150</xdr:colOff>
      <xdr:row>22</xdr:row>
      <xdr:rowOff>76200</xdr:rowOff>
    </xdr:to>
    <xdr:sp macro="" textlink="">
      <xdr:nvSpPr>
        <xdr:cNvPr id="72" name="Rectangle 71">
          <a:extLst>
            <a:ext uri="{FF2B5EF4-FFF2-40B4-BE49-F238E27FC236}">
              <a16:creationId xmlns:a16="http://schemas.microsoft.com/office/drawing/2014/main" id="{F28FEFB7-846B-46E8-A65E-6A36E34448CD}"/>
            </a:ext>
          </a:extLst>
        </xdr:cNvPr>
        <xdr:cNvSpPr/>
      </xdr:nvSpPr>
      <xdr:spPr>
        <a:xfrm>
          <a:off x="762000" y="1454150"/>
          <a:ext cx="1631950" cy="23939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165100</xdr:colOff>
      <xdr:row>22</xdr:row>
      <xdr:rowOff>127000</xdr:rowOff>
    </xdr:from>
    <xdr:to>
      <xdr:col>8</xdr:col>
      <xdr:colOff>539750</xdr:colOff>
      <xdr:row>33</xdr:row>
      <xdr:rowOff>50800</xdr:rowOff>
    </xdr:to>
    <xdr:sp macro="" textlink="">
      <xdr:nvSpPr>
        <xdr:cNvPr id="73" name="Rectangle 72">
          <a:extLst>
            <a:ext uri="{FF2B5EF4-FFF2-40B4-BE49-F238E27FC236}">
              <a16:creationId xmlns:a16="http://schemas.microsoft.com/office/drawing/2014/main" id="{09E5C919-BB7C-4EAD-BC72-CCF35A645F40}"/>
            </a:ext>
          </a:extLst>
        </xdr:cNvPr>
        <xdr:cNvSpPr/>
      </xdr:nvSpPr>
      <xdr:spPr>
        <a:xfrm>
          <a:off x="774700" y="3898900"/>
          <a:ext cx="4641850" cy="19494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19050</xdr:colOff>
      <xdr:row>22</xdr:row>
      <xdr:rowOff>127000</xdr:rowOff>
    </xdr:from>
    <xdr:to>
      <xdr:col>13</xdr:col>
      <xdr:colOff>266700</xdr:colOff>
      <xdr:row>33</xdr:row>
      <xdr:rowOff>50800</xdr:rowOff>
    </xdr:to>
    <xdr:sp macro="" textlink="">
      <xdr:nvSpPr>
        <xdr:cNvPr id="75" name="Rectangle 74">
          <a:extLst>
            <a:ext uri="{FF2B5EF4-FFF2-40B4-BE49-F238E27FC236}">
              <a16:creationId xmlns:a16="http://schemas.microsoft.com/office/drawing/2014/main" id="{21CA286C-9D14-4545-A040-8B543EFC7812}"/>
            </a:ext>
          </a:extLst>
        </xdr:cNvPr>
        <xdr:cNvSpPr/>
      </xdr:nvSpPr>
      <xdr:spPr>
        <a:xfrm>
          <a:off x="5505450" y="3898900"/>
          <a:ext cx="2686050" cy="19494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323850</xdr:colOff>
      <xdr:row>0</xdr:row>
      <xdr:rowOff>0</xdr:rowOff>
    </xdr:from>
    <xdr:to>
      <xdr:col>23</xdr:col>
      <xdr:colOff>44210</xdr:colOff>
      <xdr:row>36</xdr:row>
      <xdr:rowOff>95250</xdr:rowOff>
    </xdr:to>
    <xdr:sp macro="" textlink="">
      <xdr:nvSpPr>
        <xdr:cNvPr id="2" name="Moon 1">
          <a:extLst>
            <a:ext uri="{FF2B5EF4-FFF2-40B4-BE49-F238E27FC236}">
              <a16:creationId xmlns:a16="http://schemas.microsoft.com/office/drawing/2014/main" id="{641AFB44-CB3E-4633-871C-3A8F2B50630D}"/>
            </a:ext>
          </a:extLst>
        </xdr:cNvPr>
        <xdr:cNvSpPr/>
      </xdr:nvSpPr>
      <xdr:spPr>
        <a:xfrm flipH="1">
          <a:off x="9467850" y="0"/>
          <a:ext cx="4597160" cy="6445250"/>
        </a:xfrm>
        <a:prstGeom prst="moon">
          <a:avLst>
            <a:gd name="adj" fmla="val 51961"/>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342900</xdr:colOff>
      <xdr:row>0</xdr:row>
      <xdr:rowOff>0</xdr:rowOff>
    </xdr:from>
    <xdr:to>
      <xdr:col>23</xdr:col>
      <xdr:colOff>63260</xdr:colOff>
      <xdr:row>36</xdr:row>
      <xdr:rowOff>95250</xdr:rowOff>
    </xdr:to>
    <xdr:sp macro="" textlink="">
      <xdr:nvSpPr>
        <xdr:cNvPr id="5" name="Moon 4">
          <a:extLst>
            <a:ext uri="{FF2B5EF4-FFF2-40B4-BE49-F238E27FC236}">
              <a16:creationId xmlns:a16="http://schemas.microsoft.com/office/drawing/2014/main" id="{DA4FFAF2-A3CA-4D63-9775-23F590589A30}"/>
            </a:ext>
          </a:extLst>
        </xdr:cNvPr>
        <xdr:cNvSpPr/>
      </xdr:nvSpPr>
      <xdr:spPr>
        <a:xfrm flipH="1">
          <a:off x="9486900" y="0"/>
          <a:ext cx="4597160" cy="6445250"/>
        </a:xfrm>
        <a:prstGeom prst="moon">
          <a:avLst>
            <a:gd name="adj" fmla="val 51961"/>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171450</xdr:colOff>
      <xdr:row>0</xdr:row>
      <xdr:rowOff>57150</xdr:rowOff>
    </xdr:from>
    <xdr:to>
      <xdr:col>21</xdr:col>
      <xdr:colOff>596900</xdr:colOff>
      <xdr:row>5</xdr:row>
      <xdr:rowOff>38100</xdr:rowOff>
    </xdr:to>
    <xdr:sp macro="" textlink="">
      <xdr:nvSpPr>
        <xdr:cNvPr id="6" name="Rectangle 5">
          <a:extLst>
            <a:ext uri="{FF2B5EF4-FFF2-40B4-BE49-F238E27FC236}">
              <a16:creationId xmlns:a16="http://schemas.microsoft.com/office/drawing/2014/main" id="{51423DA7-CB1B-48D0-8E70-D283E99E8913}"/>
            </a:ext>
          </a:extLst>
        </xdr:cNvPr>
        <xdr:cNvSpPr/>
      </xdr:nvSpPr>
      <xdr:spPr>
        <a:xfrm>
          <a:off x="10534650" y="57150"/>
          <a:ext cx="2863850" cy="6223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25400</xdr:colOff>
      <xdr:row>1</xdr:row>
      <xdr:rowOff>0</xdr:rowOff>
    </xdr:from>
    <xdr:to>
      <xdr:col>15</xdr:col>
      <xdr:colOff>469900</xdr:colOff>
      <xdr:row>4</xdr:row>
      <xdr:rowOff>44450</xdr:rowOff>
    </xdr:to>
    <xdr:sp macro="" textlink="">
      <xdr:nvSpPr>
        <xdr:cNvPr id="7" name="Rectangle 6">
          <a:extLst>
            <a:ext uri="{FF2B5EF4-FFF2-40B4-BE49-F238E27FC236}">
              <a16:creationId xmlns:a16="http://schemas.microsoft.com/office/drawing/2014/main" id="{D3201EA2-5373-4726-A2CD-15B06986D2C8}"/>
            </a:ext>
          </a:extLst>
        </xdr:cNvPr>
        <xdr:cNvSpPr/>
      </xdr:nvSpPr>
      <xdr:spPr>
        <a:xfrm>
          <a:off x="25400" y="88900"/>
          <a:ext cx="9588500" cy="412750"/>
        </a:xfrm>
        <a:prstGeom prst="rect">
          <a:avLst/>
        </a:prstGeom>
        <a:gradFill flip="none" rotWithShape="1">
          <a:gsLst>
            <a:gs pos="0">
              <a:schemeClr val="bg1">
                <a:lumMod val="95000"/>
              </a:schemeClr>
            </a:gs>
            <a:gs pos="51000">
              <a:schemeClr val="bg1"/>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clientData/>
  </xdr:twoCellAnchor>
  <xdr:twoCellAnchor>
    <xdr:from>
      <xdr:col>0</xdr:col>
      <xdr:colOff>0</xdr:colOff>
      <xdr:row>0</xdr:row>
      <xdr:rowOff>0</xdr:rowOff>
    </xdr:from>
    <xdr:to>
      <xdr:col>0</xdr:col>
      <xdr:colOff>177800</xdr:colOff>
      <xdr:row>34</xdr:row>
      <xdr:rowOff>82550</xdr:rowOff>
    </xdr:to>
    <xdr:sp macro="" textlink="">
      <xdr:nvSpPr>
        <xdr:cNvPr id="26" name="Rectangle 25">
          <a:extLst>
            <a:ext uri="{FF2B5EF4-FFF2-40B4-BE49-F238E27FC236}">
              <a16:creationId xmlns:a16="http://schemas.microsoft.com/office/drawing/2014/main" id="{04BA217E-795E-4751-A81D-DFB8300078A8}"/>
            </a:ext>
          </a:extLst>
        </xdr:cNvPr>
        <xdr:cNvSpPr/>
      </xdr:nvSpPr>
      <xdr:spPr>
        <a:xfrm>
          <a:off x="0" y="0"/>
          <a:ext cx="177800" cy="6064250"/>
        </a:xfrm>
        <a:prstGeom prst="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501650</xdr:colOff>
          <xdr:row>10</xdr:row>
          <xdr:rowOff>6350</xdr:rowOff>
        </xdr:from>
        <xdr:to>
          <xdr:col>13</xdr:col>
          <xdr:colOff>95250</xdr:colOff>
          <xdr:row>10</xdr:row>
          <xdr:rowOff>177800</xdr:rowOff>
        </xdr:to>
        <xdr:sp macro="" textlink="">
          <xdr:nvSpPr>
            <xdr:cNvPr id="7171" name="Drop Down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203200</xdr:colOff>
      <xdr:row>14</xdr:row>
      <xdr:rowOff>57149</xdr:rowOff>
    </xdr:from>
    <xdr:to>
      <xdr:col>13</xdr:col>
      <xdr:colOff>244475</xdr:colOff>
      <xdr:row>22</xdr:row>
      <xdr:rowOff>38100</xdr:rowOff>
    </xdr:to>
    <xdr:graphicFrame macro="">
      <xdr:nvGraphicFramePr>
        <xdr:cNvPr id="31" name="Chart 30">
          <a:extLst>
            <a:ext uri="{FF2B5EF4-FFF2-40B4-BE49-F238E27FC236}">
              <a16:creationId xmlns:a16="http://schemas.microsoft.com/office/drawing/2014/main" id="{F51BFE75-7F2D-4C71-9FF3-C5E242ED9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412750</xdr:colOff>
      <xdr:row>5</xdr:row>
      <xdr:rowOff>6350</xdr:rowOff>
    </xdr:from>
    <xdr:to>
      <xdr:col>3</xdr:col>
      <xdr:colOff>38100</xdr:colOff>
      <xdr:row>8</xdr:row>
      <xdr:rowOff>57150</xdr:rowOff>
    </xdr:to>
    <xdr:sp macro="" textlink="">
      <xdr:nvSpPr>
        <xdr:cNvPr id="27" name="Rectangle: Rounded Corners 26">
          <a:extLst>
            <a:ext uri="{FF2B5EF4-FFF2-40B4-BE49-F238E27FC236}">
              <a16:creationId xmlns:a16="http://schemas.microsoft.com/office/drawing/2014/main" id="{FC0D5931-4D02-4F3B-9C92-9B7C51FC55DE}"/>
            </a:ext>
          </a:extLst>
        </xdr:cNvPr>
        <xdr:cNvSpPr/>
      </xdr:nvSpPr>
      <xdr:spPr>
        <a:xfrm>
          <a:off x="412750" y="647700"/>
          <a:ext cx="1454150" cy="603250"/>
        </a:xfrm>
        <a:prstGeom prst="roundRect">
          <a:avLst/>
        </a:prstGeom>
        <a:gradFill flip="none" rotWithShape="1">
          <a:gsLst>
            <a:gs pos="0">
              <a:srgbClr val="0070C0"/>
            </a:gs>
            <a:gs pos="37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450850</xdr:colOff>
      <xdr:row>5</xdr:row>
      <xdr:rowOff>120650</xdr:rowOff>
    </xdr:from>
    <xdr:to>
      <xdr:col>1</xdr:col>
      <xdr:colOff>190500</xdr:colOff>
      <xdr:row>7</xdr:row>
      <xdr:rowOff>101600</xdr:rowOff>
    </xdr:to>
    <xdr:sp macro="" textlink="">
      <xdr:nvSpPr>
        <xdr:cNvPr id="28" name="Oval 27">
          <a:extLst>
            <a:ext uri="{FF2B5EF4-FFF2-40B4-BE49-F238E27FC236}">
              <a16:creationId xmlns:a16="http://schemas.microsoft.com/office/drawing/2014/main" id="{AC815E97-7CC1-449A-91C3-22B02B53CD14}"/>
            </a:ext>
          </a:extLst>
        </xdr:cNvPr>
        <xdr:cNvSpPr/>
      </xdr:nvSpPr>
      <xdr:spPr>
        <a:xfrm>
          <a:off x="450850" y="762000"/>
          <a:ext cx="349250" cy="349250"/>
        </a:xfrm>
        <a:prstGeom prst="ellipse">
          <a:avLst/>
        </a:prstGeom>
        <a:solidFill>
          <a:srgbClr val="1F8CB3">
            <a:alpha val="48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507118</xdr:colOff>
      <xdr:row>6</xdr:row>
      <xdr:rowOff>3724</xdr:rowOff>
    </xdr:from>
    <xdr:to>
      <xdr:col>1</xdr:col>
      <xdr:colOff>128946</xdr:colOff>
      <xdr:row>7</xdr:row>
      <xdr:rowOff>50278</xdr:rowOff>
    </xdr:to>
    <xdr:pic>
      <xdr:nvPicPr>
        <xdr:cNvPr id="43" name="Picture 42">
          <a:extLst>
            <a:ext uri="{FF2B5EF4-FFF2-40B4-BE49-F238E27FC236}">
              <a16:creationId xmlns:a16="http://schemas.microsoft.com/office/drawing/2014/main" id="{5BF192AA-0D0B-4418-B35C-00282DD74863}"/>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507118" y="829224"/>
          <a:ext cx="231428" cy="230704"/>
        </a:xfrm>
        <a:prstGeom prst="rect">
          <a:avLst/>
        </a:prstGeom>
      </xdr:spPr>
    </xdr:pic>
    <xdr:clientData/>
  </xdr:twoCellAnchor>
  <xdr:twoCellAnchor>
    <xdr:from>
      <xdr:col>1</xdr:col>
      <xdr:colOff>234549</xdr:colOff>
      <xdr:row>6</xdr:row>
      <xdr:rowOff>171622</xdr:rowOff>
    </xdr:from>
    <xdr:to>
      <xdr:col>2</xdr:col>
      <xdr:colOff>268873</xdr:colOff>
      <xdr:row>8</xdr:row>
      <xdr:rowOff>51487</xdr:rowOff>
    </xdr:to>
    <xdr:sp macro="" textlink="">
      <xdr:nvSpPr>
        <xdr:cNvPr id="48" name="TextBox 47">
          <a:extLst>
            <a:ext uri="{FF2B5EF4-FFF2-40B4-BE49-F238E27FC236}">
              <a16:creationId xmlns:a16="http://schemas.microsoft.com/office/drawing/2014/main" id="{2D353420-C96C-44A0-AA5C-2B5FCBBCF2F4}"/>
            </a:ext>
          </a:extLst>
        </xdr:cNvPr>
        <xdr:cNvSpPr txBox="1"/>
      </xdr:nvSpPr>
      <xdr:spPr>
        <a:xfrm>
          <a:off x="844149" y="997122"/>
          <a:ext cx="643924" cy="248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COGS</a:t>
          </a:r>
        </a:p>
      </xdr:txBody>
    </xdr:sp>
    <xdr:clientData/>
  </xdr:twoCellAnchor>
  <xdr:twoCellAnchor>
    <xdr:from>
      <xdr:col>1</xdr:col>
      <xdr:colOff>181001</xdr:colOff>
      <xdr:row>5</xdr:row>
      <xdr:rowOff>116014</xdr:rowOff>
    </xdr:from>
    <xdr:to>
      <xdr:col>2</xdr:col>
      <xdr:colOff>603250</xdr:colOff>
      <xdr:row>7</xdr:row>
      <xdr:rowOff>57150</xdr:rowOff>
    </xdr:to>
    <xdr:sp macro="" textlink="'Analysis 3'!$S$9">
      <xdr:nvSpPr>
        <xdr:cNvPr id="56" name="TextBox 55">
          <a:extLst>
            <a:ext uri="{FF2B5EF4-FFF2-40B4-BE49-F238E27FC236}">
              <a16:creationId xmlns:a16="http://schemas.microsoft.com/office/drawing/2014/main" id="{3EBD558A-046B-438D-BAD4-6FEDF7A5EE59}"/>
            </a:ext>
          </a:extLst>
        </xdr:cNvPr>
        <xdr:cNvSpPr txBox="1"/>
      </xdr:nvSpPr>
      <xdr:spPr>
        <a:xfrm>
          <a:off x="790601" y="757364"/>
          <a:ext cx="1031849" cy="309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9578F3-DBDA-435E-A6BE-4D4B5D83601A}" type="TxLink">
            <a:rPr lang="en-US" sz="2000" b="0" i="0" u="none" strike="noStrike">
              <a:solidFill>
                <a:schemeClr val="bg1"/>
              </a:solidFill>
              <a:latin typeface="Calibri"/>
              <a:ea typeface="Calibri"/>
              <a:cs typeface="Calibri"/>
            </a:rPr>
            <a:pPr algn="ctr"/>
            <a:t>$3.1M</a:t>
          </a:fld>
          <a:endParaRPr lang="en-US" sz="2400">
            <a:solidFill>
              <a:schemeClr val="bg1"/>
            </a:solidFill>
          </a:endParaRPr>
        </a:p>
      </xdr:txBody>
    </xdr:sp>
    <xdr:clientData/>
  </xdr:twoCellAnchor>
  <xdr:twoCellAnchor>
    <xdr:from>
      <xdr:col>4</xdr:col>
      <xdr:colOff>71967</xdr:colOff>
      <xdr:row>5</xdr:row>
      <xdr:rowOff>6350</xdr:rowOff>
    </xdr:from>
    <xdr:to>
      <xdr:col>6</xdr:col>
      <xdr:colOff>306917</xdr:colOff>
      <xdr:row>8</xdr:row>
      <xdr:rowOff>57150</xdr:rowOff>
    </xdr:to>
    <xdr:sp macro="" textlink="">
      <xdr:nvSpPr>
        <xdr:cNvPr id="33" name="Rectangle: Rounded Corners 32">
          <a:extLst>
            <a:ext uri="{FF2B5EF4-FFF2-40B4-BE49-F238E27FC236}">
              <a16:creationId xmlns:a16="http://schemas.microsoft.com/office/drawing/2014/main" id="{508C4A8A-C9B5-4FC4-B0F5-9C148C8F7E5B}"/>
            </a:ext>
          </a:extLst>
        </xdr:cNvPr>
        <xdr:cNvSpPr/>
      </xdr:nvSpPr>
      <xdr:spPr>
        <a:xfrm>
          <a:off x="2510367" y="647700"/>
          <a:ext cx="1454150" cy="603250"/>
        </a:xfrm>
        <a:prstGeom prst="roundRect">
          <a:avLst/>
        </a:prstGeom>
        <a:gradFill flip="none" rotWithShape="1">
          <a:gsLst>
            <a:gs pos="0">
              <a:schemeClr val="bg1">
                <a:lumMod val="95000"/>
              </a:schemeClr>
            </a:gs>
            <a:gs pos="37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120650</xdr:colOff>
      <xdr:row>5</xdr:row>
      <xdr:rowOff>120650</xdr:rowOff>
    </xdr:from>
    <xdr:to>
      <xdr:col>4</xdr:col>
      <xdr:colOff>469900</xdr:colOff>
      <xdr:row>7</xdr:row>
      <xdr:rowOff>101600</xdr:rowOff>
    </xdr:to>
    <xdr:sp macro="" textlink="">
      <xdr:nvSpPr>
        <xdr:cNvPr id="37" name="Oval 36">
          <a:extLst>
            <a:ext uri="{FF2B5EF4-FFF2-40B4-BE49-F238E27FC236}">
              <a16:creationId xmlns:a16="http://schemas.microsoft.com/office/drawing/2014/main" id="{A230BC78-6891-4714-AAD8-44A7014F8E65}"/>
            </a:ext>
          </a:extLst>
        </xdr:cNvPr>
        <xdr:cNvSpPr/>
      </xdr:nvSpPr>
      <xdr:spPr>
        <a:xfrm>
          <a:off x="2559050" y="762000"/>
          <a:ext cx="349250" cy="349250"/>
        </a:xfrm>
        <a:prstGeom prst="ellipse">
          <a:avLst/>
        </a:prstGeom>
        <a:solidFill>
          <a:schemeClr val="bg1">
            <a:lumMod val="85000"/>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162298</xdr:colOff>
      <xdr:row>5</xdr:row>
      <xdr:rowOff>165901</xdr:rowOff>
    </xdr:from>
    <xdr:to>
      <xdr:col>4</xdr:col>
      <xdr:colOff>426358</xdr:colOff>
      <xdr:row>7</xdr:row>
      <xdr:rowOff>66352</xdr:rowOff>
    </xdr:to>
    <xdr:pic>
      <xdr:nvPicPr>
        <xdr:cNvPr id="45" name="Picture 44">
          <a:extLst>
            <a:ext uri="{FF2B5EF4-FFF2-40B4-BE49-F238E27FC236}">
              <a16:creationId xmlns:a16="http://schemas.microsoft.com/office/drawing/2014/main" id="{F9FB7165-2226-4B8C-8B04-129556E84E55}"/>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600698" y="807251"/>
          <a:ext cx="264060" cy="268751"/>
        </a:xfrm>
        <a:prstGeom prst="rect">
          <a:avLst/>
        </a:prstGeom>
      </xdr:spPr>
    </xdr:pic>
    <xdr:clientData/>
  </xdr:twoCellAnchor>
  <xdr:twoCellAnchor>
    <xdr:from>
      <xdr:col>4</xdr:col>
      <xdr:colOff>415153</xdr:colOff>
      <xdr:row>6</xdr:row>
      <xdr:rowOff>146680</xdr:rowOff>
    </xdr:from>
    <xdr:to>
      <xdr:col>6</xdr:col>
      <xdr:colOff>282432</xdr:colOff>
      <xdr:row>8</xdr:row>
      <xdr:rowOff>26545</xdr:rowOff>
    </xdr:to>
    <xdr:sp macro="" textlink="">
      <xdr:nvSpPr>
        <xdr:cNvPr id="53" name="TextBox 52">
          <a:extLst>
            <a:ext uri="{FF2B5EF4-FFF2-40B4-BE49-F238E27FC236}">
              <a16:creationId xmlns:a16="http://schemas.microsoft.com/office/drawing/2014/main" id="{52ED02DC-53BC-4348-965A-FD47F2E324F1}"/>
            </a:ext>
          </a:extLst>
        </xdr:cNvPr>
        <xdr:cNvSpPr txBox="1"/>
      </xdr:nvSpPr>
      <xdr:spPr>
        <a:xfrm>
          <a:off x="2853553" y="972180"/>
          <a:ext cx="1086479" cy="248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Total</a:t>
          </a:r>
          <a:r>
            <a:rPr lang="en-US" sz="1200" baseline="0">
              <a:solidFill>
                <a:schemeClr val="bg1">
                  <a:lumMod val="85000"/>
                </a:schemeClr>
              </a:solidFill>
            </a:rPr>
            <a:t> Revenue</a:t>
          </a:r>
          <a:endParaRPr lang="en-US" sz="1200">
            <a:solidFill>
              <a:schemeClr val="bg1">
                <a:lumMod val="85000"/>
              </a:schemeClr>
            </a:solidFill>
          </a:endParaRPr>
        </a:p>
      </xdr:txBody>
    </xdr:sp>
    <xdr:clientData/>
  </xdr:twoCellAnchor>
  <xdr:twoCellAnchor>
    <xdr:from>
      <xdr:col>4</xdr:col>
      <xdr:colOff>481738</xdr:colOff>
      <xdr:row>5</xdr:row>
      <xdr:rowOff>116014</xdr:rowOff>
    </xdr:from>
    <xdr:to>
      <xdr:col>6</xdr:col>
      <xdr:colOff>317499</xdr:colOff>
      <xdr:row>7</xdr:row>
      <xdr:rowOff>0</xdr:rowOff>
    </xdr:to>
    <xdr:sp macro="" textlink="'Analysis 3'!$R$9">
      <xdr:nvSpPr>
        <xdr:cNvPr id="57" name="TextBox 56">
          <a:extLst>
            <a:ext uri="{FF2B5EF4-FFF2-40B4-BE49-F238E27FC236}">
              <a16:creationId xmlns:a16="http://schemas.microsoft.com/office/drawing/2014/main" id="{92397113-0157-42D9-8522-003AC7415960}"/>
            </a:ext>
          </a:extLst>
        </xdr:cNvPr>
        <xdr:cNvSpPr txBox="1"/>
      </xdr:nvSpPr>
      <xdr:spPr>
        <a:xfrm>
          <a:off x="2920138" y="757364"/>
          <a:ext cx="1054961" cy="25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D3948B4-2E2F-42B8-A79B-3078B4970919}" type="TxLink">
            <a:rPr lang="en-US" sz="2000" b="0" i="0" u="none" strike="noStrike">
              <a:solidFill>
                <a:schemeClr val="bg1"/>
              </a:solidFill>
              <a:latin typeface="Calibri"/>
              <a:ea typeface="Calibri"/>
              <a:cs typeface="Calibri"/>
            </a:rPr>
            <a:pPr algn="ctr"/>
            <a:t>$5.4M</a:t>
          </a:fld>
          <a:endParaRPr lang="en-US" sz="2400">
            <a:solidFill>
              <a:schemeClr val="bg1"/>
            </a:solidFill>
          </a:endParaRPr>
        </a:p>
      </xdr:txBody>
    </xdr:sp>
    <xdr:clientData/>
  </xdr:twoCellAnchor>
  <xdr:twoCellAnchor>
    <xdr:from>
      <xdr:col>7</xdr:col>
      <xdr:colOff>340784</xdr:colOff>
      <xdr:row>5</xdr:row>
      <xdr:rowOff>6350</xdr:rowOff>
    </xdr:from>
    <xdr:to>
      <xdr:col>9</xdr:col>
      <xdr:colOff>575734</xdr:colOff>
      <xdr:row>8</xdr:row>
      <xdr:rowOff>57150</xdr:rowOff>
    </xdr:to>
    <xdr:sp macro="" textlink="">
      <xdr:nvSpPr>
        <xdr:cNvPr id="34" name="Rectangle: Rounded Corners 33">
          <a:extLst>
            <a:ext uri="{FF2B5EF4-FFF2-40B4-BE49-F238E27FC236}">
              <a16:creationId xmlns:a16="http://schemas.microsoft.com/office/drawing/2014/main" id="{743F2740-7E8F-4F8E-8226-FA5ED58AC845}"/>
            </a:ext>
          </a:extLst>
        </xdr:cNvPr>
        <xdr:cNvSpPr/>
      </xdr:nvSpPr>
      <xdr:spPr>
        <a:xfrm>
          <a:off x="4607984" y="647700"/>
          <a:ext cx="1454150" cy="603250"/>
        </a:xfrm>
        <a:prstGeom prst="roundRect">
          <a:avLst/>
        </a:prstGeom>
        <a:gradFill flip="none" rotWithShape="1">
          <a:gsLst>
            <a:gs pos="0">
              <a:schemeClr val="accent2">
                <a:lumMod val="60000"/>
                <a:lumOff val="40000"/>
              </a:schemeClr>
            </a:gs>
            <a:gs pos="37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400050</xdr:colOff>
      <xdr:row>5</xdr:row>
      <xdr:rowOff>120650</xdr:rowOff>
    </xdr:from>
    <xdr:to>
      <xdr:col>8</xdr:col>
      <xdr:colOff>139700</xdr:colOff>
      <xdr:row>7</xdr:row>
      <xdr:rowOff>101600</xdr:rowOff>
    </xdr:to>
    <xdr:sp macro="" textlink="">
      <xdr:nvSpPr>
        <xdr:cNvPr id="38" name="Oval 37">
          <a:extLst>
            <a:ext uri="{FF2B5EF4-FFF2-40B4-BE49-F238E27FC236}">
              <a16:creationId xmlns:a16="http://schemas.microsoft.com/office/drawing/2014/main" id="{8D776E66-BF35-4A14-BC92-5AED9AFDB1AE}"/>
            </a:ext>
          </a:extLst>
        </xdr:cNvPr>
        <xdr:cNvSpPr/>
      </xdr:nvSpPr>
      <xdr:spPr>
        <a:xfrm>
          <a:off x="4667250" y="762000"/>
          <a:ext cx="349250" cy="349250"/>
        </a:xfrm>
        <a:prstGeom prst="ellipse">
          <a:avLst/>
        </a:prstGeom>
        <a:solidFill>
          <a:schemeClr val="accent2">
            <a:lumMod val="60000"/>
            <a:lumOff val="40000"/>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436489</xdr:colOff>
      <xdr:row>5</xdr:row>
      <xdr:rowOff>177341</xdr:rowOff>
    </xdr:from>
    <xdr:to>
      <xdr:col>8</xdr:col>
      <xdr:colOff>80736</xdr:colOff>
      <xdr:row>7</xdr:row>
      <xdr:rowOff>65062</xdr:rowOff>
    </xdr:to>
    <xdr:pic>
      <xdr:nvPicPr>
        <xdr:cNvPr id="47" name="Picture 46">
          <a:extLst>
            <a:ext uri="{FF2B5EF4-FFF2-40B4-BE49-F238E27FC236}">
              <a16:creationId xmlns:a16="http://schemas.microsoft.com/office/drawing/2014/main" id="{3B33FAF3-6F91-4329-B60B-3145C8B08DC3}"/>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703689" y="818691"/>
          <a:ext cx="253847" cy="256021"/>
        </a:xfrm>
        <a:prstGeom prst="rect">
          <a:avLst/>
        </a:prstGeom>
      </xdr:spPr>
    </xdr:pic>
    <xdr:clientData/>
  </xdr:twoCellAnchor>
  <xdr:twoCellAnchor>
    <xdr:from>
      <xdr:col>8</xdr:col>
      <xdr:colOff>137410</xdr:colOff>
      <xdr:row>6</xdr:row>
      <xdr:rowOff>161784</xdr:rowOff>
    </xdr:from>
    <xdr:to>
      <xdr:col>9</xdr:col>
      <xdr:colOff>436491</xdr:colOff>
      <xdr:row>8</xdr:row>
      <xdr:rowOff>41649</xdr:rowOff>
    </xdr:to>
    <xdr:sp macro="" textlink="">
      <xdr:nvSpPr>
        <xdr:cNvPr id="54" name="TextBox 53">
          <a:extLst>
            <a:ext uri="{FF2B5EF4-FFF2-40B4-BE49-F238E27FC236}">
              <a16:creationId xmlns:a16="http://schemas.microsoft.com/office/drawing/2014/main" id="{D6BA4692-C783-462A-9B19-42CB49C49485}"/>
            </a:ext>
          </a:extLst>
        </xdr:cNvPr>
        <xdr:cNvSpPr txBox="1"/>
      </xdr:nvSpPr>
      <xdr:spPr>
        <a:xfrm>
          <a:off x="5014210" y="987284"/>
          <a:ext cx="908681" cy="248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Total Profit</a:t>
          </a:r>
        </a:p>
      </xdr:txBody>
    </xdr:sp>
    <xdr:clientData/>
  </xdr:twoCellAnchor>
  <xdr:twoCellAnchor>
    <xdr:from>
      <xdr:col>8</xdr:col>
      <xdr:colOff>60980</xdr:colOff>
      <xdr:row>5</xdr:row>
      <xdr:rowOff>116014</xdr:rowOff>
    </xdr:from>
    <xdr:to>
      <xdr:col>9</xdr:col>
      <xdr:colOff>495300</xdr:colOff>
      <xdr:row>7</xdr:row>
      <xdr:rowOff>25400</xdr:rowOff>
    </xdr:to>
    <xdr:sp macro="" textlink="'Analysis 3'!$T$9">
      <xdr:nvSpPr>
        <xdr:cNvPr id="58" name="TextBox 57">
          <a:extLst>
            <a:ext uri="{FF2B5EF4-FFF2-40B4-BE49-F238E27FC236}">
              <a16:creationId xmlns:a16="http://schemas.microsoft.com/office/drawing/2014/main" id="{ABB23DB6-3A24-471D-B052-AC56DC41A008}"/>
            </a:ext>
          </a:extLst>
        </xdr:cNvPr>
        <xdr:cNvSpPr txBox="1"/>
      </xdr:nvSpPr>
      <xdr:spPr>
        <a:xfrm>
          <a:off x="4937780" y="757364"/>
          <a:ext cx="1043920" cy="27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B78103-5DD3-47B1-BE14-64E0525FA347}" type="TxLink">
            <a:rPr lang="en-US" sz="2000" b="0" i="0" u="none" strike="noStrike">
              <a:solidFill>
                <a:schemeClr val="bg1"/>
              </a:solidFill>
              <a:latin typeface="Calibri"/>
              <a:ea typeface="Calibri"/>
              <a:cs typeface="Calibri"/>
            </a:rPr>
            <a:pPr algn="ctr"/>
            <a:t>$2.3M</a:t>
          </a:fld>
          <a:endParaRPr lang="en-US" sz="2400">
            <a:solidFill>
              <a:schemeClr val="bg1"/>
            </a:solidFill>
          </a:endParaRPr>
        </a:p>
      </xdr:txBody>
    </xdr:sp>
    <xdr:clientData/>
  </xdr:twoCellAnchor>
  <xdr:twoCellAnchor>
    <xdr:from>
      <xdr:col>11</xdr:col>
      <xdr:colOff>0</xdr:colOff>
      <xdr:row>5</xdr:row>
      <xdr:rowOff>6350</xdr:rowOff>
    </xdr:from>
    <xdr:to>
      <xdr:col>13</xdr:col>
      <xdr:colOff>234950</xdr:colOff>
      <xdr:row>8</xdr:row>
      <xdr:rowOff>57150</xdr:rowOff>
    </xdr:to>
    <xdr:grpSp>
      <xdr:nvGrpSpPr>
        <xdr:cNvPr id="60" name="Group 59">
          <a:extLst>
            <a:ext uri="{FF2B5EF4-FFF2-40B4-BE49-F238E27FC236}">
              <a16:creationId xmlns:a16="http://schemas.microsoft.com/office/drawing/2014/main" id="{F9602772-D329-4B1E-8CBA-F8B89E84232D}"/>
            </a:ext>
          </a:extLst>
        </xdr:cNvPr>
        <xdr:cNvGrpSpPr/>
      </xdr:nvGrpSpPr>
      <xdr:grpSpPr>
        <a:xfrm>
          <a:off x="6705600" y="647700"/>
          <a:ext cx="1454150" cy="603250"/>
          <a:chOff x="5505450" y="647700"/>
          <a:chExt cx="1454150" cy="603250"/>
        </a:xfrm>
      </xdr:grpSpPr>
      <xdr:sp macro="" textlink="">
        <xdr:nvSpPr>
          <xdr:cNvPr id="35" name="Rectangle: Rounded Corners 34">
            <a:extLst>
              <a:ext uri="{FF2B5EF4-FFF2-40B4-BE49-F238E27FC236}">
                <a16:creationId xmlns:a16="http://schemas.microsoft.com/office/drawing/2014/main" id="{6E94E70A-6518-415A-AFB1-BB34B8DD04E3}"/>
              </a:ext>
            </a:extLst>
          </xdr:cNvPr>
          <xdr:cNvSpPr/>
        </xdr:nvSpPr>
        <xdr:spPr>
          <a:xfrm>
            <a:off x="5505450" y="647700"/>
            <a:ext cx="1454150" cy="603250"/>
          </a:xfrm>
          <a:prstGeom prst="roundRect">
            <a:avLst/>
          </a:prstGeom>
          <a:gradFill flip="none" rotWithShape="1">
            <a:gsLst>
              <a:gs pos="0">
                <a:schemeClr val="accent1">
                  <a:lumMod val="40000"/>
                  <a:lumOff val="60000"/>
                </a:schemeClr>
              </a:gs>
              <a:gs pos="37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3B80B5E-C637-482B-B253-3147A8A67480}"/>
              </a:ext>
            </a:extLst>
          </xdr:cNvPr>
          <xdr:cNvSpPr/>
        </xdr:nvSpPr>
        <xdr:spPr>
          <a:xfrm>
            <a:off x="5575300" y="762000"/>
            <a:ext cx="349250" cy="349250"/>
          </a:xfrm>
          <a:prstGeom prst="ellipse">
            <a:avLst/>
          </a:prstGeom>
          <a:solidFill>
            <a:schemeClr val="bg1">
              <a:lumMod val="85000"/>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6" name="Picture 35">
            <a:extLst>
              <a:ext uri="{FF2B5EF4-FFF2-40B4-BE49-F238E27FC236}">
                <a16:creationId xmlns:a16="http://schemas.microsoft.com/office/drawing/2014/main" id="{4E7311CB-1B22-4660-B90B-C913683461E5}"/>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627763" y="829552"/>
            <a:ext cx="221986" cy="222947"/>
          </a:xfrm>
          <a:prstGeom prst="rect">
            <a:avLst/>
          </a:prstGeom>
        </xdr:spPr>
      </xdr:pic>
      <xdr:sp macro="" textlink="">
        <xdr:nvSpPr>
          <xdr:cNvPr id="55" name="TextBox 54">
            <a:extLst>
              <a:ext uri="{FF2B5EF4-FFF2-40B4-BE49-F238E27FC236}">
                <a16:creationId xmlns:a16="http://schemas.microsoft.com/office/drawing/2014/main" id="{14E710A3-C8C6-4DEA-BFA3-6A641774CF60}"/>
              </a:ext>
            </a:extLst>
          </xdr:cNvPr>
          <xdr:cNvSpPr txBox="1"/>
        </xdr:nvSpPr>
        <xdr:spPr>
          <a:xfrm>
            <a:off x="5909274" y="973782"/>
            <a:ext cx="1013713" cy="248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Profit</a:t>
            </a:r>
            <a:r>
              <a:rPr lang="en-US" sz="1200" baseline="0">
                <a:solidFill>
                  <a:schemeClr val="bg1">
                    <a:lumMod val="85000"/>
                  </a:schemeClr>
                </a:solidFill>
              </a:rPr>
              <a:t> Margin</a:t>
            </a:r>
            <a:endParaRPr lang="en-US" sz="1200">
              <a:solidFill>
                <a:schemeClr val="bg1">
                  <a:lumMod val="85000"/>
                </a:schemeClr>
              </a:solidFill>
            </a:endParaRPr>
          </a:p>
        </xdr:txBody>
      </xdr:sp>
      <xdr:sp macro="" textlink="'Analysis 3'!$U$9">
        <xdr:nvSpPr>
          <xdr:cNvPr id="59" name="TextBox 58">
            <a:extLst>
              <a:ext uri="{FF2B5EF4-FFF2-40B4-BE49-F238E27FC236}">
                <a16:creationId xmlns:a16="http://schemas.microsoft.com/office/drawing/2014/main" id="{3BFC5164-F0DB-4C78-812F-70B91D7EB2BE}"/>
              </a:ext>
            </a:extLst>
          </xdr:cNvPr>
          <xdr:cNvSpPr txBox="1"/>
        </xdr:nvSpPr>
        <xdr:spPr>
          <a:xfrm>
            <a:off x="5858245" y="757364"/>
            <a:ext cx="996091" cy="247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24F1D41-3ED2-4D7B-A256-BECBBE2E7D3E}" type="TxLink">
              <a:rPr lang="en-US" sz="2000" b="0" i="0" u="none" strike="noStrike">
                <a:solidFill>
                  <a:schemeClr val="bg1"/>
                </a:solidFill>
                <a:latin typeface="Calibri"/>
                <a:ea typeface="Calibri"/>
                <a:cs typeface="Calibri"/>
              </a:rPr>
              <a:pPr algn="ctr"/>
              <a:t>42.18%</a:t>
            </a:fld>
            <a:endParaRPr lang="en-US" sz="2400">
              <a:solidFill>
                <a:schemeClr val="bg1"/>
              </a:solidFill>
            </a:endParaRPr>
          </a:p>
        </xdr:txBody>
      </xdr:sp>
    </xdr:grpSp>
    <xdr:clientData/>
  </xdr:twoCellAnchor>
  <xdr:twoCellAnchor>
    <xdr:from>
      <xdr:col>13</xdr:col>
      <xdr:colOff>444500</xdr:colOff>
      <xdr:row>4</xdr:row>
      <xdr:rowOff>146050</xdr:rowOff>
    </xdr:from>
    <xdr:to>
      <xdr:col>16</xdr:col>
      <xdr:colOff>514350</xdr:colOff>
      <xdr:row>33</xdr:row>
      <xdr:rowOff>25400</xdr:rowOff>
    </xdr:to>
    <xdr:sp macro="" textlink="">
      <xdr:nvSpPr>
        <xdr:cNvPr id="49" name="Rectangle: Diagonal Corners Rounded 48">
          <a:extLst>
            <a:ext uri="{FF2B5EF4-FFF2-40B4-BE49-F238E27FC236}">
              <a16:creationId xmlns:a16="http://schemas.microsoft.com/office/drawing/2014/main" id="{002189FA-8904-48E5-8170-25947D1EBD72}"/>
            </a:ext>
          </a:extLst>
        </xdr:cNvPr>
        <xdr:cNvSpPr/>
      </xdr:nvSpPr>
      <xdr:spPr>
        <a:xfrm>
          <a:off x="8369300" y="603250"/>
          <a:ext cx="1898650" cy="5219700"/>
        </a:xfrm>
        <a:prstGeom prst="round2DiagRect">
          <a:avLst>
            <a:gd name="adj1" fmla="val 11212"/>
            <a:gd name="adj2" fmla="val 0"/>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38100</xdr:colOff>
      <xdr:row>6</xdr:row>
      <xdr:rowOff>127000</xdr:rowOff>
    </xdr:from>
    <xdr:to>
      <xdr:col>17</xdr:col>
      <xdr:colOff>228600</xdr:colOff>
      <xdr:row>31</xdr:row>
      <xdr:rowOff>69850</xdr:rowOff>
    </xdr:to>
    <xdr:sp macro="" textlink="">
      <xdr:nvSpPr>
        <xdr:cNvPr id="50" name="Rectangle 49">
          <a:extLst>
            <a:ext uri="{FF2B5EF4-FFF2-40B4-BE49-F238E27FC236}">
              <a16:creationId xmlns:a16="http://schemas.microsoft.com/office/drawing/2014/main" id="{F08814A2-CB57-4E5B-8BF0-68E21C75104C}"/>
            </a:ext>
          </a:extLst>
        </xdr:cNvPr>
        <xdr:cNvSpPr/>
      </xdr:nvSpPr>
      <xdr:spPr>
        <a:xfrm>
          <a:off x="9791700" y="952500"/>
          <a:ext cx="800100" cy="4546600"/>
        </a:xfrm>
        <a:prstGeom prst="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190500</xdr:colOff>
      <xdr:row>7</xdr:row>
      <xdr:rowOff>95250</xdr:rowOff>
    </xdr:from>
    <xdr:to>
      <xdr:col>17</xdr:col>
      <xdr:colOff>381000</xdr:colOff>
      <xdr:row>30</xdr:row>
      <xdr:rowOff>69850</xdr:rowOff>
    </xdr:to>
    <xdr:sp macro="" textlink="">
      <xdr:nvSpPr>
        <xdr:cNvPr id="62" name="Rectangle 61">
          <a:extLst>
            <a:ext uri="{FF2B5EF4-FFF2-40B4-BE49-F238E27FC236}">
              <a16:creationId xmlns:a16="http://schemas.microsoft.com/office/drawing/2014/main" id="{38000165-6383-401D-B83C-86A5433D8B26}"/>
            </a:ext>
          </a:extLst>
        </xdr:cNvPr>
        <xdr:cNvSpPr/>
      </xdr:nvSpPr>
      <xdr:spPr>
        <a:xfrm>
          <a:off x="9944100" y="1104900"/>
          <a:ext cx="800100" cy="4210050"/>
        </a:xfrm>
        <a:prstGeom prst="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342900</xdr:colOff>
      <xdr:row>9</xdr:row>
      <xdr:rowOff>63500</xdr:rowOff>
    </xdr:from>
    <xdr:to>
      <xdr:col>17</xdr:col>
      <xdr:colOff>533400</xdr:colOff>
      <xdr:row>28</xdr:row>
      <xdr:rowOff>95250</xdr:rowOff>
    </xdr:to>
    <xdr:sp macro="" textlink="">
      <xdr:nvSpPr>
        <xdr:cNvPr id="63" name="Rectangle 62">
          <a:extLst>
            <a:ext uri="{FF2B5EF4-FFF2-40B4-BE49-F238E27FC236}">
              <a16:creationId xmlns:a16="http://schemas.microsoft.com/office/drawing/2014/main" id="{0F8A12A3-C60B-49B9-A2AC-5E0A9AFEAFBC}"/>
            </a:ext>
          </a:extLst>
        </xdr:cNvPr>
        <xdr:cNvSpPr/>
      </xdr:nvSpPr>
      <xdr:spPr>
        <a:xfrm>
          <a:off x="10096500" y="1441450"/>
          <a:ext cx="800100" cy="3530600"/>
        </a:xfrm>
        <a:prstGeom prst="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425450</xdr:colOff>
      <xdr:row>10</xdr:row>
      <xdr:rowOff>12700</xdr:rowOff>
    </xdr:from>
    <xdr:to>
      <xdr:col>19</xdr:col>
      <xdr:colOff>25400</xdr:colOff>
      <xdr:row>28</xdr:row>
      <xdr:rowOff>19050</xdr:rowOff>
    </xdr:to>
    <xdr:sp macro="" textlink="">
      <xdr:nvSpPr>
        <xdr:cNvPr id="51" name="Oval 50">
          <a:extLst>
            <a:ext uri="{FF2B5EF4-FFF2-40B4-BE49-F238E27FC236}">
              <a16:creationId xmlns:a16="http://schemas.microsoft.com/office/drawing/2014/main" id="{227D30BB-C7AB-408A-A79D-8D8C429D29B8}"/>
            </a:ext>
          </a:extLst>
        </xdr:cNvPr>
        <xdr:cNvSpPr/>
      </xdr:nvSpPr>
      <xdr:spPr>
        <a:xfrm>
          <a:off x="10179050" y="1574800"/>
          <a:ext cx="1428750" cy="3321050"/>
        </a:xfrm>
        <a:prstGeom prst="ellipse">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247249</xdr:colOff>
      <xdr:row>10</xdr:row>
      <xdr:rowOff>173</xdr:rowOff>
    </xdr:from>
    <xdr:to>
      <xdr:col>9</xdr:col>
      <xdr:colOff>38100</xdr:colOff>
      <xdr:row>11</xdr:row>
      <xdr:rowOff>6351</xdr:rowOff>
    </xdr:to>
    <xdr:sp macro="" textlink="">
      <xdr:nvSpPr>
        <xdr:cNvPr id="76" name="TextBox 75">
          <a:extLst>
            <a:ext uri="{FF2B5EF4-FFF2-40B4-BE49-F238E27FC236}">
              <a16:creationId xmlns:a16="http://schemas.microsoft.com/office/drawing/2014/main" id="{AADC8E3B-E8A0-4280-AB10-A3CF5F271886}"/>
            </a:ext>
          </a:extLst>
        </xdr:cNvPr>
        <xdr:cNvSpPr txBox="1"/>
      </xdr:nvSpPr>
      <xdr:spPr>
        <a:xfrm>
          <a:off x="5124049" y="1562273"/>
          <a:ext cx="400451" cy="190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chemeClr val="tx1">
                  <a:lumMod val="75000"/>
                  <a:lumOff val="25000"/>
                </a:schemeClr>
              </a:solidFill>
            </a:rPr>
            <a:t>Top</a:t>
          </a:r>
        </a:p>
      </xdr:txBody>
    </xdr:sp>
    <xdr:clientData/>
  </xdr:twoCellAnchor>
  <xdr:twoCellAnchor>
    <xdr:from>
      <xdr:col>9</xdr:col>
      <xdr:colOff>291699</xdr:colOff>
      <xdr:row>10</xdr:row>
      <xdr:rowOff>172</xdr:rowOff>
    </xdr:from>
    <xdr:to>
      <xdr:col>10</xdr:col>
      <xdr:colOff>323850</xdr:colOff>
      <xdr:row>11</xdr:row>
      <xdr:rowOff>19049</xdr:rowOff>
    </xdr:to>
    <xdr:sp macro="" textlink="">
      <xdr:nvSpPr>
        <xdr:cNvPr id="77" name="TextBox 76">
          <a:extLst>
            <a:ext uri="{FF2B5EF4-FFF2-40B4-BE49-F238E27FC236}">
              <a16:creationId xmlns:a16="http://schemas.microsoft.com/office/drawing/2014/main" id="{7FFB890A-9126-4389-A02A-EEED9B42163A}"/>
            </a:ext>
          </a:extLst>
        </xdr:cNvPr>
        <xdr:cNvSpPr txBox="1"/>
      </xdr:nvSpPr>
      <xdr:spPr>
        <a:xfrm>
          <a:off x="5778099" y="1562272"/>
          <a:ext cx="641751" cy="203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chemeClr val="tx1">
                  <a:lumMod val="75000"/>
                  <a:lumOff val="25000"/>
                </a:schemeClr>
              </a:solidFill>
            </a:rPr>
            <a:t>Bottom</a:t>
          </a:r>
        </a:p>
      </xdr:txBody>
    </xdr:sp>
    <xdr:clientData/>
  </xdr:twoCellAnchor>
  <mc:AlternateContent xmlns:mc="http://schemas.openxmlformats.org/markup-compatibility/2006">
    <mc:Choice xmlns:a14="http://schemas.microsoft.com/office/drawing/2010/main" Requires="a14">
      <xdr:twoCellAnchor editAs="oneCell">
        <xdr:from>
          <xdr:col>8</xdr:col>
          <xdr:colOff>546100</xdr:colOff>
          <xdr:row>9</xdr:row>
          <xdr:rowOff>177800</xdr:rowOff>
        </xdr:from>
        <xdr:to>
          <xdr:col>9</xdr:col>
          <xdr:colOff>158750</xdr:colOff>
          <xdr:row>11</xdr:row>
          <xdr:rowOff>38100</xdr:rowOff>
        </xdr:to>
        <xdr:sp macro="" textlink="">
          <xdr:nvSpPr>
            <xdr:cNvPr id="7170" name="Option Button 2" hidden="1">
              <a:extLst>
                <a:ext uri="{63B3BB69-23CF-44E3-9099-C40C66FF867C}">
                  <a14:compatExt spid="_x0000_s7170"/>
                </a:ext>
                <a:ext uri="{FF2B5EF4-FFF2-40B4-BE49-F238E27FC236}">
                  <a16:creationId xmlns:a16="http://schemas.microsoft.com/office/drawing/2014/main" id="{C1A6111D-E5F0-468A-B89E-64D3FB45CA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203200</xdr:colOff>
          <xdr:row>9</xdr:row>
          <xdr:rowOff>177800</xdr:rowOff>
        </xdr:from>
        <xdr:to>
          <xdr:col>10</xdr:col>
          <xdr:colOff>425450</xdr:colOff>
          <xdr:row>11</xdr:row>
          <xdr:rowOff>38100</xdr:rowOff>
        </xdr:to>
        <xdr:sp macro="" textlink="">
          <xdr:nvSpPr>
            <xdr:cNvPr id="7172" name="Option Button 4" hidden="1">
              <a:extLst>
                <a:ext uri="{63B3BB69-23CF-44E3-9099-C40C66FF867C}">
                  <a14:compatExt spid="_x0000_s7172"/>
                </a:ext>
                <a:ext uri="{FF2B5EF4-FFF2-40B4-BE49-F238E27FC236}">
                  <a16:creationId xmlns:a16="http://schemas.microsoft.com/office/drawing/2014/main" id="{AD84BF7B-0130-437B-8FA1-910621E5CA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230279</xdr:colOff>
      <xdr:row>11</xdr:row>
      <xdr:rowOff>38272</xdr:rowOff>
    </xdr:from>
    <xdr:to>
      <xdr:col>12</xdr:col>
      <xdr:colOff>110030</xdr:colOff>
      <xdr:row>12</xdr:row>
      <xdr:rowOff>184149</xdr:rowOff>
    </xdr:to>
    <xdr:sp macro="" textlink="'Analysis 3'!O18">
      <xdr:nvSpPr>
        <xdr:cNvPr id="78" name="TextBox 77">
          <a:extLst>
            <a:ext uri="{FF2B5EF4-FFF2-40B4-BE49-F238E27FC236}">
              <a16:creationId xmlns:a16="http://schemas.microsoft.com/office/drawing/2014/main" id="{9D162483-EFF8-4AFA-A000-3D1156CECE36}"/>
            </a:ext>
          </a:extLst>
        </xdr:cNvPr>
        <xdr:cNvSpPr txBox="1"/>
      </xdr:nvSpPr>
      <xdr:spPr>
        <a:xfrm>
          <a:off x="5107079" y="1784522"/>
          <a:ext cx="2318151" cy="33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4FFCB4-E6B2-4E29-AEF6-8693C7EB4800}" type="TxLink">
            <a:rPr lang="en-US" sz="1200" b="0" i="0" u="none" strike="noStrike">
              <a:solidFill>
                <a:schemeClr val="tx1">
                  <a:lumMod val="75000"/>
                  <a:lumOff val="25000"/>
                </a:schemeClr>
              </a:solidFill>
              <a:latin typeface="Calibri"/>
              <a:ea typeface="Calibri"/>
              <a:cs typeface="Calibri"/>
            </a:rPr>
            <a:pPr algn="ctr"/>
            <a:t>Least 5 Profitable Locations</a:t>
          </a:fld>
          <a:endParaRPr lang="en-US" sz="1050">
            <a:solidFill>
              <a:schemeClr val="tx1">
                <a:lumMod val="75000"/>
                <a:lumOff val="25000"/>
              </a:schemeClr>
            </a:solidFill>
          </a:endParaRPr>
        </a:p>
      </xdr:txBody>
    </xdr:sp>
    <xdr:clientData/>
  </xdr:twoCellAnchor>
  <xdr:twoCellAnchor>
    <xdr:from>
      <xdr:col>8</xdr:col>
      <xdr:colOff>341722</xdr:colOff>
      <xdr:row>11</xdr:row>
      <xdr:rowOff>159830</xdr:rowOff>
    </xdr:from>
    <xdr:to>
      <xdr:col>8</xdr:col>
      <xdr:colOff>453572</xdr:colOff>
      <xdr:row>12</xdr:row>
      <xdr:rowOff>82074</xdr:rowOff>
    </xdr:to>
    <xdr:sp macro="" textlink="">
      <xdr:nvSpPr>
        <xdr:cNvPr id="81" name="Oval 80">
          <a:extLst>
            <a:ext uri="{FF2B5EF4-FFF2-40B4-BE49-F238E27FC236}">
              <a16:creationId xmlns:a16="http://schemas.microsoft.com/office/drawing/2014/main" id="{CA718F54-B4E5-45A0-BB87-A9E25EFC1BA0}"/>
            </a:ext>
          </a:extLst>
        </xdr:cNvPr>
        <xdr:cNvSpPr/>
      </xdr:nvSpPr>
      <xdr:spPr>
        <a:xfrm>
          <a:off x="5214375" y="1922279"/>
          <a:ext cx="111850" cy="107992"/>
        </a:xfrm>
        <a:prstGeom prst="ellipse">
          <a:avLst/>
        </a:prstGeom>
        <a:solidFill>
          <a:schemeClr val="bg1">
            <a:lumMod val="85000"/>
            <a:alpha val="88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399392</xdr:colOff>
      <xdr:row>12</xdr:row>
      <xdr:rowOff>52441</xdr:rowOff>
    </xdr:from>
    <xdr:to>
      <xdr:col>10</xdr:col>
      <xdr:colOff>332619</xdr:colOff>
      <xdr:row>15</xdr:row>
      <xdr:rowOff>0</xdr:rowOff>
    </xdr:to>
    <xdr:sp macro="" textlink="'Analysis 3'!O19">
      <xdr:nvSpPr>
        <xdr:cNvPr id="82" name="TextBox 81">
          <a:extLst>
            <a:ext uri="{FF2B5EF4-FFF2-40B4-BE49-F238E27FC236}">
              <a16:creationId xmlns:a16="http://schemas.microsoft.com/office/drawing/2014/main" id="{0E95174C-A4BA-49A4-B0E4-8061E9B431C1}"/>
            </a:ext>
          </a:extLst>
        </xdr:cNvPr>
        <xdr:cNvSpPr txBox="1"/>
      </xdr:nvSpPr>
      <xdr:spPr>
        <a:xfrm>
          <a:off x="5272045" y="2000638"/>
          <a:ext cx="1151390" cy="5048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837A8E2-8463-49C9-BDE3-39ECA3887F7D}" type="TxLink">
            <a:rPr lang="en-US" sz="1100" b="0" i="0" u="none" strike="noStrike">
              <a:solidFill>
                <a:srgbClr val="000000"/>
              </a:solidFill>
              <a:latin typeface="Calibri"/>
              <a:ea typeface="Calibri"/>
              <a:cs typeface="Calibri"/>
            </a:rPr>
            <a:pPr algn="l"/>
            <a:t>Total Sales Location</a:t>
          </a:fld>
          <a:endParaRPr lang="en-US" sz="1100">
            <a:solidFill>
              <a:schemeClr val="tx1">
                <a:lumMod val="75000"/>
                <a:lumOff val="25000"/>
              </a:schemeClr>
            </a:solidFill>
          </a:endParaRPr>
        </a:p>
      </xdr:txBody>
    </xdr:sp>
    <xdr:clientData/>
  </xdr:twoCellAnchor>
  <xdr:twoCellAnchor>
    <xdr:from>
      <xdr:col>9</xdr:col>
      <xdr:colOff>486606</xdr:colOff>
      <xdr:row>12</xdr:row>
      <xdr:rowOff>47301</xdr:rowOff>
    </xdr:from>
    <xdr:to>
      <xdr:col>11</xdr:col>
      <xdr:colOff>419832</xdr:colOff>
      <xdr:row>14</xdr:row>
      <xdr:rowOff>179010</xdr:rowOff>
    </xdr:to>
    <xdr:sp macro="" textlink="'Analysis 3'!O20">
      <xdr:nvSpPr>
        <xdr:cNvPr id="83" name="TextBox 82">
          <a:extLst>
            <a:ext uri="{FF2B5EF4-FFF2-40B4-BE49-F238E27FC236}">
              <a16:creationId xmlns:a16="http://schemas.microsoft.com/office/drawing/2014/main" id="{DE41BBCB-F274-4D3C-9FB9-6D37191B9270}"/>
            </a:ext>
          </a:extLst>
        </xdr:cNvPr>
        <xdr:cNvSpPr txBox="1"/>
      </xdr:nvSpPr>
      <xdr:spPr>
        <a:xfrm>
          <a:off x="5973006" y="1977701"/>
          <a:ext cx="1152426" cy="500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76B26EE-E91B-4590-A883-DB470F1F6FE0}" type="TxLink">
            <a:rPr lang="en-US" sz="2800" b="0" i="0" u="none" strike="noStrike">
              <a:solidFill>
                <a:srgbClr val="1F8CB3"/>
              </a:solidFill>
              <a:latin typeface="Calibri"/>
              <a:ea typeface="Calibri"/>
              <a:cs typeface="Calibri"/>
            </a:rPr>
            <a:pPr algn="l"/>
            <a:t>20</a:t>
          </a:fld>
          <a:endParaRPr lang="en-US" sz="2800">
            <a:solidFill>
              <a:srgbClr val="1F8CB3"/>
            </a:solidFill>
          </a:endParaRPr>
        </a:p>
      </xdr:txBody>
    </xdr:sp>
    <xdr:clientData/>
  </xdr:twoCellAnchor>
  <xdr:twoCellAnchor>
    <xdr:from>
      <xdr:col>8</xdr:col>
      <xdr:colOff>400050</xdr:colOff>
      <xdr:row>12</xdr:row>
      <xdr:rowOff>171450</xdr:rowOff>
    </xdr:from>
    <xdr:to>
      <xdr:col>8</xdr:col>
      <xdr:colOff>457200</xdr:colOff>
      <xdr:row>14</xdr:row>
      <xdr:rowOff>82550</xdr:rowOff>
    </xdr:to>
    <xdr:sp macro="" textlink="">
      <xdr:nvSpPr>
        <xdr:cNvPr id="84" name="Rectangle 83">
          <a:extLst>
            <a:ext uri="{FF2B5EF4-FFF2-40B4-BE49-F238E27FC236}">
              <a16:creationId xmlns:a16="http://schemas.microsoft.com/office/drawing/2014/main" id="{6BDC2246-E8F5-43D2-9EEA-C00C0BEAE336}"/>
            </a:ext>
          </a:extLst>
        </xdr:cNvPr>
        <xdr:cNvSpPr/>
      </xdr:nvSpPr>
      <xdr:spPr>
        <a:xfrm>
          <a:off x="5276850" y="2101850"/>
          <a:ext cx="57150" cy="279400"/>
        </a:xfrm>
        <a:prstGeom prst="rect">
          <a:avLst/>
        </a:prstGeom>
        <a:solidFill>
          <a:srgbClr val="1F8CB3">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285750</xdr:colOff>
      <xdr:row>9</xdr:row>
      <xdr:rowOff>76200</xdr:rowOff>
    </xdr:from>
    <xdr:to>
      <xdr:col>1</xdr:col>
      <xdr:colOff>31750</xdr:colOff>
      <xdr:row>22</xdr:row>
      <xdr:rowOff>77978</xdr:rowOff>
    </xdr:to>
    <xdr:sp macro="" textlink="">
      <xdr:nvSpPr>
        <xdr:cNvPr id="7175" name="Rectangle: Diagonal Corners Rounded 7174">
          <a:extLst>
            <a:ext uri="{FF2B5EF4-FFF2-40B4-BE49-F238E27FC236}">
              <a16:creationId xmlns:a16="http://schemas.microsoft.com/office/drawing/2014/main" id="{1B19C4D2-FD81-4D20-9A7B-5EDC4A2F2313}"/>
            </a:ext>
          </a:extLst>
        </xdr:cNvPr>
        <xdr:cNvSpPr/>
      </xdr:nvSpPr>
      <xdr:spPr>
        <a:xfrm>
          <a:off x="285750" y="1454150"/>
          <a:ext cx="355600" cy="2395728"/>
        </a:xfrm>
        <a:prstGeom prst="round2DiagRect">
          <a:avLst/>
        </a:prstGeom>
        <a:gradFill flip="none" rotWithShape="1">
          <a:gsLst>
            <a:gs pos="0">
              <a:schemeClr val="bg1">
                <a:lumMod val="95000"/>
              </a:schemeClr>
            </a:gs>
            <a:gs pos="35000">
              <a:srgbClr val="1F8CB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a:t>Customer Analysis</a:t>
          </a:r>
        </a:p>
      </xdr:txBody>
    </xdr:sp>
    <xdr:clientData/>
  </xdr:twoCellAnchor>
  <xdr:twoCellAnchor>
    <xdr:from>
      <xdr:col>0</xdr:col>
      <xdr:colOff>285750</xdr:colOff>
      <xdr:row>22</xdr:row>
      <xdr:rowOff>133350</xdr:rowOff>
    </xdr:from>
    <xdr:to>
      <xdr:col>1</xdr:col>
      <xdr:colOff>31750</xdr:colOff>
      <xdr:row>33</xdr:row>
      <xdr:rowOff>58928</xdr:rowOff>
    </xdr:to>
    <xdr:sp macro="" textlink="">
      <xdr:nvSpPr>
        <xdr:cNvPr id="87" name="Rectangle: Diagonal Corners Rounded 86">
          <a:extLst>
            <a:ext uri="{FF2B5EF4-FFF2-40B4-BE49-F238E27FC236}">
              <a16:creationId xmlns:a16="http://schemas.microsoft.com/office/drawing/2014/main" id="{6E3C248E-FB0A-4C59-BEF0-67DB8FC11B03}"/>
            </a:ext>
          </a:extLst>
        </xdr:cNvPr>
        <xdr:cNvSpPr/>
      </xdr:nvSpPr>
      <xdr:spPr>
        <a:xfrm>
          <a:off x="285750" y="3905250"/>
          <a:ext cx="355600" cy="1951228"/>
        </a:xfrm>
        <a:prstGeom prst="round2DiagRect">
          <a:avLst/>
        </a:prstGeom>
        <a:gradFill flip="none" rotWithShape="1">
          <a:gsLst>
            <a:gs pos="0">
              <a:schemeClr val="bg1">
                <a:lumMod val="95000"/>
              </a:schemeClr>
            </a:gs>
            <a:gs pos="35000">
              <a:srgbClr val="1F8CB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a:t>Time</a:t>
          </a:r>
          <a:r>
            <a:rPr lang="en-US" sz="2000" baseline="0"/>
            <a:t> Frame</a:t>
          </a:r>
          <a:endParaRPr lang="en-US" sz="2000"/>
        </a:p>
      </xdr:txBody>
    </xdr:sp>
    <xdr:clientData/>
  </xdr:twoCellAnchor>
  <xdr:twoCellAnchor>
    <xdr:from>
      <xdr:col>3</xdr:col>
      <xdr:colOff>476250</xdr:colOff>
      <xdr:row>13</xdr:row>
      <xdr:rowOff>57150</xdr:rowOff>
    </xdr:from>
    <xdr:to>
      <xdr:col>8</xdr:col>
      <xdr:colOff>95250</xdr:colOff>
      <xdr:row>22</xdr:row>
      <xdr:rowOff>82550</xdr:rowOff>
    </xdr:to>
    <xdr:graphicFrame macro="">
      <xdr:nvGraphicFramePr>
        <xdr:cNvPr id="88" name="Chart 87">
          <a:extLst>
            <a:ext uri="{FF2B5EF4-FFF2-40B4-BE49-F238E27FC236}">
              <a16:creationId xmlns:a16="http://schemas.microsoft.com/office/drawing/2014/main" id="{D32A7209-153A-45D4-A5EE-03CA106140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69192</xdr:colOff>
      <xdr:row>11</xdr:row>
      <xdr:rowOff>96891</xdr:rowOff>
    </xdr:from>
    <xdr:to>
      <xdr:col>6</xdr:col>
      <xdr:colOff>2419</xdr:colOff>
      <xdr:row>14</xdr:row>
      <xdr:rowOff>44450</xdr:rowOff>
    </xdr:to>
    <xdr:sp macro="" textlink="'Analysis 3'!O19">
      <xdr:nvSpPr>
        <xdr:cNvPr id="89" name="TextBox 88">
          <a:extLst>
            <a:ext uri="{FF2B5EF4-FFF2-40B4-BE49-F238E27FC236}">
              <a16:creationId xmlns:a16="http://schemas.microsoft.com/office/drawing/2014/main" id="{5A4E2844-ED83-409A-91EF-D95BA4C872D3}"/>
            </a:ext>
          </a:extLst>
        </xdr:cNvPr>
        <xdr:cNvSpPr txBox="1"/>
      </xdr:nvSpPr>
      <xdr:spPr>
        <a:xfrm>
          <a:off x="2507592" y="1843141"/>
          <a:ext cx="1152427" cy="500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Calibri"/>
              <a:ea typeface="Calibri"/>
              <a:cs typeface="Calibri"/>
            </a:rPr>
            <a:t>Average Customer</a:t>
          </a:r>
          <a:r>
            <a:rPr lang="en-US" sz="1100" b="0" i="0" u="none" strike="noStrike" baseline="0">
              <a:solidFill>
                <a:srgbClr val="000000"/>
              </a:solidFill>
              <a:latin typeface="Calibri"/>
              <a:ea typeface="Calibri"/>
              <a:cs typeface="Calibri"/>
            </a:rPr>
            <a:t> Age</a:t>
          </a:r>
          <a:endParaRPr lang="en-US" sz="1100">
            <a:solidFill>
              <a:schemeClr val="tx1">
                <a:lumMod val="75000"/>
                <a:lumOff val="25000"/>
              </a:schemeClr>
            </a:solidFill>
          </a:endParaRPr>
        </a:p>
      </xdr:txBody>
    </xdr:sp>
    <xdr:clientData/>
  </xdr:twoCellAnchor>
  <xdr:twoCellAnchor>
    <xdr:from>
      <xdr:col>4</xdr:col>
      <xdr:colOff>82550</xdr:colOff>
      <xdr:row>12</xdr:row>
      <xdr:rowOff>38100</xdr:rowOff>
    </xdr:from>
    <xdr:to>
      <xdr:col>4</xdr:col>
      <xdr:colOff>139700</xdr:colOff>
      <xdr:row>13</xdr:row>
      <xdr:rowOff>133350</xdr:rowOff>
    </xdr:to>
    <xdr:sp macro="" textlink="">
      <xdr:nvSpPr>
        <xdr:cNvPr id="90" name="Rectangle 89">
          <a:extLst>
            <a:ext uri="{FF2B5EF4-FFF2-40B4-BE49-F238E27FC236}">
              <a16:creationId xmlns:a16="http://schemas.microsoft.com/office/drawing/2014/main" id="{219D5EDA-93C2-40DA-88B5-5EB7976CF1FC}"/>
            </a:ext>
          </a:extLst>
        </xdr:cNvPr>
        <xdr:cNvSpPr/>
      </xdr:nvSpPr>
      <xdr:spPr>
        <a:xfrm>
          <a:off x="2520950" y="1968500"/>
          <a:ext cx="57150" cy="279400"/>
        </a:xfrm>
        <a:prstGeom prst="rect">
          <a:avLst/>
        </a:prstGeom>
        <a:solidFill>
          <a:srgbClr val="1F8CB3">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369979</xdr:colOff>
      <xdr:row>9</xdr:row>
      <xdr:rowOff>57322</xdr:rowOff>
    </xdr:from>
    <xdr:to>
      <xdr:col>7</xdr:col>
      <xdr:colOff>249730</xdr:colOff>
      <xdr:row>11</xdr:row>
      <xdr:rowOff>19049</xdr:rowOff>
    </xdr:to>
    <xdr:sp macro="" textlink="">
      <xdr:nvSpPr>
        <xdr:cNvPr id="92" name="TextBox 91">
          <a:extLst>
            <a:ext uri="{FF2B5EF4-FFF2-40B4-BE49-F238E27FC236}">
              <a16:creationId xmlns:a16="http://schemas.microsoft.com/office/drawing/2014/main" id="{AA37DD1A-C4F7-4BB0-A1FE-8232EDB8151F}"/>
            </a:ext>
          </a:extLst>
        </xdr:cNvPr>
        <xdr:cNvSpPr txBox="1"/>
      </xdr:nvSpPr>
      <xdr:spPr>
        <a:xfrm>
          <a:off x="2198779" y="1435272"/>
          <a:ext cx="2318151" cy="33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t> Profit</a:t>
          </a:r>
          <a:r>
            <a:rPr lang="en-US" baseline="0"/>
            <a:t> by Customer Age</a:t>
          </a:r>
          <a:endParaRPr lang="en-US"/>
        </a:p>
      </xdr:txBody>
    </xdr:sp>
    <xdr:clientData/>
  </xdr:twoCellAnchor>
  <xdr:twoCellAnchor>
    <xdr:from>
      <xdr:col>4</xdr:col>
      <xdr:colOff>55972</xdr:colOff>
      <xdr:row>9</xdr:row>
      <xdr:rowOff>172530</xdr:rowOff>
    </xdr:from>
    <xdr:to>
      <xdr:col>4</xdr:col>
      <xdr:colOff>167822</xdr:colOff>
      <xdr:row>10</xdr:row>
      <xdr:rowOff>94774</xdr:rowOff>
    </xdr:to>
    <xdr:sp macro="" textlink="">
      <xdr:nvSpPr>
        <xdr:cNvPr id="93" name="Oval 92">
          <a:extLst>
            <a:ext uri="{FF2B5EF4-FFF2-40B4-BE49-F238E27FC236}">
              <a16:creationId xmlns:a16="http://schemas.microsoft.com/office/drawing/2014/main" id="{43BF3A81-F093-435C-B86F-E257B30CDE8A}"/>
            </a:ext>
          </a:extLst>
        </xdr:cNvPr>
        <xdr:cNvSpPr/>
      </xdr:nvSpPr>
      <xdr:spPr>
        <a:xfrm>
          <a:off x="2494372" y="1550480"/>
          <a:ext cx="111850" cy="106394"/>
        </a:xfrm>
        <a:prstGeom prst="ellipse">
          <a:avLst/>
        </a:prstGeom>
        <a:solidFill>
          <a:schemeClr val="bg1">
            <a:lumMod val="85000"/>
            <a:alpha val="88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215900</xdr:colOff>
          <xdr:row>11</xdr:row>
          <xdr:rowOff>88900</xdr:rowOff>
        </xdr:from>
        <xdr:to>
          <xdr:col>3</xdr:col>
          <xdr:colOff>520700</xdr:colOff>
          <xdr:row>19</xdr:row>
          <xdr:rowOff>12700</xdr:rowOff>
        </xdr:to>
        <xdr:pic>
          <xdr:nvPicPr>
            <xdr:cNvPr id="65" name="Picture 64">
              <a:extLst>
                <a:ext uri="{FF2B5EF4-FFF2-40B4-BE49-F238E27FC236}">
                  <a16:creationId xmlns:a16="http://schemas.microsoft.com/office/drawing/2014/main" id="{114A8819-0116-4F35-A0CE-91031E5EB8B8}"/>
                </a:ext>
              </a:extLst>
            </xdr:cNvPr>
            <xdr:cNvPicPr>
              <a:picLocks noChangeAspect="1" noChangeArrowheads="1"/>
              <a:extLst>
                <a:ext uri="{84589F7E-364E-4C9E-8A38-B11213B215E9}">
                  <a14:cameraTool cellRange="'gender waffle chart'!$G$7:$P$16" spid="_x0000_s7228"/>
                </a:ext>
              </a:extLst>
            </xdr:cNvPicPr>
          </xdr:nvPicPr>
          <xdr:blipFill>
            <a:blip xmlns:r="http://schemas.openxmlformats.org/officeDocument/2006/relationships" r:embed="rId7"/>
            <a:srcRect/>
            <a:stretch>
              <a:fillRect/>
            </a:stretch>
          </xdr:blipFill>
          <xdr:spPr bwMode="auto">
            <a:xfrm>
              <a:off x="825500" y="1835150"/>
              <a:ext cx="1524000" cy="1397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541429</xdr:colOff>
      <xdr:row>9</xdr:row>
      <xdr:rowOff>89072</xdr:rowOff>
    </xdr:from>
    <xdr:to>
      <xdr:col>3</xdr:col>
      <xdr:colOff>590550</xdr:colOff>
      <xdr:row>11</xdr:row>
      <xdr:rowOff>50799</xdr:rowOff>
    </xdr:to>
    <xdr:sp macro="" textlink="">
      <xdr:nvSpPr>
        <xdr:cNvPr id="66" name="TextBox 65">
          <a:extLst>
            <a:ext uri="{FF2B5EF4-FFF2-40B4-BE49-F238E27FC236}">
              <a16:creationId xmlns:a16="http://schemas.microsoft.com/office/drawing/2014/main" id="{DC9962E1-0957-41EE-A8BE-F9E2728C1504}"/>
            </a:ext>
          </a:extLst>
        </xdr:cNvPr>
        <xdr:cNvSpPr txBox="1"/>
      </xdr:nvSpPr>
      <xdr:spPr>
        <a:xfrm>
          <a:off x="541429" y="1467022"/>
          <a:ext cx="1877921" cy="33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tx1">
                  <a:lumMod val="75000"/>
                  <a:lumOff val="25000"/>
                </a:schemeClr>
              </a:solidFill>
              <a:latin typeface="Calibri"/>
              <a:ea typeface="Calibri"/>
              <a:cs typeface="Calibri"/>
            </a:rPr>
            <a:t>Profit</a:t>
          </a:r>
          <a:r>
            <a:rPr lang="en-US" sz="1200" b="0" i="0" u="none" strike="noStrike" baseline="0">
              <a:solidFill>
                <a:schemeClr val="tx1">
                  <a:lumMod val="75000"/>
                  <a:lumOff val="25000"/>
                </a:schemeClr>
              </a:solidFill>
              <a:latin typeface="Calibri"/>
              <a:ea typeface="Calibri"/>
              <a:cs typeface="Calibri"/>
            </a:rPr>
            <a:t> by Gender</a:t>
          </a:r>
          <a:endParaRPr lang="en-US" sz="1200" b="0" i="0" u="none" strike="noStrike">
            <a:solidFill>
              <a:schemeClr val="tx1">
                <a:lumMod val="75000"/>
                <a:lumOff val="25000"/>
              </a:schemeClr>
            </a:solidFill>
            <a:latin typeface="Calibri"/>
            <a:ea typeface="Calibri"/>
            <a:cs typeface="Calibri"/>
          </a:endParaRPr>
        </a:p>
      </xdr:txBody>
    </xdr:sp>
    <xdr:clientData/>
  </xdr:twoCellAnchor>
  <xdr:twoCellAnchor>
    <xdr:from>
      <xdr:col>1</xdr:col>
      <xdr:colOff>208372</xdr:colOff>
      <xdr:row>10</xdr:row>
      <xdr:rowOff>26480</xdr:rowOff>
    </xdr:from>
    <xdr:to>
      <xdr:col>1</xdr:col>
      <xdr:colOff>320222</xdr:colOff>
      <xdr:row>10</xdr:row>
      <xdr:rowOff>132874</xdr:rowOff>
    </xdr:to>
    <xdr:sp macro="" textlink="">
      <xdr:nvSpPr>
        <xdr:cNvPr id="67" name="Oval 66">
          <a:extLst>
            <a:ext uri="{FF2B5EF4-FFF2-40B4-BE49-F238E27FC236}">
              <a16:creationId xmlns:a16="http://schemas.microsoft.com/office/drawing/2014/main" id="{E81E3972-3A77-4486-8055-914BCCA0BDC3}"/>
            </a:ext>
          </a:extLst>
        </xdr:cNvPr>
        <xdr:cNvSpPr/>
      </xdr:nvSpPr>
      <xdr:spPr>
        <a:xfrm>
          <a:off x="817972" y="1588580"/>
          <a:ext cx="111850" cy="106394"/>
        </a:xfrm>
        <a:prstGeom prst="ellipse">
          <a:avLst/>
        </a:prstGeom>
        <a:solidFill>
          <a:schemeClr val="bg1">
            <a:lumMod val="85000"/>
            <a:alpha val="88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245679</xdr:colOff>
      <xdr:row>19</xdr:row>
      <xdr:rowOff>177547</xdr:rowOff>
    </xdr:from>
    <xdr:to>
      <xdr:col>1</xdr:col>
      <xdr:colOff>303751</xdr:colOff>
      <xdr:row>20</xdr:row>
      <xdr:rowOff>51465</xdr:rowOff>
    </xdr:to>
    <xdr:sp macro="" textlink="">
      <xdr:nvSpPr>
        <xdr:cNvPr id="3" name="Rectangle 2">
          <a:extLst>
            <a:ext uri="{FF2B5EF4-FFF2-40B4-BE49-F238E27FC236}">
              <a16:creationId xmlns:a16="http://schemas.microsoft.com/office/drawing/2014/main" id="{09AC437A-5BCF-49C3-8145-89F922E00F0E}"/>
            </a:ext>
          </a:extLst>
        </xdr:cNvPr>
        <xdr:cNvSpPr/>
      </xdr:nvSpPr>
      <xdr:spPr>
        <a:xfrm>
          <a:off x="855151" y="3413175"/>
          <a:ext cx="58072" cy="58994"/>
        </a:xfrm>
        <a:prstGeom prst="rect">
          <a:avLst/>
        </a:prstGeom>
        <a:solidFill>
          <a:srgbClr val="9FE6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252797</xdr:colOff>
      <xdr:row>21</xdr:row>
      <xdr:rowOff>118691</xdr:rowOff>
    </xdr:from>
    <xdr:to>
      <xdr:col>1</xdr:col>
      <xdr:colOff>331175</xdr:colOff>
      <xdr:row>22</xdr:row>
      <xdr:rowOff>9667</xdr:rowOff>
    </xdr:to>
    <xdr:sp macro="" textlink="">
      <xdr:nvSpPr>
        <xdr:cNvPr id="68" name="Oval 67">
          <a:extLst>
            <a:ext uri="{FF2B5EF4-FFF2-40B4-BE49-F238E27FC236}">
              <a16:creationId xmlns:a16="http://schemas.microsoft.com/office/drawing/2014/main" id="{0AE4C927-E147-4B87-A8A1-C8C12863E8FF}"/>
            </a:ext>
          </a:extLst>
        </xdr:cNvPr>
        <xdr:cNvSpPr/>
      </xdr:nvSpPr>
      <xdr:spPr>
        <a:xfrm>
          <a:off x="863721" y="3696961"/>
          <a:ext cx="78378" cy="74554"/>
        </a:xfrm>
        <a:prstGeom prst="ellipse">
          <a:avLst/>
        </a:prstGeom>
        <a:solidFill>
          <a:srgbClr val="0070C0">
            <a:alpha val="88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287186</xdr:colOff>
      <xdr:row>19</xdr:row>
      <xdr:rowOff>50318</xdr:rowOff>
    </xdr:from>
    <xdr:to>
      <xdr:col>2</xdr:col>
      <xdr:colOff>315223</xdr:colOff>
      <xdr:row>21</xdr:row>
      <xdr:rowOff>10547</xdr:rowOff>
    </xdr:to>
    <xdr:sp macro="" textlink="'Analysis 3'!O18">
      <xdr:nvSpPr>
        <xdr:cNvPr id="69" name="TextBox 68">
          <a:extLst>
            <a:ext uri="{FF2B5EF4-FFF2-40B4-BE49-F238E27FC236}">
              <a16:creationId xmlns:a16="http://schemas.microsoft.com/office/drawing/2014/main" id="{A76E5E8B-FFAD-40C0-A8FD-9DBF3C536A4E}"/>
            </a:ext>
          </a:extLst>
        </xdr:cNvPr>
        <xdr:cNvSpPr txBox="1"/>
      </xdr:nvSpPr>
      <xdr:spPr>
        <a:xfrm>
          <a:off x="896658" y="3285946"/>
          <a:ext cx="637510" cy="330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1" u="none" strike="noStrike">
              <a:solidFill>
                <a:schemeClr val="tx1">
                  <a:lumMod val="75000"/>
                  <a:lumOff val="25000"/>
                </a:schemeClr>
              </a:solidFill>
              <a:latin typeface="Calibri"/>
              <a:ea typeface="Calibri"/>
              <a:cs typeface="Calibri"/>
            </a:rPr>
            <a:t>Female</a:t>
          </a:r>
          <a:endParaRPr lang="en-US" sz="1200" i="1">
            <a:solidFill>
              <a:schemeClr val="tx1">
                <a:lumMod val="75000"/>
                <a:lumOff val="25000"/>
              </a:schemeClr>
            </a:solidFill>
          </a:endParaRPr>
        </a:p>
      </xdr:txBody>
    </xdr:sp>
    <xdr:clientData/>
  </xdr:twoCellAnchor>
  <xdr:twoCellAnchor>
    <xdr:from>
      <xdr:col>1</xdr:col>
      <xdr:colOff>258468</xdr:colOff>
      <xdr:row>21</xdr:row>
      <xdr:rowOff>31558</xdr:rowOff>
    </xdr:from>
    <xdr:to>
      <xdr:col>2</xdr:col>
      <xdr:colOff>225971</xdr:colOff>
      <xdr:row>22</xdr:row>
      <xdr:rowOff>74653</xdr:rowOff>
    </xdr:to>
    <xdr:sp macro="" textlink="'Analysis 3'!O18">
      <xdr:nvSpPr>
        <xdr:cNvPr id="70" name="TextBox 69">
          <a:extLst>
            <a:ext uri="{FF2B5EF4-FFF2-40B4-BE49-F238E27FC236}">
              <a16:creationId xmlns:a16="http://schemas.microsoft.com/office/drawing/2014/main" id="{01082D79-6BB6-4FAE-A33E-3A88C54FDB7F}"/>
            </a:ext>
          </a:extLst>
        </xdr:cNvPr>
        <xdr:cNvSpPr txBox="1"/>
      </xdr:nvSpPr>
      <xdr:spPr>
        <a:xfrm>
          <a:off x="867940" y="3637337"/>
          <a:ext cx="576976" cy="228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1" u="none" strike="noStrike">
              <a:solidFill>
                <a:schemeClr val="tx1">
                  <a:lumMod val="75000"/>
                  <a:lumOff val="25000"/>
                </a:schemeClr>
              </a:solidFill>
              <a:latin typeface="Calibri"/>
              <a:ea typeface="Calibri"/>
              <a:cs typeface="Calibri"/>
            </a:rPr>
            <a:t>Male</a:t>
          </a:r>
          <a:endParaRPr lang="en-US" sz="1200" i="1">
            <a:solidFill>
              <a:schemeClr val="tx1">
                <a:lumMod val="75000"/>
                <a:lumOff val="25000"/>
              </a:schemeClr>
            </a:solidFill>
          </a:endParaRPr>
        </a:p>
      </xdr:txBody>
    </xdr:sp>
    <xdr:clientData/>
  </xdr:twoCellAnchor>
  <xdr:twoCellAnchor>
    <xdr:from>
      <xdr:col>2</xdr:col>
      <xdr:colOff>305566</xdr:colOff>
      <xdr:row>19</xdr:row>
      <xdr:rowOff>55838</xdr:rowOff>
    </xdr:from>
    <xdr:to>
      <xdr:col>3</xdr:col>
      <xdr:colOff>419100</xdr:colOff>
      <xdr:row>21</xdr:row>
      <xdr:rowOff>16992</xdr:rowOff>
    </xdr:to>
    <xdr:sp macro="" textlink="'Analysis 3'!$AE$15">
      <xdr:nvSpPr>
        <xdr:cNvPr id="74" name="TextBox 73">
          <a:extLst>
            <a:ext uri="{FF2B5EF4-FFF2-40B4-BE49-F238E27FC236}">
              <a16:creationId xmlns:a16="http://schemas.microsoft.com/office/drawing/2014/main" id="{E025BC04-6266-47EC-99B6-099F56C025ED}"/>
            </a:ext>
          </a:extLst>
        </xdr:cNvPr>
        <xdr:cNvSpPr txBox="1"/>
      </xdr:nvSpPr>
      <xdr:spPr>
        <a:xfrm>
          <a:off x="1524766" y="3275288"/>
          <a:ext cx="723134" cy="329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E7BC56-30A3-4094-B288-75D3A0CD850F}" type="TxLink">
            <a:rPr lang="en-US" sz="1200" b="1" i="0" u="none" strike="noStrike">
              <a:solidFill>
                <a:srgbClr val="57D3FF"/>
              </a:solidFill>
              <a:latin typeface="Calibri"/>
              <a:ea typeface="Calibri"/>
              <a:cs typeface="Calibri"/>
            </a:rPr>
            <a:t>48.53%</a:t>
          </a:fld>
          <a:endParaRPr lang="en-US" sz="1400" b="1" i="1">
            <a:solidFill>
              <a:srgbClr val="57D3FF"/>
            </a:solidFill>
          </a:endParaRPr>
        </a:p>
      </xdr:txBody>
    </xdr:sp>
    <xdr:clientData/>
  </xdr:twoCellAnchor>
  <xdr:twoCellAnchor>
    <xdr:from>
      <xdr:col>2</xdr:col>
      <xdr:colOff>305566</xdr:colOff>
      <xdr:row>20</xdr:row>
      <xdr:rowOff>163788</xdr:rowOff>
    </xdr:from>
    <xdr:to>
      <xdr:col>3</xdr:col>
      <xdr:colOff>412750</xdr:colOff>
      <xdr:row>22</xdr:row>
      <xdr:rowOff>124942</xdr:rowOff>
    </xdr:to>
    <xdr:sp macro="" textlink="'Analysis 3'!$AE$16">
      <xdr:nvSpPr>
        <xdr:cNvPr id="79" name="TextBox 78">
          <a:extLst>
            <a:ext uri="{FF2B5EF4-FFF2-40B4-BE49-F238E27FC236}">
              <a16:creationId xmlns:a16="http://schemas.microsoft.com/office/drawing/2014/main" id="{1F4AECE1-C0D5-4F04-847A-1097A79136E1}"/>
            </a:ext>
          </a:extLst>
        </xdr:cNvPr>
        <xdr:cNvSpPr txBox="1"/>
      </xdr:nvSpPr>
      <xdr:spPr>
        <a:xfrm>
          <a:off x="1524766" y="3567388"/>
          <a:ext cx="716784" cy="329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C51FF5-ED6E-4FE6-801F-160C68638BEF}" type="TxLink">
            <a:rPr lang="en-US" sz="1200" b="1" i="0" u="none" strike="noStrike">
              <a:solidFill>
                <a:srgbClr val="0070C0"/>
              </a:solidFill>
              <a:latin typeface="Calibri"/>
              <a:ea typeface="Calibri"/>
              <a:cs typeface="Calibri"/>
            </a:rPr>
            <a:t>51.47%</a:t>
          </a:fld>
          <a:endParaRPr lang="en-US" sz="1400" b="1" i="1">
            <a:solidFill>
              <a:srgbClr val="0070C0"/>
            </a:solidFill>
          </a:endParaRPr>
        </a:p>
      </xdr:txBody>
    </xdr:sp>
    <xdr:clientData/>
  </xdr:twoCellAnchor>
  <xdr:twoCellAnchor>
    <xdr:from>
      <xdr:col>0</xdr:col>
      <xdr:colOff>514350</xdr:colOff>
      <xdr:row>23</xdr:row>
      <xdr:rowOff>76200</xdr:rowOff>
    </xdr:from>
    <xdr:to>
      <xdr:col>8</xdr:col>
      <xdr:colOff>546100</xdr:colOff>
      <xdr:row>32</xdr:row>
      <xdr:rowOff>180870</xdr:rowOff>
    </xdr:to>
    <xdr:graphicFrame macro="">
      <xdr:nvGraphicFramePr>
        <xdr:cNvPr id="80" name="Chart 79">
          <a:extLst>
            <a:ext uri="{FF2B5EF4-FFF2-40B4-BE49-F238E27FC236}">
              <a16:creationId xmlns:a16="http://schemas.microsoft.com/office/drawing/2014/main" id="{7CAC231C-7558-4271-8138-7731D2094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573179</xdr:colOff>
      <xdr:row>22</xdr:row>
      <xdr:rowOff>76372</xdr:rowOff>
    </xdr:from>
    <xdr:to>
      <xdr:col>6</xdr:col>
      <xdr:colOff>152400</xdr:colOff>
      <xdr:row>24</xdr:row>
      <xdr:rowOff>38099</xdr:rowOff>
    </xdr:to>
    <xdr:sp macro="" textlink="">
      <xdr:nvSpPr>
        <xdr:cNvPr id="85" name="TextBox 84">
          <a:extLst>
            <a:ext uri="{FF2B5EF4-FFF2-40B4-BE49-F238E27FC236}">
              <a16:creationId xmlns:a16="http://schemas.microsoft.com/office/drawing/2014/main" id="{3E761A86-1ADB-44F6-90D6-801E9B44606D}"/>
            </a:ext>
          </a:extLst>
        </xdr:cNvPr>
        <xdr:cNvSpPr txBox="1"/>
      </xdr:nvSpPr>
      <xdr:spPr>
        <a:xfrm>
          <a:off x="573179" y="3848272"/>
          <a:ext cx="3236821" cy="33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tx1">
                  <a:lumMod val="75000"/>
                  <a:lumOff val="25000"/>
                </a:schemeClr>
              </a:solidFill>
              <a:latin typeface="Calibri"/>
              <a:ea typeface="Calibri"/>
              <a:cs typeface="Calibri"/>
            </a:rPr>
            <a:t>Profit Trend and </a:t>
          </a:r>
          <a:r>
            <a:rPr lang="en-US" sz="1200" b="1" i="0" u="none" strike="noStrike">
              <a:solidFill>
                <a:schemeClr val="tx1">
                  <a:lumMod val="75000"/>
                  <a:lumOff val="25000"/>
                </a:schemeClr>
              </a:solidFill>
              <a:latin typeface="Calibri"/>
              <a:ea typeface="Calibri"/>
              <a:cs typeface="Calibri"/>
            </a:rPr>
            <a:t>MoM</a:t>
          </a:r>
          <a:r>
            <a:rPr lang="en-US" sz="1200" b="1" i="0" u="none" strike="noStrike" baseline="0">
              <a:solidFill>
                <a:schemeClr val="tx1">
                  <a:lumMod val="75000"/>
                  <a:lumOff val="25000"/>
                </a:schemeClr>
              </a:solidFill>
              <a:latin typeface="Calibri"/>
              <a:ea typeface="Calibri"/>
              <a:cs typeface="Calibri"/>
            </a:rPr>
            <a:t> Growth Rate</a:t>
          </a:r>
          <a:endParaRPr lang="en-US" sz="1200" b="0" i="0" u="none" strike="noStrike">
            <a:solidFill>
              <a:schemeClr val="tx1">
                <a:lumMod val="75000"/>
                <a:lumOff val="25000"/>
              </a:schemeClr>
            </a:solidFill>
            <a:latin typeface="Calibri"/>
            <a:ea typeface="Calibri"/>
            <a:cs typeface="Calibri"/>
          </a:endParaRPr>
        </a:p>
      </xdr:txBody>
    </xdr:sp>
    <xdr:clientData/>
  </xdr:twoCellAnchor>
  <xdr:twoCellAnchor>
    <xdr:from>
      <xdr:col>1</xdr:col>
      <xdr:colOff>259172</xdr:colOff>
      <xdr:row>23</xdr:row>
      <xdr:rowOff>7430</xdr:rowOff>
    </xdr:from>
    <xdr:to>
      <xdr:col>1</xdr:col>
      <xdr:colOff>371022</xdr:colOff>
      <xdr:row>23</xdr:row>
      <xdr:rowOff>113824</xdr:rowOff>
    </xdr:to>
    <xdr:sp macro="" textlink="">
      <xdr:nvSpPr>
        <xdr:cNvPr id="86" name="Oval 85">
          <a:extLst>
            <a:ext uri="{FF2B5EF4-FFF2-40B4-BE49-F238E27FC236}">
              <a16:creationId xmlns:a16="http://schemas.microsoft.com/office/drawing/2014/main" id="{52298D3D-B644-49A8-98A9-887446F549FA}"/>
            </a:ext>
          </a:extLst>
        </xdr:cNvPr>
        <xdr:cNvSpPr/>
      </xdr:nvSpPr>
      <xdr:spPr>
        <a:xfrm>
          <a:off x="868772" y="3963480"/>
          <a:ext cx="111850" cy="106394"/>
        </a:xfrm>
        <a:prstGeom prst="ellipse">
          <a:avLst/>
        </a:prstGeom>
        <a:solidFill>
          <a:schemeClr val="bg1">
            <a:lumMod val="85000"/>
            <a:alpha val="88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495300</xdr:colOff>
      <xdr:row>25</xdr:row>
      <xdr:rowOff>101600</xdr:rowOff>
    </xdr:from>
    <xdr:to>
      <xdr:col>13</xdr:col>
      <xdr:colOff>342899</xdr:colOff>
      <xdr:row>33</xdr:row>
      <xdr:rowOff>21167</xdr:rowOff>
    </xdr:to>
    <xdr:graphicFrame macro="">
      <xdr:nvGraphicFramePr>
        <xdr:cNvPr id="91" name="Chart 90">
          <a:extLst>
            <a:ext uri="{FF2B5EF4-FFF2-40B4-BE49-F238E27FC236}">
              <a16:creationId xmlns:a16="http://schemas.microsoft.com/office/drawing/2014/main" id="{21A299CF-0578-44A2-B450-034214DEC0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139700</xdr:colOff>
      <xdr:row>22</xdr:row>
      <xdr:rowOff>114472</xdr:rowOff>
    </xdr:from>
    <xdr:to>
      <xdr:col>11</xdr:col>
      <xdr:colOff>419100</xdr:colOff>
      <xdr:row>24</xdr:row>
      <xdr:rowOff>76199</xdr:rowOff>
    </xdr:to>
    <xdr:sp macro="" textlink="">
      <xdr:nvSpPr>
        <xdr:cNvPr id="94" name="TextBox 93">
          <a:extLst>
            <a:ext uri="{FF2B5EF4-FFF2-40B4-BE49-F238E27FC236}">
              <a16:creationId xmlns:a16="http://schemas.microsoft.com/office/drawing/2014/main" id="{07874645-46DB-48DD-8C4E-E5C18FFF810C}"/>
            </a:ext>
          </a:extLst>
        </xdr:cNvPr>
        <xdr:cNvSpPr txBox="1"/>
      </xdr:nvSpPr>
      <xdr:spPr>
        <a:xfrm>
          <a:off x="5626100" y="3886372"/>
          <a:ext cx="1498600" cy="33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tx1">
                  <a:lumMod val="75000"/>
                  <a:lumOff val="25000"/>
                </a:schemeClr>
              </a:solidFill>
              <a:latin typeface="Calibri"/>
              <a:ea typeface="Calibri"/>
              <a:cs typeface="Calibri"/>
            </a:rPr>
            <a:t>Profit by Weekday</a:t>
          </a:r>
        </a:p>
      </xdr:txBody>
    </xdr:sp>
    <xdr:clientData/>
  </xdr:twoCellAnchor>
  <xdr:twoCellAnchor>
    <xdr:from>
      <xdr:col>9</xdr:col>
      <xdr:colOff>75022</xdr:colOff>
      <xdr:row>23</xdr:row>
      <xdr:rowOff>39180</xdr:rowOff>
    </xdr:from>
    <xdr:to>
      <xdr:col>9</xdr:col>
      <xdr:colOff>186872</xdr:colOff>
      <xdr:row>23</xdr:row>
      <xdr:rowOff>145574</xdr:rowOff>
    </xdr:to>
    <xdr:sp macro="" textlink="">
      <xdr:nvSpPr>
        <xdr:cNvPr id="95" name="Oval 94">
          <a:extLst>
            <a:ext uri="{FF2B5EF4-FFF2-40B4-BE49-F238E27FC236}">
              <a16:creationId xmlns:a16="http://schemas.microsoft.com/office/drawing/2014/main" id="{6CCA19B0-A441-4E3C-B0B5-3D1154E033E1}"/>
            </a:ext>
          </a:extLst>
        </xdr:cNvPr>
        <xdr:cNvSpPr/>
      </xdr:nvSpPr>
      <xdr:spPr>
        <a:xfrm>
          <a:off x="5561422" y="3995230"/>
          <a:ext cx="111850" cy="106394"/>
        </a:xfrm>
        <a:prstGeom prst="ellipse">
          <a:avLst/>
        </a:prstGeom>
        <a:solidFill>
          <a:schemeClr val="bg1">
            <a:lumMod val="85000"/>
            <a:alpha val="88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520700</xdr:colOff>
      <xdr:row>5</xdr:row>
      <xdr:rowOff>38272</xdr:rowOff>
    </xdr:from>
    <xdr:to>
      <xdr:col>15</xdr:col>
      <xdr:colOff>419100</xdr:colOff>
      <xdr:row>6</xdr:row>
      <xdr:rowOff>184149</xdr:rowOff>
    </xdr:to>
    <xdr:sp macro="" textlink="">
      <xdr:nvSpPr>
        <xdr:cNvPr id="96" name="TextBox 95">
          <a:extLst>
            <a:ext uri="{FF2B5EF4-FFF2-40B4-BE49-F238E27FC236}">
              <a16:creationId xmlns:a16="http://schemas.microsoft.com/office/drawing/2014/main" id="{F09EBEBD-DB56-4CCC-8DA2-DA7BEBBE015F}"/>
            </a:ext>
          </a:extLst>
        </xdr:cNvPr>
        <xdr:cNvSpPr txBox="1"/>
      </xdr:nvSpPr>
      <xdr:spPr>
        <a:xfrm>
          <a:off x="8445500" y="679622"/>
          <a:ext cx="1117600" cy="33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a:solidFill>
                <a:srgbClr val="9FE6FF"/>
              </a:solidFill>
            </a:rPr>
            <a:t> Product Sold</a:t>
          </a:r>
        </a:p>
      </xdr:txBody>
    </xdr:sp>
    <xdr:clientData/>
  </xdr:twoCellAnchor>
  <xdr:twoCellAnchor>
    <xdr:from>
      <xdr:col>13</xdr:col>
      <xdr:colOff>552450</xdr:colOff>
      <xdr:row>6</xdr:row>
      <xdr:rowOff>76371</xdr:rowOff>
    </xdr:from>
    <xdr:to>
      <xdr:col>15</xdr:col>
      <xdr:colOff>330200</xdr:colOff>
      <xdr:row>8</xdr:row>
      <xdr:rowOff>177799</xdr:rowOff>
    </xdr:to>
    <xdr:sp macro="" textlink="">
      <xdr:nvSpPr>
        <xdr:cNvPr id="98" name="TextBox 97">
          <a:extLst>
            <a:ext uri="{FF2B5EF4-FFF2-40B4-BE49-F238E27FC236}">
              <a16:creationId xmlns:a16="http://schemas.microsoft.com/office/drawing/2014/main" id="{0C15A524-28B1-4B3C-8D20-D8D6DE35220A}"/>
            </a:ext>
          </a:extLst>
        </xdr:cNvPr>
        <xdr:cNvSpPr txBox="1"/>
      </xdr:nvSpPr>
      <xdr:spPr>
        <a:xfrm>
          <a:off x="8477250" y="901871"/>
          <a:ext cx="996950" cy="469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a:solidFill>
                <a:srgbClr val="9FE6FF"/>
              </a:solidFill>
            </a:rPr>
            <a:t>Product </a:t>
          </a:r>
        </a:p>
        <a:p>
          <a:pPr algn="l"/>
          <a:r>
            <a:rPr lang="en-US">
              <a:solidFill>
                <a:srgbClr val="9FE6FF"/>
              </a:solidFill>
            </a:rPr>
            <a:t>Retun</a:t>
          </a:r>
          <a:r>
            <a:rPr lang="en-US" baseline="0">
              <a:solidFill>
                <a:srgbClr val="9FE6FF"/>
              </a:solidFill>
            </a:rPr>
            <a:t> Rate</a:t>
          </a:r>
          <a:endParaRPr lang="en-US">
            <a:solidFill>
              <a:srgbClr val="9FE6FF"/>
            </a:solidFill>
          </a:endParaRPr>
        </a:p>
      </xdr:txBody>
    </xdr:sp>
    <xdr:clientData/>
  </xdr:twoCellAnchor>
  <xdr:twoCellAnchor>
    <xdr:from>
      <xdr:col>13</xdr:col>
      <xdr:colOff>571500</xdr:colOff>
      <xdr:row>8</xdr:row>
      <xdr:rowOff>89072</xdr:rowOff>
    </xdr:from>
    <xdr:to>
      <xdr:col>15</xdr:col>
      <xdr:colOff>349250</xdr:colOff>
      <xdr:row>11</xdr:row>
      <xdr:rowOff>6350</xdr:rowOff>
    </xdr:to>
    <xdr:sp macro="" textlink="">
      <xdr:nvSpPr>
        <xdr:cNvPr id="99" name="TextBox 98">
          <a:extLst>
            <a:ext uri="{FF2B5EF4-FFF2-40B4-BE49-F238E27FC236}">
              <a16:creationId xmlns:a16="http://schemas.microsoft.com/office/drawing/2014/main" id="{8A17F498-32F8-4A6B-A2BA-8BAE113D8299}"/>
            </a:ext>
          </a:extLst>
        </xdr:cNvPr>
        <xdr:cNvSpPr txBox="1"/>
      </xdr:nvSpPr>
      <xdr:spPr>
        <a:xfrm>
          <a:off x="8496300" y="1282872"/>
          <a:ext cx="996950" cy="469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a:solidFill>
                <a:srgbClr val="9FE6FF"/>
              </a:solidFill>
            </a:rPr>
            <a:t>Product </a:t>
          </a:r>
        </a:p>
        <a:p>
          <a:pPr algn="l"/>
          <a:r>
            <a:rPr lang="en-US">
              <a:solidFill>
                <a:srgbClr val="9FE6FF"/>
              </a:solidFill>
            </a:rPr>
            <a:t>Refund</a:t>
          </a:r>
          <a:r>
            <a:rPr lang="en-US" baseline="0">
              <a:solidFill>
                <a:srgbClr val="9FE6FF"/>
              </a:solidFill>
            </a:rPr>
            <a:t> Rate</a:t>
          </a:r>
          <a:endParaRPr lang="en-US">
            <a:solidFill>
              <a:srgbClr val="9FE6FF"/>
            </a:solidFill>
          </a:endParaRPr>
        </a:p>
      </xdr:txBody>
    </xdr:sp>
    <xdr:clientData/>
  </xdr:twoCellAnchor>
  <xdr:twoCellAnchor>
    <xdr:from>
      <xdr:col>13</xdr:col>
      <xdr:colOff>494122</xdr:colOff>
      <xdr:row>5</xdr:row>
      <xdr:rowOff>166180</xdr:rowOff>
    </xdr:from>
    <xdr:to>
      <xdr:col>13</xdr:col>
      <xdr:colOff>605972</xdr:colOff>
      <xdr:row>6</xdr:row>
      <xdr:rowOff>88424</xdr:rowOff>
    </xdr:to>
    <xdr:sp macro="" textlink="">
      <xdr:nvSpPr>
        <xdr:cNvPr id="100" name="Oval 99">
          <a:extLst>
            <a:ext uri="{FF2B5EF4-FFF2-40B4-BE49-F238E27FC236}">
              <a16:creationId xmlns:a16="http://schemas.microsoft.com/office/drawing/2014/main" id="{C5173BFB-A61D-4B39-8204-0F5230E4C794}"/>
            </a:ext>
          </a:extLst>
        </xdr:cNvPr>
        <xdr:cNvSpPr/>
      </xdr:nvSpPr>
      <xdr:spPr>
        <a:xfrm>
          <a:off x="8418922" y="807530"/>
          <a:ext cx="111850" cy="106394"/>
        </a:xfrm>
        <a:prstGeom prst="ellipse">
          <a:avLst/>
        </a:prstGeom>
        <a:solidFill>
          <a:schemeClr val="bg1">
            <a:lumMod val="85000"/>
            <a:alpha val="88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527050</xdr:colOff>
      <xdr:row>7</xdr:row>
      <xdr:rowOff>0</xdr:rowOff>
    </xdr:from>
    <xdr:to>
      <xdr:col>13</xdr:col>
      <xdr:colOff>584200</xdr:colOff>
      <xdr:row>8</xdr:row>
      <xdr:rowOff>95250</xdr:rowOff>
    </xdr:to>
    <xdr:sp macro="" textlink="">
      <xdr:nvSpPr>
        <xdr:cNvPr id="101" name="Rectangle 100">
          <a:extLst>
            <a:ext uri="{FF2B5EF4-FFF2-40B4-BE49-F238E27FC236}">
              <a16:creationId xmlns:a16="http://schemas.microsoft.com/office/drawing/2014/main" id="{6023F59B-38B6-438B-A90A-83614748AC13}"/>
            </a:ext>
          </a:extLst>
        </xdr:cNvPr>
        <xdr:cNvSpPr/>
      </xdr:nvSpPr>
      <xdr:spPr>
        <a:xfrm>
          <a:off x="8451850" y="1009650"/>
          <a:ext cx="57150" cy="279400"/>
        </a:xfrm>
        <a:prstGeom prst="rect">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527050</xdr:colOff>
      <xdr:row>9</xdr:row>
      <xdr:rowOff>0</xdr:rowOff>
    </xdr:from>
    <xdr:to>
      <xdr:col>13</xdr:col>
      <xdr:colOff>584200</xdr:colOff>
      <xdr:row>10</xdr:row>
      <xdr:rowOff>95250</xdr:rowOff>
    </xdr:to>
    <xdr:sp macro="" textlink="">
      <xdr:nvSpPr>
        <xdr:cNvPr id="102" name="Rectangle 101">
          <a:extLst>
            <a:ext uri="{FF2B5EF4-FFF2-40B4-BE49-F238E27FC236}">
              <a16:creationId xmlns:a16="http://schemas.microsoft.com/office/drawing/2014/main" id="{4574A7F3-6C8E-42ED-B18A-3F179B02FD02}"/>
            </a:ext>
          </a:extLst>
        </xdr:cNvPr>
        <xdr:cNvSpPr/>
      </xdr:nvSpPr>
      <xdr:spPr>
        <a:xfrm>
          <a:off x="8451850" y="1377950"/>
          <a:ext cx="57150" cy="279400"/>
        </a:xfrm>
        <a:prstGeom prst="rect">
          <a:avLst/>
        </a:prstGeom>
        <a:solidFill>
          <a:srgbClr val="1F8C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607256</xdr:colOff>
      <xdr:row>4</xdr:row>
      <xdr:rowOff>123501</xdr:rowOff>
    </xdr:from>
    <xdr:to>
      <xdr:col>16</xdr:col>
      <xdr:colOff>540482</xdr:colOff>
      <xdr:row>7</xdr:row>
      <xdr:rowOff>71060</xdr:rowOff>
    </xdr:to>
    <xdr:sp macro="" textlink="'Analysis 3'!$BG$9">
      <xdr:nvSpPr>
        <xdr:cNvPr id="103" name="TextBox 102">
          <a:extLst>
            <a:ext uri="{FF2B5EF4-FFF2-40B4-BE49-F238E27FC236}">
              <a16:creationId xmlns:a16="http://schemas.microsoft.com/office/drawing/2014/main" id="{9204CDC5-0AA6-45AB-BAC1-8A9EAD8753B2}"/>
            </a:ext>
          </a:extLst>
        </xdr:cNvPr>
        <xdr:cNvSpPr txBox="1"/>
      </xdr:nvSpPr>
      <xdr:spPr>
        <a:xfrm>
          <a:off x="9141656" y="580701"/>
          <a:ext cx="1152426" cy="500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4BC3B7-F8DC-4E69-9410-C12EC3A7B26D}" type="TxLink">
            <a:rPr lang="en-US" sz="2000" b="0" i="0" u="none" strike="noStrike">
              <a:solidFill>
                <a:srgbClr val="9FE6FF"/>
              </a:solidFill>
              <a:latin typeface="Calibri"/>
              <a:ea typeface="Calibri"/>
              <a:cs typeface="Calibri"/>
            </a:rPr>
            <a:pPr marL="0" indent="0" algn="ctr"/>
            <a:t>100</a:t>
          </a:fld>
          <a:endParaRPr lang="en-US" sz="2000" b="0" i="0" u="none" strike="noStrike">
            <a:solidFill>
              <a:srgbClr val="9FE6FF"/>
            </a:solidFill>
            <a:latin typeface="Calibri"/>
            <a:ea typeface="Calibri"/>
            <a:cs typeface="Calibri"/>
          </a:endParaRPr>
        </a:p>
      </xdr:txBody>
    </xdr:sp>
    <xdr:clientData/>
  </xdr:twoCellAnchor>
  <xdr:twoCellAnchor>
    <xdr:from>
      <xdr:col>15</xdr:col>
      <xdr:colOff>131006</xdr:colOff>
      <xdr:row>6</xdr:row>
      <xdr:rowOff>85401</xdr:rowOff>
    </xdr:from>
    <xdr:to>
      <xdr:col>17</xdr:col>
      <xdr:colOff>64232</xdr:colOff>
      <xdr:row>9</xdr:row>
      <xdr:rowOff>32960</xdr:rowOff>
    </xdr:to>
    <xdr:sp macro="" textlink="'Analysis 3'!$BH$9">
      <xdr:nvSpPr>
        <xdr:cNvPr id="104" name="TextBox 103">
          <a:extLst>
            <a:ext uri="{FF2B5EF4-FFF2-40B4-BE49-F238E27FC236}">
              <a16:creationId xmlns:a16="http://schemas.microsoft.com/office/drawing/2014/main" id="{47B4A6C8-36AE-41AA-BB92-462E916801A7}"/>
            </a:ext>
          </a:extLst>
        </xdr:cNvPr>
        <xdr:cNvSpPr txBox="1"/>
      </xdr:nvSpPr>
      <xdr:spPr>
        <a:xfrm>
          <a:off x="9275006" y="910901"/>
          <a:ext cx="1152426" cy="500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CA0BCB-E10F-4F63-B802-B9A818B24016}" type="TxLink">
            <a:rPr lang="en-US" sz="2000" b="0" i="0" u="none" strike="noStrike">
              <a:solidFill>
                <a:srgbClr val="9FE6FF"/>
              </a:solidFill>
              <a:latin typeface="Calibri"/>
              <a:ea typeface="Calibri"/>
              <a:cs typeface="Calibri"/>
            </a:rPr>
            <a:pPr marL="0" indent="0" algn="ctr"/>
            <a:t>8.03%</a:t>
          </a:fld>
          <a:endParaRPr lang="en-US" sz="2000" b="0" i="0" u="none" strike="noStrike">
            <a:solidFill>
              <a:srgbClr val="9FE6FF"/>
            </a:solidFill>
            <a:latin typeface="Calibri"/>
            <a:ea typeface="Calibri"/>
            <a:cs typeface="Calibri"/>
          </a:endParaRPr>
        </a:p>
      </xdr:txBody>
    </xdr:sp>
    <xdr:clientData/>
  </xdr:twoCellAnchor>
  <xdr:twoCellAnchor>
    <xdr:from>
      <xdr:col>15</xdr:col>
      <xdr:colOff>131006</xdr:colOff>
      <xdr:row>8</xdr:row>
      <xdr:rowOff>98101</xdr:rowOff>
    </xdr:from>
    <xdr:to>
      <xdr:col>17</xdr:col>
      <xdr:colOff>64232</xdr:colOff>
      <xdr:row>11</xdr:row>
      <xdr:rowOff>45660</xdr:rowOff>
    </xdr:to>
    <xdr:sp macro="" textlink="'Analysis 3'!$BI$9">
      <xdr:nvSpPr>
        <xdr:cNvPr id="105" name="TextBox 104">
          <a:extLst>
            <a:ext uri="{FF2B5EF4-FFF2-40B4-BE49-F238E27FC236}">
              <a16:creationId xmlns:a16="http://schemas.microsoft.com/office/drawing/2014/main" id="{C494185F-2CE6-44B3-8BC5-328742DE2349}"/>
            </a:ext>
          </a:extLst>
        </xdr:cNvPr>
        <xdr:cNvSpPr txBox="1"/>
      </xdr:nvSpPr>
      <xdr:spPr>
        <a:xfrm>
          <a:off x="9275006" y="1291901"/>
          <a:ext cx="1152426" cy="500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935027-2D83-4800-A495-37115936148D}" type="TxLink">
            <a:rPr lang="en-US" sz="2000" b="0" i="0" u="none" strike="noStrike">
              <a:solidFill>
                <a:srgbClr val="9FE6FF"/>
              </a:solidFill>
              <a:latin typeface="Calibri"/>
              <a:ea typeface="Calibri"/>
              <a:cs typeface="Calibri"/>
            </a:rPr>
            <a:pPr marL="0" indent="0" algn="ctr"/>
            <a:t>8.05%</a:t>
          </a:fld>
          <a:endParaRPr lang="en-US" sz="2000" b="0" i="0" u="none" strike="noStrike">
            <a:solidFill>
              <a:srgbClr val="9FE6FF"/>
            </a:solidFill>
            <a:latin typeface="Calibri"/>
            <a:ea typeface="Calibri"/>
            <a:cs typeface="Calibri"/>
          </a:endParaRPr>
        </a:p>
      </xdr:txBody>
    </xdr:sp>
    <xdr:clientData/>
  </xdr:twoCellAnchor>
  <xdr:twoCellAnchor>
    <xdr:from>
      <xdr:col>13</xdr:col>
      <xdr:colOff>475849</xdr:colOff>
      <xdr:row>12</xdr:row>
      <xdr:rowOff>44622</xdr:rowOff>
    </xdr:from>
    <xdr:to>
      <xdr:col>14</xdr:col>
      <xdr:colOff>355600</xdr:colOff>
      <xdr:row>13</xdr:row>
      <xdr:rowOff>69850</xdr:rowOff>
    </xdr:to>
    <xdr:sp macro="" textlink="">
      <xdr:nvSpPr>
        <xdr:cNvPr id="106" name="TextBox 105">
          <a:extLst>
            <a:ext uri="{FF2B5EF4-FFF2-40B4-BE49-F238E27FC236}">
              <a16:creationId xmlns:a16="http://schemas.microsoft.com/office/drawing/2014/main" id="{E907F8C6-130E-4EC3-A15C-CFCBF30B569C}"/>
            </a:ext>
          </a:extLst>
        </xdr:cNvPr>
        <xdr:cNvSpPr txBox="1"/>
      </xdr:nvSpPr>
      <xdr:spPr>
        <a:xfrm>
          <a:off x="8400649" y="1975022"/>
          <a:ext cx="489351" cy="209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chemeClr val="bg1">
                  <a:lumMod val="85000"/>
                </a:schemeClr>
              </a:solidFill>
            </a:rPr>
            <a:t>Profit</a:t>
          </a:r>
        </a:p>
      </xdr:txBody>
    </xdr:sp>
    <xdr:clientData/>
  </xdr:twoCellAnchor>
  <xdr:twoCellAnchor>
    <xdr:from>
      <xdr:col>16</xdr:col>
      <xdr:colOff>336149</xdr:colOff>
      <xdr:row>12</xdr:row>
      <xdr:rowOff>44622</xdr:rowOff>
    </xdr:from>
    <xdr:to>
      <xdr:col>17</xdr:col>
      <xdr:colOff>393700</xdr:colOff>
      <xdr:row>13</xdr:row>
      <xdr:rowOff>63501</xdr:rowOff>
    </xdr:to>
    <xdr:sp macro="" textlink="">
      <xdr:nvSpPr>
        <xdr:cNvPr id="107" name="TextBox 106">
          <a:extLst>
            <a:ext uri="{FF2B5EF4-FFF2-40B4-BE49-F238E27FC236}">
              <a16:creationId xmlns:a16="http://schemas.microsoft.com/office/drawing/2014/main" id="{4A400B82-46B0-49CB-8893-B2C156CB1822}"/>
            </a:ext>
          </a:extLst>
        </xdr:cNvPr>
        <xdr:cNvSpPr txBox="1"/>
      </xdr:nvSpPr>
      <xdr:spPr>
        <a:xfrm>
          <a:off x="10089749" y="1975022"/>
          <a:ext cx="667151" cy="203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chemeClr val="bg1">
                  <a:lumMod val="85000"/>
                </a:schemeClr>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14</xdr:col>
          <xdr:colOff>241300</xdr:colOff>
          <xdr:row>12</xdr:row>
          <xdr:rowOff>31750</xdr:rowOff>
        </xdr:from>
        <xdr:to>
          <xdr:col>14</xdr:col>
          <xdr:colOff>450850</xdr:colOff>
          <xdr:row>13</xdr:row>
          <xdr:rowOff>50800</xdr:rowOff>
        </xdr:to>
        <xdr:sp macro="" textlink="">
          <xdr:nvSpPr>
            <xdr:cNvPr id="7184" name="Option Button 16" hidden="1">
              <a:extLst>
                <a:ext uri="{63B3BB69-23CF-44E3-9099-C40C66FF867C}">
                  <a14:compatExt spid="_x0000_s7184"/>
                </a:ext>
                <a:ext uri="{FF2B5EF4-FFF2-40B4-BE49-F238E27FC236}">
                  <a16:creationId xmlns:a16="http://schemas.microsoft.com/office/drawing/2014/main" id="{00000000-0008-0000-0200-00001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285750</xdr:colOff>
          <xdr:row>12</xdr:row>
          <xdr:rowOff>50800</xdr:rowOff>
        </xdr:from>
        <xdr:to>
          <xdr:col>17</xdr:col>
          <xdr:colOff>495300</xdr:colOff>
          <xdr:row>13</xdr:row>
          <xdr:rowOff>69850</xdr:rowOff>
        </xdr:to>
        <xdr:sp macro="" textlink="">
          <xdr:nvSpPr>
            <xdr:cNvPr id="7185" name="Option Button 17" hidden="1">
              <a:extLst>
                <a:ext uri="{63B3BB69-23CF-44E3-9099-C40C66FF867C}">
                  <a14:compatExt spid="_x0000_s7185"/>
                </a:ext>
                <a:ext uri="{FF2B5EF4-FFF2-40B4-BE49-F238E27FC236}">
                  <a16:creationId xmlns:a16="http://schemas.microsoft.com/office/drawing/2014/main" id="{EE645D19-4E53-4545-88A4-D6D4A4981A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527050</xdr:colOff>
          <xdr:row>11</xdr:row>
          <xdr:rowOff>165100</xdr:rowOff>
        </xdr:from>
        <xdr:to>
          <xdr:col>17</xdr:col>
          <xdr:colOff>571500</xdr:colOff>
          <xdr:row>13</xdr:row>
          <xdr:rowOff>114300</xdr:rowOff>
        </xdr:to>
        <xdr:sp macro="" textlink="">
          <xdr:nvSpPr>
            <xdr:cNvPr id="7186" name="Group Box 18" hidden="1">
              <a:extLst>
                <a:ext uri="{63B3BB69-23CF-44E3-9099-C40C66FF867C}">
                  <a14:compatExt spid="_x0000_s7186"/>
                </a:ext>
                <a:ext uri="{FF2B5EF4-FFF2-40B4-BE49-F238E27FC236}">
                  <a16:creationId xmlns:a16="http://schemas.microsoft.com/office/drawing/2014/main" id="{00000000-0008-0000-0200-000012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13</xdr:col>
      <xdr:colOff>517251</xdr:colOff>
      <xdr:row>11</xdr:row>
      <xdr:rowOff>160391</xdr:rowOff>
    </xdr:from>
    <xdr:to>
      <xdr:col>17</xdr:col>
      <xdr:colOff>580331</xdr:colOff>
      <xdr:row>13</xdr:row>
      <xdr:rowOff>122542</xdr:rowOff>
    </xdr:to>
    <xdr:sp macro="" textlink="">
      <xdr:nvSpPr>
        <xdr:cNvPr id="4" name="Rectangle 3">
          <a:extLst>
            <a:ext uri="{FF2B5EF4-FFF2-40B4-BE49-F238E27FC236}">
              <a16:creationId xmlns:a16="http://schemas.microsoft.com/office/drawing/2014/main" id="{811BE83C-2781-41C9-82C7-35C07A9D1C1F}"/>
            </a:ext>
          </a:extLst>
        </xdr:cNvPr>
        <xdr:cNvSpPr/>
      </xdr:nvSpPr>
      <xdr:spPr>
        <a:xfrm>
          <a:off x="8442051" y="1906641"/>
          <a:ext cx="2501480" cy="330451"/>
        </a:xfrm>
        <a:prstGeom prst="rect">
          <a:avLst/>
        </a:prstGeom>
        <a:noFill/>
        <a:ln w="28575">
          <a:solidFill>
            <a:srgbClr val="00539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514350</xdr:colOff>
      <xdr:row>11</xdr:row>
      <xdr:rowOff>69850</xdr:rowOff>
    </xdr:from>
    <xdr:to>
      <xdr:col>17</xdr:col>
      <xdr:colOff>590550</xdr:colOff>
      <xdr:row>11</xdr:row>
      <xdr:rowOff>69850</xdr:rowOff>
    </xdr:to>
    <xdr:cxnSp macro="">
      <xdr:nvCxnSpPr>
        <xdr:cNvPr id="9" name="Straight Connector 8">
          <a:extLst>
            <a:ext uri="{FF2B5EF4-FFF2-40B4-BE49-F238E27FC236}">
              <a16:creationId xmlns:a16="http://schemas.microsoft.com/office/drawing/2014/main" id="{94A5F906-CE0C-42F5-BEBD-CB00C8D4D161}"/>
            </a:ext>
          </a:extLst>
        </xdr:cNvPr>
        <xdr:cNvCxnSpPr/>
      </xdr:nvCxnSpPr>
      <xdr:spPr>
        <a:xfrm>
          <a:off x="8439150" y="1816100"/>
          <a:ext cx="2514600" cy="0"/>
        </a:xfrm>
        <a:prstGeom prst="line">
          <a:avLst/>
        </a:prstGeom>
        <a:ln w="22225">
          <a:gradFill flip="none" rotWithShape="1">
            <a:gsLst>
              <a:gs pos="6000">
                <a:srgbClr val="005392"/>
              </a:gs>
              <a:gs pos="50000">
                <a:schemeClr val="bg1"/>
              </a:gs>
              <a:gs pos="86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393700</xdr:colOff>
      <xdr:row>15</xdr:row>
      <xdr:rowOff>50800</xdr:rowOff>
    </xdr:from>
    <xdr:to>
      <xdr:col>18</xdr:col>
      <xdr:colOff>381000</xdr:colOff>
      <xdr:row>21</xdr:row>
      <xdr:rowOff>165100</xdr:rowOff>
    </xdr:to>
    <xdr:graphicFrame macro="">
      <xdr:nvGraphicFramePr>
        <xdr:cNvPr id="108" name="Chart 107">
          <a:extLst>
            <a:ext uri="{FF2B5EF4-FFF2-40B4-BE49-F238E27FC236}">
              <a16:creationId xmlns:a16="http://schemas.microsoft.com/office/drawing/2014/main" id="{8161DDB3-81FA-4153-9525-A879FF29E9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101600</xdr:colOff>
      <xdr:row>13</xdr:row>
      <xdr:rowOff>38100</xdr:rowOff>
    </xdr:from>
    <xdr:to>
      <xdr:col>17</xdr:col>
      <xdr:colOff>82550</xdr:colOff>
      <xdr:row>15</xdr:row>
      <xdr:rowOff>165100</xdr:rowOff>
    </xdr:to>
    <xdr:sp macro="" textlink="'Analysis 3'!BT5">
      <xdr:nvSpPr>
        <xdr:cNvPr id="109" name="TextBox 108">
          <a:extLst>
            <a:ext uri="{FF2B5EF4-FFF2-40B4-BE49-F238E27FC236}">
              <a16:creationId xmlns:a16="http://schemas.microsoft.com/office/drawing/2014/main" id="{63062316-387D-4A2E-8020-E1A6E5DA795E}"/>
            </a:ext>
          </a:extLst>
        </xdr:cNvPr>
        <xdr:cNvSpPr txBox="1"/>
      </xdr:nvSpPr>
      <xdr:spPr>
        <a:xfrm>
          <a:off x="8636000" y="2152650"/>
          <a:ext cx="180975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C6F3E9F-5915-4946-B5EF-DA8399EBC99B}" type="TxLink">
            <a:rPr lang="en-US" sz="1100" b="0">
              <a:solidFill>
                <a:srgbClr val="9FE6FF"/>
              </a:solidFill>
              <a:latin typeface="+mn-lt"/>
              <a:ea typeface="+mn-ea"/>
              <a:cs typeface="+mn-cs"/>
            </a:rPr>
            <a:pPr marL="0" indent="0" algn="l"/>
            <a:t>Quantity of Top 5 Products contributing to profit</a:t>
          </a:fld>
          <a:endParaRPr lang="en-US" sz="1100" b="0">
            <a:solidFill>
              <a:srgbClr val="9FE6FF"/>
            </a:solidFill>
            <a:latin typeface="+mn-lt"/>
            <a:ea typeface="+mn-ea"/>
            <a:cs typeface="+mn-cs"/>
          </a:endParaRPr>
        </a:p>
      </xdr:txBody>
    </xdr:sp>
    <xdr:clientData/>
  </xdr:twoCellAnchor>
  <xdr:twoCellAnchor>
    <xdr:from>
      <xdr:col>13</xdr:col>
      <xdr:colOff>602072</xdr:colOff>
      <xdr:row>14</xdr:row>
      <xdr:rowOff>39180</xdr:rowOff>
    </xdr:from>
    <xdr:to>
      <xdr:col>14</xdr:col>
      <xdr:colOff>104322</xdr:colOff>
      <xdr:row>14</xdr:row>
      <xdr:rowOff>145574</xdr:rowOff>
    </xdr:to>
    <xdr:sp macro="" textlink="">
      <xdr:nvSpPr>
        <xdr:cNvPr id="110" name="Oval 109">
          <a:extLst>
            <a:ext uri="{FF2B5EF4-FFF2-40B4-BE49-F238E27FC236}">
              <a16:creationId xmlns:a16="http://schemas.microsoft.com/office/drawing/2014/main" id="{2041F585-61FA-4204-BE07-63519DDDCCB0}"/>
            </a:ext>
          </a:extLst>
        </xdr:cNvPr>
        <xdr:cNvSpPr/>
      </xdr:nvSpPr>
      <xdr:spPr>
        <a:xfrm>
          <a:off x="8526872" y="2337880"/>
          <a:ext cx="111850" cy="106394"/>
        </a:xfrm>
        <a:prstGeom prst="ellipse">
          <a:avLst/>
        </a:prstGeom>
        <a:solidFill>
          <a:schemeClr val="bg1">
            <a:lumMod val="85000"/>
            <a:alpha val="88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584200</xdr:colOff>
      <xdr:row>22</xdr:row>
      <xdr:rowOff>31750</xdr:rowOff>
    </xdr:from>
    <xdr:to>
      <xdr:col>18</xdr:col>
      <xdr:colOff>476250</xdr:colOff>
      <xdr:row>22</xdr:row>
      <xdr:rowOff>31750</xdr:rowOff>
    </xdr:to>
    <xdr:cxnSp macro="">
      <xdr:nvCxnSpPr>
        <xdr:cNvPr id="116" name="Straight Connector 115">
          <a:extLst>
            <a:ext uri="{FF2B5EF4-FFF2-40B4-BE49-F238E27FC236}">
              <a16:creationId xmlns:a16="http://schemas.microsoft.com/office/drawing/2014/main" id="{D376AD9F-EB7D-4508-B0CE-F9FDA866F562}"/>
            </a:ext>
          </a:extLst>
        </xdr:cNvPr>
        <xdr:cNvCxnSpPr/>
      </xdr:nvCxnSpPr>
      <xdr:spPr>
        <a:xfrm>
          <a:off x="8509000" y="3803650"/>
          <a:ext cx="2940050" cy="0"/>
        </a:xfrm>
        <a:prstGeom prst="line">
          <a:avLst/>
        </a:prstGeom>
        <a:ln w="22225">
          <a:gradFill flip="none" rotWithShape="1">
            <a:gsLst>
              <a:gs pos="6000">
                <a:srgbClr val="005392"/>
              </a:gs>
              <a:gs pos="50000">
                <a:schemeClr val="bg1"/>
              </a:gs>
              <a:gs pos="86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xdr:colOff>
      <xdr:row>22</xdr:row>
      <xdr:rowOff>69850</xdr:rowOff>
    </xdr:from>
    <xdr:to>
      <xdr:col>17</xdr:col>
      <xdr:colOff>31750</xdr:colOff>
      <xdr:row>24</xdr:row>
      <xdr:rowOff>107950</xdr:rowOff>
    </xdr:to>
    <xdr:sp macro="" textlink="">
      <xdr:nvSpPr>
        <xdr:cNvPr id="117" name="TextBox 116">
          <a:extLst>
            <a:ext uri="{FF2B5EF4-FFF2-40B4-BE49-F238E27FC236}">
              <a16:creationId xmlns:a16="http://schemas.microsoft.com/office/drawing/2014/main" id="{00726B58-6FE7-47D9-8A37-E7DE24C8A541}"/>
            </a:ext>
          </a:extLst>
        </xdr:cNvPr>
        <xdr:cNvSpPr txBox="1"/>
      </xdr:nvSpPr>
      <xdr:spPr>
        <a:xfrm>
          <a:off x="8585200" y="3841750"/>
          <a:ext cx="1809750"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rgbClr val="9FE6FF"/>
              </a:solidFill>
              <a:latin typeface="+mn-lt"/>
              <a:ea typeface="+mn-ea"/>
              <a:cs typeface="+mn-cs"/>
            </a:rPr>
            <a:t>Top 5 Profitable Products</a:t>
          </a:r>
        </a:p>
      </xdr:txBody>
    </xdr:sp>
    <xdr:clientData/>
  </xdr:twoCellAnchor>
  <xdr:twoCellAnchor>
    <xdr:from>
      <xdr:col>13</xdr:col>
      <xdr:colOff>551272</xdr:colOff>
      <xdr:row>23</xdr:row>
      <xdr:rowOff>45530</xdr:rowOff>
    </xdr:from>
    <xdr:to>
      <xdr:col>14</xdr:col>
      <xdr:colOff>53522</xdr:colOff>
      <xdr:row>23</xdr:row>
      <xdr:rowOff>151924</xdr:rowOff>
    </xdr:to>
    <xdr:sp macro="" textlink="">
      <xdr:nvSpPr>
        <xdr:cNvPr id="118" name="Oval 117">
          <a:extLst>
            <a:ext uri="{FF2B5EF4-FFF2-40B4-BE49-F238E27FC236}">
              <a16:creationId xmlns:a16="http://schemas.microsoft.com/office/drawing/2014/main" id="{39CD2C2F-6809-493E-AE1B-D4333B447766}"/>
            </a:ext>
          </a:extLst>
        </xdr:cNvPr>
        <xdr:cNvSpPr/>
      </xdr:nvSpPr>
      <xdr:spPr>
        <a:xfrm>
          <a:off x="8476072" y="4001580"/>
          <a:ext cx="111850" cy="106394"/>
        </a:xfrm>
        <a:prstGeom prst="ellipse">
          <a:avLst/>
        </a:prstGeom>
        <a:solidFill>
          <a:schemeClr val="bg1">
            <a:lumMod val="85000"/>
            <a:alpha val="88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488950</xdr:colOff>
      <xdr:row>24</xdr:row>
      <xdr:rowOff>0</xdr:rowOff>
    </xdr:from>
    <xdr:to>
      <xdr:col>17</xdr:col>
      <xdr:colOff>601133</xdr:colOff>
      <xdr:row>32</xdr:row>
      <xdr:rowOff>139700</xdr:rowOff>
    </xdr:to>
    <xdr:graphicFrame macro="">
      <xdr:nvGraphicFramePr>
        <xdr:cNvPr id="119" name="Chart 118">
          <a:extLst>
            <a:ext uri="{FF2B5EF4-FFF2-40B4-BE49-F238E27FC236}">
              <a16:creationId xmlns:a16="http://schemas.microsoft.com/office/drawing/2014/main" id="{A65AD637-190D-4998-AD01-50C8484946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12700</xdr:colOff>
      <xdr:row>24</xdr:row>
      <xdr:rowOff>101477</xdr:rowOff>
    </xdr:from>
    <xdr:to>
      <xdr:col>15</xdr:col>
      <xdr:colOff>476250</xdr:colOff>
      <xdr:row>25</xdr:row>
      <xdr:rowOff>59517</xdr:rowOff>
    </xdr:to>
    <xdr:sp macro="" textlink="">
      <xdr:nvSpPr>
        <xdr:cNvPr id="13" name="Rectangle 12">
          <a:extLst>
            <a:ext uri="{FF2B5EF4-FFF2-40B4-BE49-F238E27FC236}">
              <a16:creationId xmlns:a16="http://schemas.microsoft.com/office/drawing/2014/main" id="{2B503842-4F4D-41D3-98FF-1B214572CE06}"/>
            </a:ext>
          </a:extLst>
        </xdr:cNvPr>
        <xdr:cNvSpPr/>
      </xdr:nvSpPr>
      <xdr:spPr>
        <a:xfrm>
          <a:off x="8554073" y="4232090"/>
          <a:ext cx="1073648" cy="141692"/>
        </a:xfrm>
        <a:prstGeom prst="rect">
          <a:avLst/>
        </a:prstGeom>
        <a:solidFill>
          <a:srgbClr val="9FE6FF">
            <a:alpha val="3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588434</xdr:colOff>
      <xdr:row>25</xdr:row>
      <xdr:rowOff>100854</xdr:rowOff>
    </xdr:from>
    <xdr:to>
      <xdr:col>15</xdr:col>
      <xdr:colOff>476250</xdr:colOff>
      <xdr:row>26</xdr:row>
      <xdr:rowOff>58894</xdr:rowOff>
    </xdr:to>
    <xdr:sp macro="" textlink="">
      <xdr:nvSpPr>
        <xdr:cNvPr id="120" name="Rectangle 119">
          <a:extLst>
            <a:ext uri="{FF2B5EF4-FFF2-40B4-BE49-F238E27FC236}">
              <a16:creationId xmlns:a16="http://schemas.microsoft.com/office/drawing/2014/main" id="{DF38008D-DCC1-4DDF-BA0C-8D8CE3635EA3}"/>
            </a:ext>
          </a:extLst>
        </xdr:cNvPr>
        <xdr:cNvSpPr/>
      </xdr:nvSpPr>
      <xdr:spPr>
        <a:xfrm>
          <a:off x="8519709" y="4415119"/>
          <a:ext cx="1108012" cy="141692"/>
        </a:xfrm>
        <a:prstGeom prst="rect">
          <a:avLst/>
        </a:prstGeom>
        <a:solidFill>
          <a:srgbClr val="9FE6FF">
            <a:alpha val="3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597772</xdr:colOff>
      <xdr:row>26</xdr:row>
      <xdr:rowOff>90893</xdr:rowOff>
    </xdr:from>
    <xdr:to>
      <xdr:col>15</xdr:col>
      <xdr:colOff>476250</xdr:colOff>
      <xdr:row>27</xdr:row>
      <xdr:rowOff>48933</xdr:rowOff>
    </xdr:to>
    <xdr:sp macro="" textlink="">
      <xdr:nvSpPr>
        <xdr:cNvPr id="121" name="Rectangle 120">
          <a:extLst>
            <a:ext uri="{FF2B5EF4-FFF2-40B4-BE49-F238E27FC236}">
              <a16:creationId xmlns:a16="http://schemas.microsoft.com/office/drawing/2014/main" id="{7792B0D3-9E77-4F53-A4B3-6637928E47E9}"/>
            </a:ext>
          </a:extLst>
        </xdr:cNvPr>
        <xdr:cNvSpPr/>
      </xdr:nvSpPr>
      <xdr:spPr>
        <a:xfrm>
          <a:off x="8529047" y="4588810"/>
          <a:ext cx="1098674" cy="141692"/>
        </a:xfrm>
        <a:prstGeom prst="rect">
          <a:avLst/>
        </a:prstGeom>
        <a:solidFill>
          <a:srgbClr val="9FE6FF">
            <a:alpha val="3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12202</xdr:colOff>
      <xdr:row>27</xdr:row>
      <xdr:rowOff>93384</xdr:rowOff>
    </xdr:from>
    <xdr:to>
      <xdr:col>15</xdr:col>
      <xdr:colOff>476250</xdr:colOff>
      <xdr:row>28</xdr:row>
      <xdr:rowOff>51870</xdr:rowOff>
    </xdr:to>
    <xdr:sp macro="" textlink="">
      <xdr:nvSpPr>
        <xdr:cNvPr id="122" name="Rectangle 121">
          <a:extLst>
            <a:ext uri="{FF2B5EF4-FFF2-40B4-BE49-F238E27FC236}">
              <a16:creationId xmlns:a16="http://schemas.microsoft.com/office/drawing/2014/main" id="{6AD9EEA8-11E9-44B0-AD92-585661E0F56D}"/>
            </a:ext>
          </a:extLst>
        </xdr:cNvPr>
        <xdr:cNvSpPr/>
      </xdr:nvSpPr>
      <xdr:spPr>
        <a:xfrm>
          <a:off x="8553575" y="4774953"/>
          <a:ext cx="1074146" cy="142138"/>
        </a:xfrm>
        <a:prstGeom prst="rect">
          <a:avLst/>
        </a:prstGeom>
        <a:solidFill>
          <a:srgbClr val="9FE6FF">
            <a:alpha val="3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12202</xdr:colOff>
      <xdr:row>28</xdr:row>
      <xdr:rowOff>87034</xdr:rowOff>
    </xdr:from>
    <xdr:to>
      <xdr:col>15</xdr:col>
      <xdr:colOff>476250</xdr:colOff>
      <xdr:row>29</xdr:row>
      <xdr:rowOff>45074</xdr:rowOff>
    </xdr:to>
    <xdr:sp macro="" textlink="">
      <xdr:nvSpPr>
        <xdr:cNvPr id="123" name="Rectangle 122">
          <a:extLst>
            <a:ext uri="{FF2B5EF4-FFF2-40B4-BE49-F238E27FC236}">
              <a16:creationId xmlns:a16="http://schemas.microsoft.com/office/drawing/2014/main" id="{4A95648C-DDDD-495D-B89E-F0D9F4B6A53C}"/>
            </a:ext>
          </a:extLst>
        </xdr:cNvPr>
        <xdr:cNvSpPr/>
      </xdr:nvSpPr>
      <xdr:spPr>
        <a:xfrm>
          <a:off x="8553575" y="4952255"/>
          <a:ext cx="1074146" cy="141692"/>
        </a:xfrm>
        <a:prstGeom prst="rect">
          <a:avLst/>
        </a:prstGeom>
        <a:solidFill>
          <a:srgbClr val="9FE6FF">
            <a:alpha val="3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12202</xdr:colOff>
      <xdr:row>29</xdr:row>
      <xdr:rowOff>86411</xdr:rowOff>
    </xdr:from>
    <xdr:to>
      <xdr:col>15</xdr:col>
      <xdr:colOff>476250</xdr:colOff>
      <xdr:row>30</xdr:row>
      <xdr:rowOff>44451</xdr:rowOff>
    </xdr:to>
    <xdr:sp macro="" textlink="">
      <xdr:nvSpPr>
        <xdr:cNvPr id="124" name="Rectangle 123">
          <a:extLst>
            <a:ext uri="{FF2B5EF4-FFF2-40B4-BE49-F238E27FC236}">
              <a16:creationId xmlns:a16="http://schemas.microsoft.com/office/drawing/2014/main" id="{78CAB69B-3159-4729-BEB6-F81089FBD22B}"/>
            </a:ext>
          </a:extLst>
        </xdr:cNvPr>
        <xdr:cNvSpPr/>
      </xdr:nvSpPr>
      <xdr:spPr>
        <a:xfrm>
          <a:off x="8553575" y="5135284"/>
          <a:ext cx="1074146" cy="141692"/>
        </a:xfrm>
        <a:prstGeom prst="rect">
          <a:avLst/>
        </a:prstGeom>
        <a:solidFill>
          <a:srgbClr val="9FE6FF">
            <a:alpha val="3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12202</xdr:colOff>
      <xdr:row>30</xdr:row>
      <xdr:rowOff>82676</xdr:rowOff>
    </xdr:from>
    <xdr:to>
      <xdr:col>15</xdr:col>
      <xdr:colOff>476250</xdr:colOff>
      <xdr:row>31</xdr:row>
      <xdr:rowOff>40717</xdr:rowOff>
    </xdr:to>
    <xdr:sp macro="" textlink="">
      <xdr:nvSpPr>
        <xdr:cNvPr id="125" name="Rectangle 124">
          <a:extLst>
            <a:ext uri="{FF2B5EF4-FFF2-40B4-BE49-F238E27FC236}">
              <a16:creationId xmlns:a16="http://schemas.microsoft.com/office/drawing/2014/main" id="{C0C4A7BF-D01A-441F-83A0-B4ACE9290B40}"/>
            </a:ext>
          </a:extLst>
        </xdr:cNvPr>
        <xdr:cNvSpPr/>
      </xdr:nvSpPr>
      <xdr:spPr>
        <a:xfrm>
          <a:off x="8553575" y="5315201"/>
          <a:ext cx="1074146" cy="141692"/>
        </a:xfrm>
        <a:prstGeom prst="rect">
          <a:avLst/>
        </a:prstGeom>
        <a:solidFill>
          <a:srgbClr val="9FE6FF">
            <a:alpha val="3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12202</xdr:colOff>
      <xdr:row>31</xdr:row>
      <xdr:rowOff>82427</xdr:rowOff>
    </xdr:from>
    <xdr:to>
      <xdr:col>15</xdr:col>
      <xdr:colOff>476250</xdr:colOff>
      <xdr:row>32</xdr:row>
      <xdr:rowOff>40467</xdr:rowOff>
    </xdr:to>
    <xdr:sp macro="" textlink="">
      <xdr:nvSpPr>
        <xdr:cNvPr id="126" name="Rectangle 125">
          <a:extLst>
            <a:ext uri="{FF2B5EF4-FFF2-40B4-BE49-F238E27FC236}">
              <a16:creationId xmlns:a16="http://schemas.microsoft.com/office/drawing/2014/main" id="{F5F087FA-3541-42C6-AB8C-CDFAF4591967}"/>
            </a:ext>
          </a:extLst>
        </xdr:cNvPr>
        <xdr:cNvSpPr/>
      </xdr:nvSpPr>
      <xdr:spPr>
        <a:xfrm>
          <a:off x="8553575" y="5498603"/>
          <a:ext cx="1074146" cy="141692"/>
        </a:xfrm>
        <a:prstGeom prst="rect">
          <a:avLst/>
        </a:prstGeom>
        <a:solidFill>
          <a:srgbClr val="9FE6FF">
            <a:alpha val="3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2</xdr:row>
      <xdr:rowOff>38272</xdr:rowOff>
    </xdr:from>
    <xdr:to>
      <xdr:col>6</xdr:col>
      <xdr:colOff>563471</xdr:colOff>
      <xdr:row>3</xdr:row>
      <xdr:rowOff>184149</xdr:rowOff>
    </xdr:to>
    <xdr:sp macro="" textlink="">
      <xdr:nvSpPr>
        <xdr:cNvPr id="127" name="TextBox 126">
          <a:extLst>
            <a:ext uri="{FF2B5EF4-FFF2-40B4-BE49-F238E27FC236}">
              <a16:creationId xmlns:a16="http://schemas.microsoft.com/office/drawing/2014/main" id="{5634A1C1-3111-4679-82C2-EE1A49C985DA}"/>
            </a:ext>
          </a:extLst>
        </xdr:cNvPr>
        <xdr:cNvSpPr txBox="1"/>
      </xdr:nvSpPr>
      <xdr:spPr>
        <a:xfrm>
          <a:off x="0" y="127172"/>
          <a:ext cx="4221071" cy="33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gradFill>
                <a:gsLst>
                  <a:gs pos="6000">
                    <a:srgbClr val="00B0F0"/>
                  </a:gs>
                  <a:gs pos="94000">
                    <a:srgbClr val="333F50"/>
                  </a:gs>
                </a:gsLst>
                <a:lin ang="0" scaled="1"/>
              </a:gradFill>
            </a:rPr>
            <a:t> Omaksounds</a:t>
          </a:r>
          <a:r>
            <a:rPr lang="en-US" sz="2000" baseline="0">
              <a:gradFill>
                <a:gsLst>
                  <a:gs pos="6000">
                    <a:srgbClr val="00B0F0"/>
                  </a:gs>
                  <a:gs pos="94000">
                    <a:srgbClr val="333F50"/>
                  </a:gs>
                </a:gsLst>
                <a:lin ang="0" scaled="1"/>
              </a:gradFill>
            </a:rPr>
            <a:t> Ventures Dashboard</a:t>
          </a:r>
          <a:endParaRPr lang="en-US" sz="2000">
            <a:gradFill>
              <a:gsLst>
                <a:gs pos="6000">
                  <a:srgbClr val="00B0F0"/>
                </a:gs>
                <a:gs pos="94000">
                  <a:srgbClr val="333F50"/>
                </a:gs>
              </a:gsLst>
              <a:lin ang="0" scaled="1"/>
            </a:gradFill>
          </a:endParaRPr>
        </a:p>
      </xdr:txBody>
    </xdr:sp>
    <xdr:clientData/>
  </xdr:twoCellAnchor>
  <xdr:twoCellAnchor>
    <xdr:from>
      <xdr:col>17</xdr:col>
      <xdr:colOff>171450</xdr:colOff>
      <xdr:row>2</xdr:row>
      <xdr:rowOff>19050</xdr:rowOff>
    </xdr:from>
    <xdr:to>
      <xdr:col>19</xdr:col>
      <xdr:colOff>31750</xdr:colOff>
      <xdr:row>4</xdr:row>
      <xdr:rowOff>6350</xdr:rowOff>
    </xdr:to>
    <xdr:sp macro="[0]!ToggleVisibility" textlink="">
      <xdr:nvSpPr>
        <xdr:cNvPr id="14" name="Rectangle: Rounded Corners 13">
          <a:extLst>
            <a:ext uri="{FF2B5EF4-FFF2-40B4-BE49-F238E27FC236}">
              <a16:creationId xmlns:a16="http://schemas.microsoft.com/office/drawing/2014/main" id="{A23A1298-096F-4E5A-8A8C-1F9602043AB7}"/>
            </a:ext>
          </a:extLst>
        </xdr:cNvPr>
        <xdr:cNvSpPr/>
      </xdr:nvSpPr>
      <xdr:spPr>
        <a:xfrm>
          <a:off x="10534650" y="107950"/>
          <a:ext cx="1079500" cy="355600"/>
        </a:xfrm>
        <a:prstGeom prst="roundRect">
          <a:avLst>
            <a:gd name="adj" fmla="val 33334"/>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Open</a:t>
          </a:r>
          <a:r>
            <a:rPr lang="en-US" sz="1400" baseline="0"/>
            <a:t> Filter</a:t>
          </a:r>
          <a:endParaRPr lang="en-US" sz="1400"/>
        </a:p>
      </xdr:txBody>
    </xdr:sp>
    <xdr:clientData/>
  </xdr:twoCellAnchor>
  <xdr:twoCellAnchor>
    <xdr:from>
      <xdr:col>16</xdr:col>
      <xdr:colOff>298450</xdr:colOff>
      <xdr:row>2</xdr:row>
      <xdr:rowOff>12700</xdr:rowOff>
    </xdr:from>
    <xdr:to>
      <xdr:col>19</xdr:col>
      <xdr:colOff>311150</xdr:colOff>
      <xdr:row>33</xdr:row>
      <xdr:rowOff>0</xdr:rowOff>
    </xdr:to>
    <xdr:grpSp>
      <xdr:nvGrpSpPr>
        <xdr:cNvPr id="15" name="Group 14" hidden="1">
          <a:extLst>
            <a:ext uri="{FF2B5EF4-FFF2-40B4-BE49-F238E27FC236}">
              <a16:creationId xmlns:a16="http://schemas.microsoft.com/office/drawing/2014/main" id="{F1292391-3A7B-48E4-89B4-83D269D68A93}"/>
            </a:ext>
          </a:extLst>
        </xdr:cNvPr>
        <xdr:cNvGrpSpPr/>
      </xdr:nvGrpSpPr>
      <xdr:grpSpPr>
        <a:xfrm>
          <a:off x="10052050" y="101600"/>
          <a:ext cx="1841500" cy="5695950"/>
          <a:chOff x="10052050" y="101600"/>
          <a:chExt cx="1841500" cy="5695950"/>
        </a:xfrm>
      </xdr:grpSpPr>
      <xdr:sp macro="" textlink="">
        <xdr:nvSpPr>
          <xdr:cNvPr id="130" name="Rectangle: Diagonal Corners Rounded 129" hidden="1">
            <a:extLst>
              <a:ext uri="{FF2B5EF4-FFF2-40B4-BE49-F238E27FC236}">
                <a16:creationId xmlns:a16="http://schemas.microsoft.com/office/drawing/2014/main" id="{761B1B5E-B4B4-4577-B9FA-C6F685B5A7D4}"/>
              </a:ext>
            </a:extLst>
          </xdr:cNvPr>
          <xdr:cNvSpPr/>
        </xdr:nvSpPr>
        <xdr:spPr>
          <a:xfrm>
            <a:off x="10052050" y="577850"/>
            <a:ext cx="1841500" cy="5219700"/>
          </a:xfrm>
          <a:prstGeom prst="round2DiagRect">
            <a:avLst>
              <a:gd name="adj1" fmla="val 11212"/>
              <a:gd name="adj2" fmla="val 0"/>
            </a:avLst>
          </a:prstGeom>
          <a:solidFill>
            <a:srgbClr val="333F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05392"/>
              </a:solidFill>
            </a:endParaRPr>
          </a:p>
        </xdr:txBody>
      </xdr:sp>
      <mc:AlternateContent xmlns:mc="http://schemas.openxmlformats.org/markup-compatibility/2006">
        <mc:Choice xmlns:a14="http://schemas.microsoft.com/office/drawing/2010/main" Requires="a14">
          <xdr:graphicFrame macro="">
            <xdr:nvGraphicFramePr>
              <xdr:cNvPr id="129" name="Category" hidden="1">
                <a:extLst>
                  <a:ext uri="{FF2B5EF4-FFF2-40B4-BE49-F238E27FC236}">
                    <a16:creationId xmlns:a16="http://schemas.microsoft.com/office/drawing/2014/main" id="{7285B196-EA6D-42BA-83AF-3B42124A6AC4}"/>
                  </a:ext>
                </a:extLst>
              </xdr:cNvPr>
              <xdr:cNvGraphicFramePr/>
            </xdr:nvGraphicFramePr>
            <xdr:xfrm>
              <a:off x="10115549" y="2976941"/>
              <a:ext cx="1703009" cy="2623759"/>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0115549" y="2976941"/>
                <a:ext cx="1703009" cy="26237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28" name="Month Name 1" hidden="1">
                <a:extLst>
                  <a:ext uri="{FF2B5EF4-FFF2-40B4-BE49-F238E27FC236}">
                    <a16:creationId xmlns:a16="http://schemas.microsoft.com/office/drawing/2014/main" id="{792C5B1A-1ED8-4546-8134-DE5ABE22D314}"/>
                  </a:ext>
                </a:extLst>
              </xdr:cNvPr>
              <xdr:cNvGraphicFramePr/>
            </xdr:nvGraphicFramePr>
            <xdr:xfrm>
              <a:off x="10096500" y="736601"/>
              <a:ext cx="1746250" cy="2152650"/>
            </xdr:xfrm>
            <a:graphic>
              <a:graphicData uri="http://schemas.microsoft.com/office/drawing/2010/slicer">
                <sle:slicer xmlns:sle="http://schemas.microsoft.com/office/drawing/2010/slicer" name="Month Name 1"/>
              </a:graphicData>
            </a:graphic>
          </xdr:graphicFrame>
        </mc:Choice>
        <mc:Fallback>
          <xdr:sp macro="" textlink="">
            <xdr:nvSpPr>
              <xdr:cNvPr id="0" name=""/>
              <xdr:cNvSpPr>
                <a:spLocks noTextEdit="1"/>
              </xdr:cNvSpPr>
            </xdr:nvSpPr>
            <xdr:spPr>
              <a:xfrm>
                <a:off x="10096500" y="736601"/>
                <a:ext cx="1746250" cy="2152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ToggleVisibility" textlink="">
        <xdr:nvSpPr>
          <xdr:cNvPr id="131" name="Rectangle: Rounded Corners 130" hidden="1">
            <a:extLst>
              <a:ext uri="{FF2B5EF4-FFF2-40B4-BE49-F238E27FC236}">
                <a16:creationId xmlns:a16="http://schemas.microsoft.com/office/drawing/2014/main" id="{6CAAF060-51BF-456D-9724-2FFEAC357945}"/>
              </a:ext>
            </a:extLst>
          </xdr:cNvPr>
          <xdr:cNvSpPr/>
        </xdr:nvSpPr>
        <xdr:spPr>
          <a:xfrm>
            <a:off x="10541000" y="101600"/>
            <a:ext cx="1079500" cy="355600"/>
          </a:xfrm>
          <a:prstGeom prst="roundRect">
            <a:avLst>
              <a:gd name="adj" fmla="val 33334"/>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Close</a:t>
            </a:r>
            <a:r>
              <a:rPr lang="en-US" sz="1400" baseline="0"/>
              <a:t> Filter</a:t>
            </a:r>
            <a:endParaRPr lang="en-US" sz="1400"/>
          </a:p>
        </xdr:txBody>
      </xdr:sp>
    </xdr:grpSp>
    <xdr:clientData/>
  </xdr:twoCellAnchor>
  <xdr:twoCellAnchor>
    <xdr:from>
      <xdr:col>7</xdr:col>
      <xdr:colOff>165100</xdr:colOff>
      <xdr:row>2</xdr:row>
      <xdr:rowOff>69850</xdr:rowOff>
    </xdr:from>
    <xdr:to>
      <xdr:col>9</xdr:col>
      <xdr:colOff>44450</xdr:colOff>
      <xdr:row>3</xdr:row>
      <xdr:rowOff>146050</xdr:rowOff>
    </xdr:to>
    <xdr:sp macro="" textlink="">
      <xdr:nvSpPr>
        <xdr:cNvPr id="16" name="Rectangle: Diagonal Corners Rounded 15">
          <a:hlinkClick xmlns:r="http://schemas.openxmlformats.org/officeDocument/2006/relationships" r:id="rId12" tooltip="click to view timeframe dashboard"/>
          <a:extLst>
            <a:ext uri="{FF2B5EF4-FFF2-40B4-BE49-F238E27FC236}">
              <a16:creationId xmlns:a16="http://schemas.microsoft.com/office/drawing/2014/main" id="{247937B9-E29B-4B78-9268-4FD64B2B81C4}"/>
            </a:ext>
          </a:extLst>
        </xdr:cNvPr>
        <xdr:cNvSpPr/>
      </xdr:nvSpPr>
      <xdr:spPr>
        <a:xfrm>
          <a:off x="4432300" y="158750"/>
          <a:ext cx="1098550" cy="260350"/>
        </a:xfrm>
        <a:prstGeom prst="round2Diag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tx1">
                  <a:lumMod val="75000"/>
                  <a:lumOff val="25000"/>
                </a:schemeClr>
              </a:solidFill>
            </a:rPr>
            <a:t>Time</a:t>
          </a:r>
          <a:r>
            <a:rPr lang="en-US" sz="1400" baseline="0">
              <a:solidFill>
                <a:schemeClr val="tx1">
                  <a:lumMod val="75000"/>
                  <a:lumOff val="25000"/>
                </a:schemeClr>
              </a:solidFill>
            </a:rPr>
            <a:t> Frame</a:t>
          </a:r>
          <a:endParaRPr lang="en-US" sz="1400">
            <a:solidFill>
              <a:schemeClr val="tx1">
                <a:lumMod val="75000"/>
                <a:lumOff val="25000"/>
              </a:schemeClr>
            </a:solidFill>
          </a:endParaRPr>
        </a:p>
      </xdr:txBody>
    </xdr:sp>
    <xdr:clientData/>
  </xdr:twoCellAnchor>
  <xdr:twoCellAnchor>
    <xdr:from>
      <xdr:col>9</xdr:col>
      <xdr:colOff>307975</xdr:colOff>
      <xdr:row>2</xdr:row>
      <xdr:rowOff>69850</xdr:rowOff>
    </xdr:from>
    <xdr:to>
      <xdr:col>11</xdr:col>
      <xdr:colOff>187325</xdr:colOff>
      <xdr:row>3</xdr:row>
      <xdr:rowOff>146050</xdr:rowOff>
    </xdr:to>
    <xdr:sp macro="" textlink="">
      <xdr:nvSpPr>
        <xdr:cNvPr id="132" name="Rectangle: Diagonal Corners Rounded 131">
          <a:hlinkClick xmlns:r="http://schemas.openxmlformats.org/officeDocument/2006/relationships" r:id="rId13" tooltip="click to view store dashboard"/>
          <a:extLst>
            <a:ext uri="{FF2B5EF4-FFF2-40B4-BE49-F238E27FC236}">
              <a16:creationId xmlns:a16="http://schemas.microsoft.com/office/drawing/2014/main" id="{CCAD2B36-9730-40FA-926C-B1095CEBA074}"/>
            </a:ext>
          </a:extLst>
        </xdr:cNvPr>
        <xdr:cNvSpPr/>
      </xdr:nvSpPr>
      <xdr:spPr>
        <a:xfrm>
          <a:off x="5794375" y="158750"/>
          <a:ext cx="1098550" cy="260350"/>
        </a:xfrm>
        <a:prstGeom prst="round2Diag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tx1">
                  <a:lumMod val="75000"/>
                  <a:lumOff val="25000"/>
                </a:schemeClr>
              </a:solidFill>
            </a:rPr>
            <a:t>Store</a:t>
          </a:r>
        </a:p>
      </xdr:txBody>
    </xdr:sp>
    <xdr:clientData/>
  </xdr:twoCellAnchor>
  <xdr:twoCellAnchor>
    <xdr:from>
      <xdr:col>11</xdr:col>
      <xdr:colOff>450850</xdr:colOff>
      <xdr:row>2</xdr:row>
      <xdr:rowOff>69850</xdr:rowOff>
    </xdr:from>
    <xdr:to>
      <xdr:col>13</xdr:col>
      <xdr:colOff>330200</xdr:colOff>
      <xdr:row>3</xdr:row>
      <xdr:rowOff>146050</xdr:rowOff>
    </xdr:to>
    <xdr:sp macro="" textlink="">
      <xdr:nvSpPr>
        <xdr:cNvPr id="133" name="Rectangle: Diagonal Corners Rounded 132">
          <a:extLst>
            <a:ext uri="{FF2B5EF4-FFF2-40B4-BE49-F238E27FC236}">
              <a16:creationId xmlns:a16="http://schemas.microsoft.com/office/drawing/2014/main" id="{56876022-2061-4613-8087-D2D77A9E4978}"/>
            </a:ext>
          </a:extLst>
        </xdr:cNvPr>
        <xdr:cNvSpPr/>
      </xdr:nvSpPr>
      <xdr:spPr>
        <a:xfrm>
          <a:off x="7156450" y="158750"/>
          <a:ext cx="1098550" cy="260350"/>
        </a:xfrm>
        <a:prstGeom prst="round2DiagRect">
          <a:avLst/>
        </a:prstGeom>
        <a:solidFill>
          <a:srgbClr val="00539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lumMod val="95000"/>
                </a:schemeClr>
              </a:solidFill>
            </a:rPr>
            <a:t>Profitview</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059374998" backgroundQuery="1" createdVersion="7" refreshedVersion="7" minRefreshableVersion="3" recordCount="0" supportSubquery="1" supportAdvancedDrill="1" xr:uid="{7BBFD02B-736D-416C-AB4B-28B73E9FA8B9}">
  <cacheSource type="external" connectionId="8"/>
  <cacheFields count="4">
    <cacheField name="[Dm_Date].[Month Name].[Month Name]" caption="Month Name" numFmtId="0" hierarchy="10" level="1">
      <sharedItems count="12">
        <s v="Jan"/>
        <s v="Feb"/>
        <s v="Mar"/>
        <s v="Apr"/>
        <s v="May"/>
        <s v="Jun"/>
        <s v="Jul"/>
        <s v="Aug"/>
        <s v="Sep"/>
        <s v="Oct"/>
        <s v="Nov"/>
        <s v="Dec"/>
      </sharedItems>
    </cacheField>
    <cacheField name="[Measures].[Total revenue]" caption="Total revenue" numFmtId="0" hierarchy="36" level="32767"/>
    <cacheField name="[Measures].[Total Target]" caption="Total Target" numFmtId="0" hierarchy="46" level="32767"/>
    <cacheField name="[Dm_salespersons].[Store Name].[Store Name]" caption="Store Name" numFmtId="0" hierarchy="22"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0" memberValueDatatype="130" unbalanced="0"/>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fieldsUsage count="2">
        <fieldUsage x="-1"/>
        <fieldUsage x="0"/>
      </fieldsUsage>
    </cacheHierarchy>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0" memberValueDatatype="130" unbalanced="0"/>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2" memberValueDatatype="130" unbalanced="0">
      <fieldsUsage count="2">
        <fieldUsage x="-1"/>
        <fieldUsage x="3"/>
      </fieldsUsage>
    </cacheHierarchy>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oneField="1">
      <fieldsUsage count="1">
        <fieldUsage x="1"/>
      </fieldsUsage>
    </cacheHierarchy>
    <cacheHierarchy uniqueName="[Measures].[COGS]" caption="COGS" measure="1" displayFolder="" measureGroup="A" count="0"/>
    <cacheHierarchy uniqueName="[Measures].[Profit]" caption="Profit" measure="1" displayFolder="" measureGroup="A" count="0"/>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oneField="1">
      <fieldsUsage count="1">
        <fieldUsage x="2"/>
      </fieldsUsage>
    </cacheHierarchy>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06909722" backgroundQuery="1" createdVersion="7" refreshedVersion="7" minRefreshableVersion="3" recordCount="0" supportSubquery="1" supportAdvancedDrill="1" xr:uid="{60E88DDE-4D70-464A-9419-5943668D5319}">
  <cacheSource type="external" connectionId="8"/>
  <cacheFields count="3">
    <cacheField name="[Measures].[Total revenue]" caption="Total revenue" numFmtId="0" hierarchy="36" level="32767"/>
    <cacheField name="[Measures].[Total Target]" caption="Total Target" numFmtId="0" hierarchy="46" level="32767"/>
    <cacheField name="[Dm_salespersons].[Store Name].[Store Name]" caption="Store Name" numFmtId="0" hierarchy="22"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0" memberValueDatatype="130" unbalanced="0"/>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0"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0" memberValueDatatype="130" unbalanced="0"/>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2" memberValueDatatype="130" unbalanced="0">
      <fieldsUsage count="2">
        <fieldUsage x="-1"/>
        <fieldUsage x="2"/>
      </fieldsUsage>
    </cacheHierarchy>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oneField="1">
      <fieldsUsage count="1">
        <fieldUsage x="0"/>
      </fieldsUsage>
    </cacheHierarchy>
    <cacheHierarchy uniqueName="[Measures].[COGS]" caption="COGS" measure="1" displayFolder="" measureGroup="A" count="0"/>
    <cacheHierarchy uniqueName="[Measures].[Profit]" caption="Profit" measure="1" displayFolder="" measureGroup="A" count="0"/>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oneField="1">
      <fieldsUsage count="1">
        <fieldUsage x="1"/>
      </fieldsUsage>
    </cacheHierarchy>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078472219" backgroundQuery="1" createdVersion="7" refreshedVersion="7" minRefreshableVersion="3" recordCount="0" supportSubquery="1" supportAdvancedDrill="1" xr:uid="{133D5F9A-5444-469C-B51B-559D2F2A9640}">
  <cacheSource type="external" connectionId="8"/>
  <cacheFields count="4">
    <cacheField name="[Measures].[Total revenue]" caption="Total revenue" numFmtId="0" hierarchy="36" level="32767"/>
    <cacheField name="[Dm_Date].[Week Type].[Week Type]" caption="Week Type" numFmtId="0" hierarchy="14" level="1">
      <sharedItems count="2">
        <s v="Weekday"/>
        <s v="Weekend"/>
      </sharedItems>
    </cacheField>
    <cacheField name="[Dm_salespersons].[Store Name].[Store Name]" caption="Store Name" numFmtId="0" hierarchy="22" level="1">
      <sharedItems containsSemiMixedTypes="0" containsNonDate="0" containsString="0"/>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0" memberValueDatatype="130" unbalanced="0"/>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0"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2" memberValueDatatype="130" unbalanced="0">
      <fieldsUsage count="2">
        <fieldUsage x="-1"/>
        <fieldUsage x="1"/>
      </fieldsUsage>
    </cacheHierarchy>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0" memberValueDatatype="130" unbalanced="0"/>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2" memberValueDatatype="130" unbalanced="0">
      <fieldsUsage count="2">
        <fieldUsage x="-1"/>
        <fieldUsage x="2"/>
      </fieldsUsage>
    </cacheHierarchy>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oneField="1">
      <fieldsUsage count="1">
        <fieldUsage x="0"/>
      </fieldsUsage>
    </cacheHierarchy>
    <cacheHierarchy uniqueName="[Measures].[COGS]" caption="COGS" measure="1" displayFolder="" measureGroup="A" count="0"/>
    <cacheHierarchy uniqueName="[Measures].[Profit]" caption="Profit" measure="1" displayFolder="" measureGroup="A" count="0"/>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087847225" backgroundQuery="1" createdVersion="7" refreshedVersion="7" minRefreshableVersion="3" recordCount="0" supportSubquery="1" supportAdvancedDrill="1" xr:uid="{C942AE65-28C2-4164-819B-0E942AD70C06}">
  <cacheSource type="external" connectionId="8"/>
  <cacheFields count="4">
    <cacheField name="[Measures].[Total revenue]" caption="Total revenue" numFmtId="0" hierarchy="36" level="32767"/>
    <cacheField name="[Dm_Date].[Quarter].[Quarter]" caption="Quarter" numFmtId="0" hierarchy="11" level="1">
      <sharedItems count="4">
        <s v="Q1"/>
        <s v="Q2"/>
        <s v="Q3"/>
        <s v="Q4"/>
      </sharedItems>
    </cacheField>
    <cacheField name="[Dm_salespersons].[Store Name].[Store Name]" caption="Store Name" numFmtId="0" hierarchy="22" level="1">
      <sharedItems containsSemiMixedTypes="0" containsNonDate="0" containsString="0"/>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0" memberValueDatatype="130" unbalanced="0"/>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0" memberValueDatatype="130" unbalanced="0"/>
    <cacheHierarchy uniqueName="[Dm_Date].[Quarter]" caption="Quarter" attribute="1" defaultMemberUniqueName="[Dm_Date].[Quarter].[All]" allUniqueName="[Dm_Date].[Quarter].[All]" dimensionUniqueName="[Dm_Date]" displayFolder="" count="2" memberValueDatatype="130" unbalanced="0">
      <fieldsUsage count="2">
        <fieldUsage x="-1"/>
        <fieldUsage x="1"/>
      </fieldsUsage>
    </cacheHierarchy>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0" memberValueDatatype="130" unbalanced="0"/>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2" memberValueDatatype="130" unbalanced="0">
      <fieldsUsage count="2">
        <fieldUsage x="-1"/>
        <fieldUsage x="2"/>
      </fieldsUsage>
    </cacheHierarchy>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oneField="1">
      <fieldsUsage count="1">
        <fieldUsage x="0"/>
      </fieldsUsage>
    </cacheHierarchy>
    <cacheHierarchy uniqueName="[Measures].[COGS]" caption="COGS" measure="1" displayFolder="" measureGroup="A" count="0"/>
    <cacheHierarchy uniqueName="[Measures].[Profit]" caption="Profit" measure="1" displayFolder="" measureGroup="A" count="0"/>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095023145" backgroundQuery="1" createdVersion="7" refreshedVersion="7" minRefreshableVersion="3" recordCount="0" supportSubquery="1" supportAdvancedDrill="1" xr:uid="{78B4DBD8-98A1-4397-B5FF-BCBE4911A2E5}">
  <cacheSource type="external" connectionId="8"/>
  <cacheFields count="4">
    <cacheField name="[Measures].[Total revenue]" caption="Total revenue" numFmtId="0" hierarchy="36" level="32767"/>
    <cacheField name="[Dm_Date].[Day Name].[Day Name]" caption="Day Name" numFmtId="0" hierarchy="13" level="1">
      <sharedItems count="7">
        <s v="Sun"/>
        <s v="Mon"/>
        <s v="Tue"/>
        <s v="Wed"/>
        <s v="Thu"/>
        <s v="Fri"/>
        <s v="Sat"/>
      </sharedItems>
    </cacheField>
    <cacheField name="[Dm_salespersons].[Store Name].[Store Name]" caption="Store Name" numFmtId="0" hierarchy="22" level="1">
      <sharedItems containsSemiMixedTypes="0" containsNonDate="0" containsString="0"/>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0" memberValueDatatype="130" unbalanced="0"/>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0"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2" memberValueDatatype="130" unbalanced="0">
      <fieldsUsage count="2">
        <fieldUsage x="-1"/>
        <fieldUsage x="1"/>
      </fieldsUsage>
    </cacheHierarchy>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0" memberValueDatatype="130" unbalanced="0"/>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2" memberValueDatatype="130" unbalanced="0">
      <fieldsUsage count="2">
        <fieldUsage x="-1"/>
        <fieldUsage x="2"/>
      </fieldsUsage>
    </cacheHierarchy>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oneField="1">
      <fieldsUsage count="1">
        <fieldUsage x="0"/>
      </fieldsUsage>
    </cacheHierarchy>
    <cacheHierarchy uniqueName="[Measures].[COGS]" caption="COGS" measure="1" displayFolder="" measureGroup="A" count="0"/>
    <cacheHierarchy uniqueName="[Measures].[Profit]" caption="Profit" measure="1" displayFolder="" measureGroup="A" count="0"/>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825115739" backgroundQuery="1" createdVersion="7" refreshedVersion="7" minRefreshableVersion="3" recordCount="0" supportSubquery="1" supportAdvancedDrill="1" xr:uid="{1CBFE011-C42E-4B99-8CB0-5AEB480D0CA6}">
  <cacheSource type="external" connectionId="8"/>
  <cacheFields count="6">
    <cacheField name="[Dm_customers].[Full Name].[Full Name]" caption="Full Name" numFmtId="0" hierarchy="2" level="1">
      <sharedItems count="5">
        <s v="Bobby Abbott"/>
        <s v="Christine Hawkins"/>
        <s v="Jeffery Powell"/>
        <s v="Lisa West"/>
        <s v="Travis Ewing"/>
      </sharedItems>
    </cacheField>
    <cacheField name="[Dm_customers].[Location].[Location]" caption="Location" numFmtId="0" hierarchy="4" level="1">
      <sharedItems count="5">
        <s v="Florida"/>
        <s v="Indiana"/>
        <s v="Maryland"/>
        <s v="New York"/>
        <s v="Wisconsin"/>
      </sharedItems>
    </cacheField>
    <cacheField name="[Measures].[Profit]" caption="Profit" numFmtId="0" hierarchy="38" level="32767"/>
    <cacheField name="[Dm_products].[Product Name].[Product Name]" caption="Product Name" numFmtId="0" hierarchy="16"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ty Sold]" caption="Total Qty Sold" numFmtId="0" hierarchy="44" level="32767"/>
    <cacheField name="[Dm_Date].[Month Name].[Month Name]" caption="Month Name" numFmtId="0" hierarchy="10"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1"/>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fieldsUsage count="2">
        <fieldUsage x="-1"/>
        <fieldUsage x="5"/>
      </fieldsUsage>
    </cacheHierarchy>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2" memberValueDatatype="130" unbalanced="0">
      <fieldsUsage count="2">
        <fieldUsage x="-1"/>
        <fieldUsage x="3"/>
      </fieldsUsage>
    </cacheHierarchy>
    <cacheHierarchy uniqueName="[Dm_products].[Category]" caption="Category" attribute="1" defaultMemberUniqueName="[Dm_products].[Category].[All]" allUniqueName="[Dm_products].[Category].[All]" dimensionUniqueName="[Dm_products]" displayFolder="" count="0" memberValueDatatype="130" unbalanced="0"/>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2"/>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oneField="1">
      <fieldsUsage count="1">
        <fieldUsage x="4"/>
      </fieldsUsage>
    </cacheHierarchy>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855902775" backgroundQuery="1" createdVersion="7" refreshedVersion="7" minRefreshableVersion="3" recordCount="0" supportSubquery="1" supportAdvancedDrill="1" xr:uid="{02F044C0-34B8-48D9-B5B2-4132BD1A86F0}">
  <cacheSource type="external" connectionId="8"/>
  <cacheFields count="6">
    <cacheField name="[Dm_customers].[Full Name].[Full Name]" caption="Full Name" numFmtId="0" hierarchy="2" level="1">
      <sharedItems count="5">
        <s v="Bobby Abbott"/>
        <s v="Christine Hawkins"/>
        <s v="Jeffery Powell"/>
        <s v="Lisa West"/>
        <s v="Travis Ewing"/>
      </sharedItems>
    </cacheField>
    <cacheField name="[Dm_customers].[Location].[Location]" caption="Location" numFmtId="0" hierarchy="4" level="1">
      <sharedItems count="5">
        <s v="Florida"/>
        <s v="Indiana"/>
        <s v="Maryland"/>
        <s v="New York"/>
        <s v="Wisconsin"/>
      </sharedItems>
    </cacheField>
    <cacheField name="[Measures].[Profit]" caption="Profit" numFmtId="0" hierarchy="38" level="32767"/>
    <cacheField name="[Dm_products].[Product Name].[Product Name]" caption="Product Name" numFmtId="0" hierarchy="16" level="1">
      <sharedItems count="5">
        <s v="Attorney Mist"/>
        <s v="Begin Brew"/>
        <s v="Common Splash"/>
        <s v="Eight Brew"/>
        <s v="Onto Dew"/>
      </sharedItems>
    </cacheField>
    <cacheField name="[Dm_products].[Category].[Category]" caption="Category" numFmtId="0" hierarchy="17" level="1">
      <sharedItems count="8">
        <s v="Alcoholic Beverage"/>
        <s v="Coffee"/>
        <s v="Energy Drink"/>
        <s v="Juice"/>
        <s v="Soft Drink"/>
        <s v="Sports Drink"/>
        <s v="Tea"/>
        <s v="Water"/>
      </sharedItems>
    </cacheField>
    <cacheField name="[Dm_Date].[Month Name].[Month Name]" caption="Month Name" numFmtId="0" hierarchy="10"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1"/>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fieldsUsage count="2">
        <fieldUsage x="-1"/>
        <fieldUsage x="5"/>
      </fieldsUsage>
    </cacheHierarchy>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2" memberValueDatatype="130" unbalanced="0">
      <fieldsUsage count="2">
        <fieldUsage x="-1"/>
        <fieldUsage x="3"/>
      </fieldsUsage>
    </cacheHierarchy>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4"/>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2"/>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941550924" backgroundQuery="1" createdVersion="7" refreshedVersion="7" minRefreshableVersion="3" recordCount="0" supportSubquery="1" supportAdvancedDrill="1" xr:uid="{07C96669-A183-4B16-8338-3FD809D69B55}">
  <cacheSource type="external" connectionId="8"/>
  <cacheFields count="3">
    <cacheField name="[Dm_customers].[Full Name].[Full Name]" caption="Full Name" numFmtId="0" hierarchy="2" level="1">
      <sharedItems count="5">
        <s v="John Brown"/>
        <s v="Judith Simmons"/>
        <s v="Kristine Barrett"/>
        <s v="Laura Gross"/>
        <s v="Paul Noble"/>
      </sharedItems>
    </cacheField>
    <cacheField name="[Measures].[Profit]" caption="Profit" numFmtId="0" hierarchy="38" level="32767"/>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2"/>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1"/>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951620369" backgroundQuery="1" createdVersion="7" refreshedVersion="7" minRefreshableVersion="3" recordCount="0" supportSubquery="1" supportAdvancedDrill="1" xr:uid="{19FADE09-CC45-4CA1-83E5-5460E8D2808E}">
  <cacheSource type="external" connectionId="8"/>
  <cacheFields count="3">
    <cacheField name="[Dm_customers].[Full Name].[Full Name]" caption="Full Name" numFmtId="0" hierarchy="2" level="1">
      <sharedItems count="5">
        <s v="Bobby Abbott"/>
        <s v="Christine Hawkins"/>
        <s v="Jeffery Powell"/>
        <s v="Lisa West"/>
        <s v="Travis Ewing"/>
      </sharedItems>
    </cacheField>
    <cacheField name="[Measures].[Profit]" caption="Profit" numFmtId="0" hierarchy="38" level="32767"/>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2"/>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1"/>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96076389" backgroundQuery="1" createdVersion="7" refreshedVersion="7" minRefreshableVersion="3" recordCount="0" supportSubquery="1" supportAdvancedDrill="1" xr:uid="{AFC5BF4E-23EB-439A-B94B-7E6930F7F2F3}">
  <cacheSource type="external" connectionId="8"/>
  <cacheFields count="4">
    <cacheField name="[Dm_customers].[Full Name].[Full Name]" caption="Full Name" numFmtId="0" hierarchy="2" level="1">
      <sharedItems count="5">
        <s v="Bobby Abbott"/>
        <s v="Christine Hawkins"/>
        <s v="Jeffery Powell"/>
        <s v="Lisa West"/>
        <s v="Travis Ewing"/>
      </sharedItems>
    </cacheField>
    <cacheField name="[Measures].[Profit]" caption="Profit" numFmtId="0" hierarchy="38" level="32767"/>
    <cacheField name="[Dm_customers].[Location].[Location]" caption="Location" numFmtId="0" hierarchy="4" level="1">
      <sharedItems count="5">
        <s v="Florida"/>
        <s v="Indiana"/>
        <s v="Maryland"/>
        <s v="New York"/>
        <s v="Wisconsin"/>
      </sharedItems>
    </cacheField>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2"/>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3"/>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1"/>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967592595" backgroundQuery="1" createdVersion="7" refreshedVersion="7" minRefreshableVersion="3" recordCount="0" supportSubquery="1" supportAdvancedDrill="1" xr:uid="{2FF34996-B047-48C9-A415-F35505F011AC}">
  <cacheSource type="external" connectionId="8"/>
  <cacheFields count="5">
    <cacheField name="[Dm_customers].[Full Name].[Full Name]" caption="Full Name" numFmtId="0" hierarchy="2" level="1">
      <sharedItems count="5">
        <s v="Bobby Abbott"/>
        <s v="Christine Hawkins"/>
        <s v="Jeffery Powell"/>
        <s v="Lisa West"/>
        <s v="Travis Ewing"/>
      </sharedItems>
    </cacheField>
    <cacheField name="[Dm_customers].[Location].[Location]" caption="Location" numFmtId="0" hierarchy="4" level="1">
      <sharedItems count="5">
        <s v="Florida"/>
        <s v="Indiana"/>
        <s v="Maryland"/>
        <s v="New York"/>
        <s v="Wisconsin"/>
      </sharedItems>
    </cacheField>
    <cacheField name="[Measures].[Profit]" caption="Profit" numFmtId="0" hierarchy="38" level="32767"/>
    <cacheField name="[Dm_customers].[Age Group].[Age Group]" caption="Age Group" numFmtId="0" hierarchy="6" level="1">
      <sharedItems count="5">
        <s v="0-20"/>
        <s v="21-30"/>
        <s v="31-40"/>
        <s v="41-50"/>
        <s v="51+"/>
      </sharedItems>
    </cacheField>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1"/>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2" memberValueDatatype="130" unbalanced="0">
      <fieldsUsage count="2">
        <fieldUsage x="-1"/>
        <fieldUsage x="3"/>
      </fieldsUsage>
    </cacheHierarchy>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4"/>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2"/>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973726853" backgroundQuery="1" createdVersion="7" refreshedVersion="7" minRefreshableVersion="3" recordCount="0" supportSubquery="1" supportAdvancedDrill="1" xr:uid="{3B75964E-9323-494D-85D7-8695CBD0AEE5}">
  <cacheSource type="external" connectionId="8"/>
  <cacheFields count="5">
    <cacheField name="[Dm_customers].[Full Name].[Full Name]" caption="Full Name" numFmtId="0" hierarchy="2" level="1">
      <sharedItems count="5">
        <s v="Bobby Abbott"/>
        <s v="Christine Hawkins"/>
        <s v="Jeffery Powell"/>
        <s v="Lisa West"/>
        <s v="Travis Ewing"/>
      </sharedItems>
    </cacheField>
    <cacheField name="[Dm_customers].[Location].[Location]" caption="Location" numFmtId="0" hierarchy="4" level="1">
      <sharedItems count="5">
        <s v="Florida"/>
        <s v="Indiana"/>
        <s v="Maryland"/>
        <s v="New York"/>
        <s v="Wisconsin"/>
      </sharedItems>
    </cacheField>
    <cacheField name="[Measures].[Profit]" caption="Profit" numFmtId="0" hierarchy="38" level="32767"/>
    <cacheField name="[Dm_customers].[Gender].[Gender]" caption="Gender" numFmtId="0" hierarchy="3" level="1">
      <sharedItems count="2">
        <s v="Female"/>
        <s v="Male"/>
      </sharedItems>
    </cacheField>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2" memberValueDatatype="130" unbalanced="0">
      <fieldsUsage count="2">
        <fieldUsage x="-1"/>
        <fieldUsage x="3"/>
      </fieldsUsage>
    </cacheHierarchy>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1"/>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4"/>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2"/>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980208334" backgroundQuery="1" createdVersion="7" refreshedVersion="7" minRefreshableVersion="3" recordCount="0" supportSubquery="1" supportAdvancedDrill="1" xr:uid="{8EE87159-4D5E-40E8-8EED-0258571D8535}">
  <cacheSource type="external" connectionId="8"/>
  <cacheFields count="5">
    <cacheField name="[Dm_customers].[Full Name].[Full Name]" caption="Full Name" numFmtId="0" hierarchy="2" level="1">
      <sharedItems count="5">
        <s v="Bobby Abbott"/>
        <s v="Christine Hawkins"/>
        <s v="Jeffery Powell"/>
        <s v="Lisa West"/>
        <s v="Travis Ewing"/>
      </sharedItems>
    </cacheField>
    <cacheField name="[Dm_customers].[Location].[Location]" caption="Location" numFmtId="0" hierarchy="4" level="1">
      <sharedItems count="5">
        <s v="Florida"/>
        <s v="Indiana"/>
        <s v="Maryland"/>
        <s v="New York"/>
        <s v="Wisconsin"/>
      </sharedItems>
    </cacheField>
    <cacheField name="[Measures].[Profit]" caption="Profit" numFmtId="0" hierarchy="38" level="32767"/>
    <cacheField name="[Dm_Date].[Month Name].[Month Name]" caption="Month Name" numFmtId="0" hierarchy="10" level="1">
      <sharedItems count="12">
        <s v="Jan"/>
        <s v="Feb"/>
        <s v="Mar"/>
        <s v="Apr"/>
        <s v="May"/>
        <s v="Jun"/>
        <s v="Jul"/>
        <s v="Aug"/>
        <s v="Sep"/>
        <s v="Oct"/>
        <s v="Nov"/>
        <s v="Dec"/>
      </sharedItems>
    </cacheField>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1"/>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fieldsUsage count="2">
        <fieldUsage x="-1"/>
        <fieldUsage x="3"/>
      </fieldsUsage>
    </cacheHierarchy>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4"/>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2"/>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986458331" backgroundQuery="1" createdVersion="7" refreshedVersion="7" minRefreshableVersion="3" recordCount="0" supportSubquery="1" supportAdvancedDrill="1" xr:uid="{6A9EFC65-CF35-48BF-A15B-42DE3F6D7EDF}">
  <cacheSource type="external" connectionId="8"/>
  <cacheFields count="6">
    <cacheField name="[Dm_customers].[Full Name].[Full Name]" caption="Full Name" numFmtId="0" hierarchy="2" level="1">
      <sharedItems count="5">
        <s v="Bobby Abbott"/>
        <s v="Christine Hawkins"/>
        <s v="Jeffery Powell"/>
        <s v="Lisa West"/>
        <s v="Travis Ewing"/>
      </sharedItems>
    </cacheField>
    <cacheField name="[Dm_customers].[Location].[Location]" caption="Location" numFmtId="0" hierarchy="4" level="1">
      <sharedItems count="5">
        <s v="Florida"/>
        <s v="Indiana"/>
        <s v="Maryland"/>
        <s v="New York"/>
        <s v="Wisconsin"/>
      </sharedItems>
    </cacheField>
    <cacheField name="[Measures].[# Products]" caption="# Products" numFmtId="0" hierarchy="43" level="32767"/>
    <cacheField name="[Measures].[Returned Rate]" caption="Returned Rate" numFmtId="0" hierarchy="50" level="32767"/>
    <cacheField name="[Measures].[Refund Rate]" caption="Refund Rate" numFmtId="0" hierarchy="42" level="32767"/>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2" memberValueDatatype="20" unbalanced="0"/>
    <cacheHierarchy uniqueName="[Dm_customers].[Customer ID]" caption="Customer ID" attribute="1" defaultMemberUniqueName="[Dm_customers].[Customer ID].[All]" allUniqueName="[Dm_customers].[Customer ID].[All]" dimensionUniqueName="[Dm_customers]" displayFolder="" count="2"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2"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1"/>
      </fieldsUsage>
    </cacheHierarchy>
    <cacheHierarchy uniqueName="[Dm_customers].[Age]" caption="Age" attribute="1" defaultMemberUniqueName="[Dm_customers].[Age].[All]" allUniqueName="[Dm_customers].[Age].[All]" dimensionUniqueName="[Dm_customers]" displayFolder="" count="2" memberValueDatatype="20" unbalanced="0"/>
    <cacheHierarchy uniqueName="[Dm_customers].[Age Group]" caption="Age Group" attribute="1" defaultMemberUniqueName="[Dm_customers].[Age Group].[All]" allUniqueName="[Dm_customers].[Age Group].[All]" dimensionUniqueName="[Dm_customers]" displayFolder="" count="2" memberValueDatatype="130" unbalanced="0"/>
    <cacheHierarchy uniqueName="[Dm_Date].[Order Date]" caption="Order Date" attribute="1" time="1" defaultMemberUniqueName="[Dm_Date].[Order Date].[All]" allUniqueName="[Dm_Date].[Order Date].[All]" dimensionUniqueName="[Dm_Date]" displayFolder="" count="2" memberValueDatatype="7" unbalanced="0"/>
    <cacheHierarchy uniqueName="[Dm_Date].[Year]" caption="Year" attribute="1" defaultMemberUniqueName="[Dm_Date].[Year].[All]" allUniqueName="[Dm_Date].[Year].[All]" dimensionUniqueName="[Dm_Date]" displayFolder="" count="2" memberValueDatatype="20" unbalanced="0"/>
    <cacheHierarchy uniqueName="[Dm_Date].[Month number]" caption="Month number" attribute="1" defaultMemberUniqueName="[Dm_Date].[Month number].[All]" allUniqueName="[Dm_Date].[Month number].[All]" dimensionUniqueName="[Dm_Date]" displayFolder="" count="2"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2" memberValueDatatype="130" unbalanced="0"/>
    <cacheHierarchy uniqueName="[Dm_Date].[Day number]" caption="Day number" attribute="1" defaultMemberUniqueName="[Dm_Date].[Day number].[All]" allUniqueName="[Dm_Date].[Day number].[All]" dimensionUniqueName="[Dm_Date]" displayFolder="" count="2" memberValueDatatype="20" unbalanced="0"/>
    <cacheHierarchy uniqueName="[Dm_Date].[Day Name]" caption="Day Name" attribute="1" defaultMemberUniqueName="[Dm_Date].[Day Name].[All]" allUniqueName="[Dm_Date].[Day Name].[All]" dimensionUniqueName="[Dm_Date]" displayFolder="" count="2" memberValueDatatype="130" unbalanced="0"/>
    <cacheHierarchy uniqueName="[Dm_Date].[Week Type]" caption="Week Type" attribute="1" defaultMemberUniqueName="[Dm_Date].[Week Type].[All]" allUniqueName="[Dm_Date].[Week Type].[All]" dimensionUniqueName="[Dm_Date]" displayFolder="" count="2" memberValueDatatype="130" unbalanced="0"/>
    <cacheHierarchy uniqueName="[Dm_products].[Product ID]" caption="Product ID" attribute="1" defaultMemberUniqueName="[Dm_products].[Product ID].[All]" allUniqueName="[Dm_products].[Product ID].[All]" dimensionUniqueName="[Dm_products]" displayFolder="" count="2" memberValueDatatype="20" unbalanced="0"/>
    <cacheHierarchy uniqueName="[Dm_products].[Product Name]" caption="Product Name" attribute="1" defaultMemberUniqueName="[Dm_products].[Product Name].[All]" allUniqueName="[Dm_products].[Product Name].[All]" dimensionUniqueName="[Dm_products]" displayFolder="" count="2"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5"/>
      </fieldsUsage>
    </cacheHierarchy>
    <cacheHierarchy uniqueName="[Dm_products].[Sales Price]" caption="Sales Price" attribute="1" defaultMemberUniqueName="[Dm_products].[Sales Price].[All]" allUniqueName="[Dm_products].[Sales Price].[All]" dimensionUniqueName="[Dm_products]" displayFolder="" count="2" memberValueDatatype="5" unbalanced="0"/>
    <cacheHierarchy uniqueName="[Dm_products].[Cost Price]" caption="Cost Price" attribute="1" defaultMemberUniqueName="[Dm_products].[Cost Price].[All]" allUniqueName="[Dm_products].[Cost Price].[All]" dimensionUniqueName="[Dm_products]" displayFolder="" count="2"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2" memberValueDatatype="20" unbalanced="0"/>
    <cacheHierarchy uniqueName="[Dm_salespersons].[Full Name]" caption="Full Name" attribute="1" defaultMemberUniqueName="[Dm_salespersons].[Full Name].[All]" allUniqueName="[Dm_salespersons].[Full Name].[All]" dimensionUniqueName="[Dm_salespersons]" displayFolder="" count="2" memberValueDatatype="130" unbalanced="0"/>
    <cacheHierarchy uniqueName="[Dm_salespersons].[Store Name]" caption="Store Name" attribute="1" defaultMemberUniqueName="[Dm_salespersons].[Store Name].[All]" allUniqueName="[Dm_salespersons].[Store Name].[All]" dimensionUniqueName="[Dm_salespersons]" displayFolder="" count="2" memberValueDatatype="130" unbalanced="0"/>
    <cacheHierarchy uniqueName="[Dm_salespersons].[Age]" caption="Age" attribute="1" defaultMemberUniqueName="[Dm_salespersons].[Age].[All]" allUniqueName="[Dm_salespersons].[Age].[All]" dimensionUniqueName="[Dm_salespersons]" displayFolder="" count="2" memberValueDatatype="20" unbalanced="0"/>
    <cacheHierarchy uniqueName="[Dm_store_targets].[Store ID]" caption="Store ID" attribute="1" defaultMemberUniqueName="[Dm_store_targets].[Store ID].[All]" allUniqueName="[Dm_store_targets].[Store ID].[All]" dimensionUniqueName="[Dm_store_targets]" displayFolder="" count="2" memberValueDatatype="20" unbalanced="0"/>
    <cacheHierarchy uniqueName="[Dm_store_targets].[Date]" caption="Date" attribute="1" time="1" defaultMemberUniqueName="[Dm_store_targets].[Date].[All]" allUniqueName="[Dm_store_targets].[Date].[All]" dimensionUniqueName="[Dm_store_targets]" displayFolder="" count="2"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oneField="1">
      <fieldsUsage count="1">
        <fieldUsage x="4"/>
      </fieldsUsage>
    </cacheHierarchy>
    <cacheHierarchy uniqueName="[Measures].[# Products]" caption="# Products" measure="1" displayFolder="" measureGroup="A" count="0" oneField="1">
      <fieldsUsage count="1">
        <fieldUsage x="2"/>
      </fieldsUsage>
    </cacheHierarchy>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oneField="1">
      <fieldsUsage count="1">
        <fieldUsage x="3"/>
      </fieldsUsage>
    </cacheHierarchy>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993055558" backgroundQuery="1" createdVersion="7" refreshedVersion="7" minRefreshableVersion="3" recordCount="0" supportSubquery="1" supportAdvancedDrill="1" xr:uid="{7EA1D773-ED4E-408E-915C-7A4E249215FF}">
  <cacheSource type="external" connectionId="8"/>
  <cacheFields count="5">
    <cacheField name="[Dm_customers].[Full Name].[Full Name]" caption="Full Name" numFmtId="0" hierarchy="2" level="1">
      <sharedItems count="5">
        <s v="Bobby Abbott"/>
        <s v="Christine Hawkins"/>
        <s v="Jeffery Powell"/>
        <s v="Lisa West"/>
        <s v="Travis Ewing"/>
      </sharedItems>
    </cacheField>
    <cacheField name="[Dm_customers].[Location].[Location]" caption="Location" numFmtId="0" hierarchy="4" level="1">
      <sharedItems count="5">
        <s v="Florida"/>
        <s v="Indiana"/>
        <s v="Maryland"/>
        <s v="New York"/>
        <s v="Wisconsin"/>
      </sharedItems>
    </cacheField>
    <cacheField name="[Measures].[Average of Age]" caption="Average of Age" numFmtId="0" hierarchy="35" level="32767"/>
    <cacheField name="[Measures].[Average customer Age]" caption="Average customer Age" numFmtId="0" hierarchy="49" level="32767"/>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1"/>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4"/>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oneField="1">
      <fieldsUsage count="1">
        <fieldUsage x="2"/>
      </fieldsUsage>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oneField="1">
      <fieldsUsage count="1">
        <fieldUsage x="3"/>
      </fieldsUsage>
    </cacheHierarchy>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5999652778" backgroundQuery="1" createdVersion="7" refreshedVersion="7" minRefreshableVersion="3" recordCount="0" supportSubquery="1" supportAdvancedDrill="1" xr:uid="{C52ED9C9-CABB-4EF9-8F74-395F8C257542}">
  <cacheSource type="external" connectionId="8"/>
  <cacheFields count="9">
    <cacheField name="[Dm_customers].[Full Name].[Full Name]" caption="Full Name" numFmtId="0" hierarchy="2" level="1">
      <sharedItems count="5">
        <s v="Bobby Abbott"/>
        <s v="Christine Hawkins"/>
        <s v="Jeffery Powell"/>
        <s v="Lisa West"/>
        <s v="Travis Ewing"/>
      </sharedItems>
    </cacheField>
    <cacheField name="[Dm_customers].[Location].[Location]" caption="Location" numFmtId="0" hierarchy="4" level="1">
      <sharedItems count="5">
        <s v="Florida"/>
        <s v="Indiana"/>
        <s v="Maryland"/>
        <s v="New York"/>
        <s v="Wisconsin"/>
      </sharedItems>
    </cacheField>
    <cacheField name="[Measures].[# Customers]" caption="# Customers" numFmtId="0" hierarchy="47" level="32767"/>
    <cacheField name="[Measures].[# Location]" caption="# Location" numFmtId="0" hierarchy="48" level="32767"/>
    <cacheField name="[Measures].[Total revenue]" caption="Total revenue" numFmtId="0" hierarchy="36" level="32767"/>
    <cacheField name="[Measures].[COGS]" caption="COGS" numFmtId="0" hierarchy="37" level="32767"/>
    <cacheField name="[Measures].[Profit]" caption="Profit" numFmtId="0" hierarchy="38" level="32767"/>
    <cacheField name="[Measures].[% Profit Margin]" caption="% Profit Margin" numFmtId="0" hierarchy="39" level="32767"/>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1"/>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8"/>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oneField="1">
      <fieldsUsage count="1">
        <fieldUsage x="4"/>
      </fieldsUsage>
    </cacheHierarchy>
    <cacheHierarchy uniqueName="[Measures].[COGS]" caption="COGS" measure="1" displayFolder="" measureGroup="A" count="0" oneField="1">
      <fieldsUsage count="1">
        <fieldUsage x="5"/>
      </fieldsUsage>
    </cacheHierarchy>
    <cacheHierarchy uniqueName="[Measures].[Profit]" caption="Profit" measure="1" displayFolder="" measureGroup="A" count="0" oneField="1">
      <fieldsUsage count="1">
        <fieldUsage x="6"/>
      </fieldsUsage>
    </cacheHierarchy>
    <cacheHierarchy uniqueName="[Measures].[% Profit Margin]" caption="% Profit Margin" measure="1" displayFolder="" measureGroup="A" count="0" oneField="1">
      <fieldsUsage count="1">
        <fieldUsage x="7"/>
      </fieldsUsage>
    </cacheHierarchy>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oneField="1">
      <fieldsUsage count="1">
        <fieldUsage x="2"/>
      </fieldsUsage>
    </cacheHierarchy>
    <cacheHierarchy uniqueName="[Measures].[# Location]" caption="# Location" measure="1" displayFolder="" measureGroup="A" count="0" oneField="1">
      <fieldsUsage count="1">
        <fieldUsage x="3"/>
      </fieldsUsage>
    </cacheHierarchy>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6006828706" backgroundQuery="1" createdVersion="7" refreshedVersion="7" minRefreshableVersion="3" recordCount="0" supportSubquery="1" supportAdvancedDrill="1" xr:uid="{7E756344-F00D-43E4-B123-890B228F48B7}">
  <cacheSource type="external" connectionId="8"/>
  <cacheFields count="5">
    <cacheField name="[Dm_customers].[Full Name].[Full Name]" caption="Full Name" numFmtId="0" hierarchy="2" level="1">
      <sharedItems count="5">
        <s v="Bobby Abbott"/>
        <s v="Christine Hawkins"/>
        <s v="Jeffery Powell"/>
        <s v="Lisa West"/>
        <s v="Travis Ewing"/>
      </sharedItems>
    </cacheField>
    <cacheField name="[Dm_customers].[Location].[Location]" caption="Location" numFmtId="0" hierarchy="4" level="1">
      <sharedItems count="5">
        <s v="Florida"/>
        <s v="Indiana"/>
        <s v="Maryland"/>
        <s v="New York"/>
        <s v="Wisconsin"/>
      </sharedItems>
    </cacheField>
    <cacheField name="[Measures].[Profit]" caption="Profit" numFmtId="0" hierarchy="38" level="32767"/>
    <cacheField name="[Dm_products].[Product Name].[Product Name]" caption="Product Name" numFmtId="0" hierarchy="16" level="1">
      <sharedItems count="5">
        <s v="Attorney Mist"/>
        <s v="Begin Brew"/>
        <s v="Common Splash"/>
        <s v="Eight Brew"/>
        <s v="Onto Dew"/>
      </sharedItems>
    </cacheField>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1"/>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2" memberValueDatatype="130" unbalanced="0">
      <fieldsUsage count="2">
        <fieldUsage x="-1"/>
        <fieldUsage x="3"/>
      </fieldsUsage>
    </cacheHierarchy>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4"/>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2"/>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6013310187" backgroundQuery="1" createdVersion="7" refreshedVersion="7" minRefreshableVersion="3" recordCount="0" supportSubquery="1" supportAdvancedDrill="1" xr:uid="{AF17D28A-987D-4C4A-9753-1DCD4723485F}">
  <cacheSource type="external" connectionId="8"/>
  <cacheFields count="4">
    <cacheField name="[Dm_customers].[Full Name].[Full Name]" caption="Full Name" numFmtId="0" hierarchy="2" level="1">
      <sharedItems count="5">
        <s v="Bobby Abbott"/>
        <s v="Christine Hawkins"/>
        <s v="Jeffery Powell"/>
        <s v="Lisa West"/>
        <s v="Travis Ewing"/>
      </sharedItems>
    </cacheField>
    <cacheField name="[Measures].[Profit]" caption="Profit" numFmtId="0" hierarchy="38" level="32767"/>
    <cacheField name="[Dm_customers].[Location].[Location]" caption="Location" numFmtId="0" hierarchy="4" level="1">
      <sharedItems count="5">
        <s v="California"/>
        <s v="Michigan"/>
        <s v="Missouri"/>
        <s v="Virginia"/>
        <s v="Washington"/>
      </sharedItems>
    </cacheField>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2"/>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3"/>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1"/>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601921296" backgroundQuery="1" createdVersion="7" refreshedVersion="7" minRefreshableVersion="3" recordCount="0" supportSubquery="1" supportAdvancedDrill="1" xr:uid="{7C233D13-72F7-48B4-B1A4-1DE5AECE8BA8}">
  <cacheSource type="external" connectionId="8"/>
  <cacheFields count="5">
    <cacheField name="[Dm_customers].[Full Name].[Full Name]" caption="Full Name" numFmtId="0" hierarchy="2" level="1">
      <sharedItems count="5">
        <s v="Bobby Abbott"/>
        <s v="Christine Hawkins"/>
        <s v="Jeffery Powell"/>
        <s v="Lisa West"/>
        <s v="Travis Ewing"/>
      </sharedItems>
    </cacheField>
    <cacheField name="[Dm_customers].[Location].[Location]" caption="Location" numFmtId="0" hierarchy="4" level="1">
      <sharedItems count="5">
        <s v="Florida"/>
        <s v="Indiana"/>
        <s v="Maryland"/>
        <s v="New York"/>
        <s v="Wisconsin"/>
      </sharedItems>
    </cacheField>
    <cacheField name="[Measures].[Profit]" caption="Profit" numFmtId="0" hierarchy="38" level="32767"/>
    <cacheField name="[Dm_Date].[Day Name].[Day Name]" caption="Day Name" numFmtId="0" hierarchy="13" level="1">
      <sharedItems count="7">
        <s v="Sun"/>
        <s v="Mon"/>
        <s v="Tue"/>
        <s v="Wed"/>
        <s v="Thu"/>
        <s v="Fri"/>
        <s v="Sat"/>
      </sharedItems>
    </cacheField>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1"/>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2" memberValueDatatype="130" unbalanced="0">
      <fieldsUsage count="2">
        <fieldUsage x="-1"/>
        <fieldUsage x="3"/>
      </fieldsUsage>
    </cacheHierarchy>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4"/>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2"/>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5602523148" backgroundQuery="1" createdVersion="7" refreshedVersion="7" minRefreshableVersion="3" recordCount="0" supportSubquery="1" supportAdvancedDrill="1" xr:uid="{413940B8-0954-48E1-9A78-01A9158DA540}">
  <cacheSource type="external" connectionId="8"/>
  <cacheFields count="5">
    <cacheField name="[Dm_customers].[Full Name].[Full Name]" caption="Full Name" numFmtId="0" hierarchy="2" level="1">
      <sharedItems count="5">
        <s v="Bobby Abbott"/>
        <s v="Christine Hawkins"/>
        <s v="Jeffery Powell"/>
        <s v="Lisa West"/>
        <s v="Travis Ewing"/>
      </sharedItems>
    </cacheField>
    <cacheField name="[Dm_customers].[Location].[Location]" caption="Location" numFmtId="0" hierarchy="4" level="1">
      <sharedItems count="5">
        <s v="Florida"/>
        <s v="Indiana"/>
        <s v="Maryland"/>
        <s v="New York"/>
        <s v="Wisconsin"/>
      </sharedItems>
    </cacheField>
    <cacheField name="[Measures].[Profit]" caption="Profit" numFmtId="0" hierarchy="38" level="32767"/>
    <cacheField name="[Dm_Date].[Month Name].[Month Name]" caption="Month Name" numFmtId="0" hierarchy="10" level="1">
      <sharedItems count="12">
        <s v="Jan"/>
        <s v="Feb"/>
        <s v="Mar"/>
        <s v="Apr"/>
        <s v="May"/>
        <s v="Jun"/>
        <s v="Jul"/>
        <s v="Aug"/>
        <s v="Sep"/>
        <s v="Oct"/>
        <s v="Nov"/>
        <s v="Dec"/>
      </sharedItems>
    </cacheField>
    <cacheField name="[Dm_products].[Category].[Category]" caption="Category" numFmtId="0" hierarchy="17"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2" memberValueDatatype="130" unbalanced="0">
      <fieldsUsage count="2">
        <fieldUsage x="-1"/>
        <fieldUsage x="0"/>
      </fieldsUsage>
    </cacheHierarchy>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2" memberValueDatatype="130" unbalanced="0">
      <fieldsUsage count="2">
        <fieldUsage x="-1"/>
        <fieldUsage x="1"/>
      </fieldsUsage>
    </cacheHierarchy>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fieldsUsage count="2">
        <fieldUsage x="-1"/>
        <fieldUsage x="3"/>
      </fieldsUsage>
    </cacheHierarchy>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fieldsUsage count="2">
        <fieldUsage x="-1"/>
        <fieldUsage x="4"/>
      </fieldsUsage>
    </cacheHierarchy>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oneField="1">
      <fieldsUsage count="1">
        <fieldUsage x="2"/>
      </fieldsUsage>
    </cacheHierarchy>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6.399427662036" backgroundQuery="1" createdVersion="7" refreshedVersion="7" minRefreshableVersion="3" recordCount="0" supportSubquery="1" supportAdvancedDrill="1" xr:uid="{E6B82DE4-2DEF-4ECD-A899-4E69B96F6F1C}">
  <cacheSource type="external" connectionId="8"/>
  <cacheFields count="12">
    <cacheField name="[Measures].[Total revenue]" caption="Total revenue" numFmtId="0" hierarchy="36" level="32767"/>
    <cacheField name="[Measures].[COGS]" caption="COGS" numFmtId="0" hierarchy="37" level="32767"/>
    <cacheField name="[Measures].[Profit]" caption="Profit" numFmtId="0" hierarchy="38" level="32767"/>
    <cacheField name="[Measures].[% Profit Margin]" caption="% Profit Margin" numFmtId="0" hierarchy="39" level="32767"/>
    <cacheField name="[Measures].[# Transaction]" caption="# Transaction" numFmtId="0" hierarchy="40" level="32767"/>
    <cacheField name="[Measures].[Total Refund]" caption="Total Refund" numFmtId="0" hierarchy="41" level="32767"/>
    <cacheField name="[Measures].[Refund Rate]" caption="Refund Rate" numFmtId="0" hierarchy="42" level="32767"/>
    <cacheField name="[Measures].[# Products]" caption="# Products" numFmtId="0" hierarchy="43" level="32767"/>
    <cacheField name="[Measures].[Total Qty Sold]" caption="Total Qty Sold" numFmtId="0" hierarchy="44" level="32767"/>
    <cacheField name="[Measures].[Qty Returned]" caption="Qty Returned" numFmtId="0" hierarchy="45" level="32767"/>
    <cacheField name="[Measures].[Total Target]" caption="Total Target" numFmtId="0" hierarchy="46" level="32767"/>
    <cacheField name="[Dm_Date].[Month Name].[Month Name]" caption="Month Name" numFmtId="0" hierarchy="10"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0" memberValueDatatype="130" unbalanced="0"/>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fieldsUsage count="2">
        <fieldUsage x="-1"/>
        <fieldUsage x="11"/>
      </fieldsUsage>
    </cacheHierarchy>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0" memberValueDatatype="130" unbalanced="0"/>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oneField="1">
      <fieldsUsage count="1">
        <fieldUsage x="0"/>
      </fieldsUsage>
    </cacheHierarchy>
    <cacheHierarchy uniqueName="[Measures].[COGS]" caption="COGS" measure="1" displayFolder="" measureGroup="A" count="0" oneField="1">
      <fieldsUsage count="1">
        <fieldUsage x="1"/>
      </fieldsUsage>
    </cacheHierarchy>
    <cacheHierarchy uniqueName="[Measures].[Profit]" caption="Profit" measure="1" displayFolder="" measureGroup="A" count="0" oneField="1">
      <fieldsUsage count="1">
        <fieldUsage x="2"/>
      </fieldsUsage>
    </cacheHierarchy>
    <cacheHierarchy uniqueName="[Measures].[% Profit Margin]" caption="% Profit Margin" measure="1" displayFolder="" measureGroup="A" count="0" oneField="1">
      <fieldsUsage count="1">
        <fieldUsage x="3"/>
      </fieldsUsage>
    </cacheHierarchy>
    <cacheHierarchy uniqueName="[Measures].[# Transaction]" caption="# Transaction" measure="1" displayFolder="" measureGroup="A" count="0" oneField="1">
      <fieldsUsage count="1">
        <fieldUsage x="4"/>
      </fieldsUsage>
    </cacheHierarchy>
    <cacheHierarchy uniqueName="[Measures].[Total Refund]" caption="Total Refund" measure="1" displayFolder="" measureGroup="A" count="0" oneField="1">
      <fieldsUsage count="1">
        <fieldUsage x="5"/>
      </fieldsUsage>
    </cacheHierarchy>
    <cacheHierarchy uniqueName="[Measures].[Refund Rate]" caption="Refund Rate" measure="1" displayFolder="" measureGroup="A" count="0" oneField="1">
      <fieldsUsage count="1">
        <fieldUsage x="6"/>
      </fieldsUsage>
    </cacheHierarchy>
    <cacheHierarchy uniqueName="[Measures].[# Products]" caption="# Products" measure="1" displayFolder="" measureGroup="A" count="0" oneField="1">
      <fieldsUsage count="1">
        <fieldUsage x="7"/>
      </fieldsUsage>
    </cacheHierarchy>
    <cacheHierarchy uniqueName="[Measures].[Total Qty Sold]" caption="Total Qty Sold" measure="1" displayFolder="" measureGroup="A" count="0" oneField="1">
      <fieldsUsage count="1">
        <fieldUsage x="8"/>
      </fieldsUsage>
    </cacheHierarchy>
    <cacheHierarchy uniqueName="[Measures].[Qty Returned]" caption="Qty Returned" measure="1" displayFolder="" measureGroup="A" count="0" oneField="1">
      <fieldsUsage count="1">
        <fieldUsage x="9"/>
      </fieldsUsage>
    </cacheHierarchy>
    <cacheHierarchy uniqueName="[Measures].[Total Target]" caption="Total Target" measure="1" displayFolder="" measureGroup="A" count="0" oneField="1">
      <fieldsUsage count="1">
        <fieldUsage x="10"/>
      </fieldsUsage>
    </cacheHierarchy>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6.399435416664" backgroundQuery="1" createdVersion="7" refreshedVersion="7" minRefreshableVersion="3" recordCount="0" supportSubquery="1" supportAdvancedDrill="1" xr:uid="{F5D942EA-5897-4D49-B9AD-0D4C2D036026}">
  <cacheSource type="external" connectionId="8"/>
  <cacheFields count="4">
    <cacheField name="[Measures].[Total revenue]" caption="Total revenue" numFmtId="0" hierarchy="36" level="32767"/>
    <cacheField name="[Measures].[Total Target]" caption="Total Target" numFmtId="0" hierarchy="46" level="32767"/>
    <cacheField name="[Dm_salespersons].[Store Name].[Store Name]" caption="Store Name" numFmtId="0" hierarchy="22" level="1">
      <sharedItems count="10">
        <s v="Barron-Fleming"/>
        <s v="Berg-Trujillo"/>
        <s v="Lee-Myers"/>
        <s v="Lopez"/>
        <s v="Martinez"/>
        <s v="Miller"/>
        <s v="Myers-Lopez"/>
        <s v="Novak PLC"/>
        <s v="Thomas"/>
        <s v="Valdez"/>
      </sharedItems>
    </cacheField>
    <cacheField name="[Dm_Date].[Month Name].[Month Name]" caption="Month Name" numFmtId="0" hierarchy="10" level="1">
      <sharedItems containsSemiMixedTypes="0" containsNonDate="0" containsString="0"/>
    </cacheField>
  </cacheFields>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0" memberValueDatatype="130" unbalanced="0"/>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fieldsUsage count="2">
        <fieldUsage x="-1"/>
        <fieldUsage x="3"/>
      </fieldsUsage>
    </cacheHierarchy>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0" memberValueDatatype="130" unbalanced="0"/>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2" memberValueDatatype="130" unbalanced="0">
      <fieldsUsage count="2">
        <fieldUsage x="-1"/>
        <fieldUsage x="2"/>
      </fieldsUsage>
    </cacheHierarchy>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oneField="1">
      <fieldsUsage count="1">
        <fieldUsage x="0"/>
      </fieldsUsage>
    </cacheHierarchy>
    <cacheHierarchy uniqueName="[Measures].[COGS]" caption="COGS" measure="1" displayFolder="" measureGroup="A" count="0"/>
    <cacheHierarchy uniqueName="[Measures].[Profit]" caption="Profit" measure="1" displayFolder="" measureGroup="A" count="0"/>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oneField="1">
      <fieldsUsage count="1">
        <fieldUsage x="1"/>
      </fieldsUsage>
    </cacheHierarchy>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dimensions count="8">
    <dimension name="A" uniqueName="[A]" caption="A"/>
    <dimension name="Dm_customers" uniqueName="[Dm_customers]" caption="Dm_customers"/>
    <dimension name="Dm_Date" uniqueName="[Dm_Date]" caption="Dm_Date"/>
    <dimension name="Dm_products" uniqueName="[Dm_products]" caption="Dm_products"/>
    <dimension name="Dm_salespersons" uniqueName="[Dm_salespersons]" caption="Dm_salespersons"/>
    <dimension name="Dm_store_targets" uniqueName="[Dm_store_targets]" caption="Dm_store_targets"/>
    <dimension name="fact_table" uniqueName="[fact_table]" caption="fact_table"/>
    <dimension measure="1" name="Measures" uniqueName="[Measures]" caption="Measures"/>
  </dimensions>
  <measureGroups count="7">
    <measureGroup name="A" caption="A"/>
    <measureGroup name="Dm_customers" caption="Dm_customers"/>
    <measureGroup name="Dm_Date" caption="Dm_Date"/>
    <measureGroup name="Dm_products" caption="Dm_products"/>
    <measureGroup name="Dm_salespersons" caption="Dm_salespersons"/>
    <measureGroup name="Dm_store_targets" caption="Dm_store_targets"/>
    <measureGroup name="fact_table" caption="fact_table"/>
  </measureGroups>
  <maps count="13">
    <map measureGroup="0" dimension="0"/>
    <map measureGroup="1" dimension="1"/>
    <map measureGroup="2" dimension="2"/>
    <map measureGroup="3" dimension="3"/>
    <map measureGroup="4" dimension="4"/>
    <map measureGroup="5" dimension="2"/>
    <map measureGroup="5" dimension="4"/>
    <map measureGroup="5" dimension="5"/>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3104791667" backgroundQuery="1" createdVersion="3" refreshedVersion="7" minRefreshableVersion="3" recordCount="0" supportSubquery="1" supportAdvancedDrill="1" xr:uid="{669BC7BB-3D26-44B0-9CC8-451E83A7C556}">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0" memberValueDatatype="130" unbalanced="0"/>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0" memberValueDatatype="130" unbalanced="0"/>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76007688"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31057291669" backgroundQuery="1" createdVersion="3" refreshedVersion="7" minRefreshableVersion="3" recordCount="0" supportSubquery="1" supportAdvancedDrill="1" xr:uid="{DD84CD1E-F621-4C65-B1B6-DB8C8CB0B945}">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0" memberValueDatatype="130" unbalanced="0"/>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0"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0" memberValueDatatype="130" unbalanced="0"/>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2"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45910919"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614.731075231481" backgroundQuery="1" createdVersion="3" refreshedVersion="7" minRefreshableVersion="3" recordCount="0" supportSubquery="1" supportAdvancedDrill="1" xr:uid="{206AAF09-86C5-4081-8FD5-BF2E6E64566C}">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Measures]" caption="Measures" attribute="1" defaultMemberUniqueName="[A].[Measures].[All]" allUniqueName="[A].[Measures].[All]" dimensionUniqueName="[A]" displayFolder="" count="0" memberValueDatatype="20" unbalanced="0"/>
    <cacheHierarchy uniqueName="[Dm_customers].[Customer ID]" caption="Customer ID" attribute="1" defaultMemberUniqueName="[Dm_customers].[Customer ID].[All]" allUniqueName="[Dm_customers].[Customer ID].[All]" dimensionUniqueName="[Dm_customers]" displayFolder="" count="0" memberValueDatatype="20" unbalanced="0"/>
    <cacheHierarchy uniqueName="[Dm_customers].[Full Name]" caption="Full Name" attribute="1" defaultMemberUniqueName="[Dm_customers].[Full Name].[All]" allUniqueName="[Dm_customers].[Full Name].[All]" dimensionUniqueName="[Dm_customers]" displayFolder="" count="0" memberValueDatatype="130" unbalanced="0"/>
    <cacheHierarchy uniqueName="[Dm_customers].[Gender]" caption="Gender" attribute="1" defaultMemberUniqueName="[Dm_customers].[Gender].[All]" allUniqueName="[Dm_customers].[Gender].[All]" dimensionUniqueName="[Dm_customers]" displayFolder="" count="0" memberValueDatatype="130" unbalanced="0"/>
    <cacheHierarchy uniqueName="[Dm_customers].[Location]" caption="Location" attribute="1" defaultMemberUniqueName="[Dm_customers].[Location].[All]" allUniqueName="[Dm_customers].[Location].[All]" dimensionUniqueName="[Dm_customers]" displayFolder="" count="0" memberValueDatatype="130" unbalanced="0"/>
    <cacheHierarchy uniqueName="[Dm_customers].[Age]" caption="Age" attribute="1" defaultMemberUniqueName="[Dm_customers].[Age].[All]" allUniqueName="[Dm_customers].[Age].[All]" dimensionUniqueName="[Dm_customers]" displayFolder="" count="0" memberValueDatatype="20" unbalanced="0"/>
    <cacheHierarchy uniqueName="[Dm_customers].[Age Group]" caption="Age Group" attribute="1" defaultMemberUniqueName="[Dm_customers].[Age Group].[All]" allUniqueName="[Dm_customers].[Age Group].[All]" dimensionUniqueName="[Dm_customers]" displayFolder="" count="0" memberValueDatatype="130" unbalanced="0"/>
    <cacheHierarchy uniqueName="[Dm_Date].[Order Date]" caption="Order Date" attribute="1" time="1" defaultMemberUniqueName="[Dm_Date].[Order Date].[All]" allUniqueName="[Dm_Date].[Order Date].[All]" dimensionUniqueName="[Dm_Date]" displayFolder="" count="0" memberValueDatatype="7" unbalanced="0"/>
    <cacheHierarchy uniqueName="[Dm_Date].[Year]" caption="Year" attribute="1" defaultMemberUniqueName="[Dm_Date].[Year].[All]" allUniqueName="[Dm_Date].[Year].[All]" dimensionUniqueName="[Dm_Date]" displayFolder="" count="0" memberValueDatatype="20" unbalanced="0"/>
    <cacheHierarchy uniqueName="[Dm_Date].[Month number]" caption="Month number" attribute="1" defaultMemberUniqueName="[Dm_Date].[Month number].[All]" allUniqueName="[Dm_Date].[Month number].[All]" dimensionUniqueName="[Dm_Date]" displayFolder="" count="0" memberValueDatatype="20" unbalanced="0"/>
    <cacheHierarchy uniqueName="[Dm_Date].[Month Name]" caption="Month Name" attribute="1" defaultMemberUniqueName="[Dm_Date].[Month Name].[All]" allUniqueName="[Dm_Date].[Month Name].[All]" dimensionUniqueName="[Dm_Date]" displayFolder="" count="2" memberValueDatatype="130" unbalanced="0"/>
    <cacheHierarchy uniqueName="[Dm_Date].[Quarter]" caption="Quarter" attribute="1" defaultMemberUniqueName="[Dm_Date].[Quarter].[All]" allUniqueName="[Dm_Date].[Quarter].[All]" dimensionUniqueName="[Dm_Date]" displayFolder="" count="0" memberValueDatatype="130" unbalanced="0"/>
    <cacheHierarchy uniqueName="[Dm_Date].[Day number]" caption="Day number" attribute="1" defaultMemberUniqueName="[Dm_Date].[Day number].[All]" allUniqueName="[Dm_Date].[Day number].[All]" dimensionUniqueName="[Dm_Date]" displayFolder="" count="0" memberValueDatatype="20" unbalanced="0"/>
    <cacheHierarchy uniqueName="[Dm_Date].[Day Name]" caption="Day Name" attribute="1" defaultMemberUniqueName="[Dm_Date].[Day Name].[All]" allUniqueName="[Dm_Date].[Day Name].[All]" dimensionUniqueName="[Dm_Date]" displayFolder="" count="0" memberValueDatatype="130" unbalanced="0"/>
    <cacheHierarchy uniqueName="[Dm_Date].[Week Type]" caption="Week Type" attribute="1" defaultMemberUniqueName="[Dm_Date].[Week Type].[All]" allUniqueName="[Dm_Date].[Week Type].[All]" dimensionUniqueName="[Dm_Date]" displayFolder="" count="0" memberValueDatatype="130" unbalanced="0"/>
    <cacheHierarchy uniqueName="[Dm_products].[Product ID]" caption="Product ID" attribute="1" defaultMemberUniqueName="[Dm_products].[Product ID].[All]" allUniqueName="[Dm_products].[Product ID].[All]" dimensionUniqueName="[Dm_products]" displayFolder="" count="0" memberValueDatatype="20" unbalanced="0"/>
    <cacheHierarchy uniqueName="[Dm_products].[Product Name]" caption="Product Name" attribute="1" defaultMemberUniqueName="[Dm_products].[Product Name].[All]" allUniqueName="[Dm_products].[Product Name].[All]" dimensionUniqueName="[Dm_products]" displayFolder="" count="0" memberValueDatatype="130" unbalanced="0"/>
    <cacheHierarchy uniqueName="[Dm_products].[Category]" caption="Category" attribute="1" defaultMemberUniqueName="[Dm_products].[Category].[All]" allUniqueName="[Dm_products].[Category].[All]" dimensionUniqueName="[Dm_products]" displayFolder="" count="2" memberValueDatatype="130" unbalanced="0"/>
    <cacheHierarchy uniqueName="[Dm_products].[Sales Price]" caption="Sales Price" attribute="1" defaultMemberUniqueName="[Dm_products].[Sales Price].[All]" allUniqueName="[Dm_products].[Sales Price].[All]" dimensionUniqueName="[Dm_products]" displayFolder="" count="0" memberValueDatatype="5" unbalanced="0"/>
    <cacheHierarchy uniqueName="[Dm_products].[Cost Price]" caption="Cost Price" attribute="1" defaultMemberUniqueName="[Dm_products].[Cost Price].[All]" allUniqueName="[Dm_products].[Cost Price].[All]" dimensionUniqueName="[Dm_products]" displayFolder="" count="0" memberValueDatatype="5" unbalanced="0"/>
    <cacheHierarchy uniqueName="[Dm_salespersons].[Sales Person ID]" caption="Sales Person ID" attribute="1" defaultMemberUniqueName="[Dm_salespersons].[Sales Person ID].[All]" allUniqueName="[Dm_salespersons].[Sales Person ID].[All]" dimensionUniqueName="[Dm_salespersons]" displayFolder="" count="0" memberValueDatatype="20" unbalanced="0"/>
    <cacheHierarchy uniqueName="[Dm_salespersons].[Full Name]" caption="Full Name" attribute="1" defaultMemberUniqueName="[Dm_salespersons].[Full Name].[All]" allUniqueName="[Dm_salespersons].[Full Name].[All]" dimensionUniqueName="[Dm_salespersons]" displayFolder="" count="0" memberValueDatatype="130" unbalanced="0"/>
    <cacheHierarchy uniqueName="[Dm_salespersons].[Store Name]" caption="Store Name" attribute="1" defaultMemberUniqueName="[Dm_salespersons].[Store Name].[All]" allUniqueName="[Dm_salespersons].[Store Name].[All]" dimensionUniqueName="[Dm_salespersons]" displayFolder="" count="0" memberValueDatatype="130" unbalanced="0"/>
    <cacheHierarchy uniqueName="[Dm_salespersons].[Age]" caption="Age" attribute="1" defaultMemberUniqueName="[Dm_salespersons].[Age].[All]" allUniqueName="[Dm_salespersons].[Age].[All]" dimensionUniqueName="[Dm_salespersons]" displayFolder="" count="0" memberValueDatatype="20" unbalanced="0"/>
    <cacheHierarchy uniqueName="[Dm_store_targets].[Store ID]" caption="Store ID" attribute="1" defaultMemberUniqueName="[Dm_store_targets].[Store ID].[All]" allUniqueName="[Dm_store_targets].[Store ID].[All]" dimensionUniqueName="[Dm_store_targets]" displayFolder="" count="0" memberValueDatatype="20" unbalanced="0"/>
    <cacheHierarchy uniqueName="[Dm_store_targets].[Date]" caption="Date" attribute="1" time="1" defaultMemberUniqueName="[Dm_store_targets].[Date].[All]" allUniqueName="[Dm_store_targets].[Date].[All]" dimensionUniqueName="[Dm_store_targets]" displayFolder="" count="0" memberValueDatatype="7" unbalanced="0"/>
    <cacheHierarchy uniqueName="[Dm_store_targets].[Monthly Target]" caption="Monthly Target" attribute="1" defaultMemberUniqueName="[Dm_store_targets].[Monthly Target].[All]" allUniqueName="[Dm_store_targets].[Monthly Target].[All]" dimensionUniqueName="[Dm_store_target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easures].[Sum of Age]" caption="Sum of Age" measure="1" displayFolder="" measureGroup="Dm_customers" count="0">
      <extLst>
        <ext xmlns:x15="http://schemas.microsoft.com/office/spreadsheetml/2010/11/main" uri="{B97F6D7D-B522-45F9-BDA1-12C45D357490}">
          <x15:cacheHierarchy aggregatedColumn="5"/>
        </ext>
      </extLst>
    </cacheHierarchy>
    <cacheHierarchy uniqueName="[Measures].[Average of Age]" caption="Average of Age" measure="1" displayFolder="" measureGroup="Dm_customers" count="0">
      <extLst>
        <ext xmlns:x15="http://schemas.microsoft.com/office/spreadsheetml/2010/11/main" uri="{B97F6D7D-B522-45F9-BDA1-12C45D357490}">
          <x15:cacheHierarchy aggregatedColumn="5"/>
        </ext>
      </extLst>
    </cacheHierarchy>
    <cacheHierarchy uniqueName="[Measures].[Total revenue]" caption="Total revenue" measure="1" displayFolder="" measureGroup="A" count="0"/>
    <cacheHierarchy uniqueName="[Measures].[COGS]" caption="COGS" measure="1" displayFolder="" measureGroup="A" count="0"/>
    <cacheHierarchy uniqueName="[Measures].[Profit]" caption="Profit" measure="1" displayFolder="" measureGroup="A" count="0"/>
    <cacheHierarchy uniqueName="[Measures].[% Profit Margin]" caption="% Profit Margin" measure="1" displayFolder="" measureGroup="A" count="0"/>
    <cacheHierarchy uniqueName="[Measures].[# Transaction]" caption="# Transaction" measure="1" displayFolder="" measureGroup="A" count="0"/>
    <cacheHierarchy uniqueName="[Measures].[Total Refund]" caption="Total Refund" measure="1" displayFolder="" measureGroup="A" count="0"/>
    <cacheHierarchy uniqueName="[Measures].[Refund Rate]" caption="Refund Rate" measure="1" displayFolder="" measureGroup="A" count="0"/>
    <cacheHierarchy uniqueName="[Measures].[# Products]" caption="# Products" measure="1" displayFolder="" measureGroup="A" count="0"/>
    <cacheHierarchy uniqueName="[Measures].[Total Qty Sold]" caption="Total Qty Sold" measure="1" displayFolder="" measureGroup="A" count="0"/>
    <cacheHierarchy uniqueName="[Measures].[Qty Returned]" caption="Qty Returned" measure="1" displayFolder="" measureGroup="A" count="0"/>
    <cacheHierarchy uniqueName="[Measures].[Total Target]" caption="Total Target" measure="1" displayFolder="" measureGroup="A" count="0"/>
    <cacheHierarchy uniqueName="[Measures].[# Customers]" caption="# Customers" measure="1" displayFolder="" measureGroup="A" count="0"/>
    <cacheHierarchy uniqueName="[Measures].[# Location]" caption="# Location" measure="1" displayFolder="" measureGroup="A" count="0"/>
    <cacheHierarchy uniqueName="[Measures].[Average customer Age]" caption="Average customer Age" measure="1" displayFolder="" measureGroup="A" count="0"/>
    <cacheHierarchy uniqueName="[Measures].[Returned Rate]" caption="Returned Rate" measure="1" displayFolder="" measureGroup="A" count="0"/>
    <cacheHierarchy uniqueName="[Measures].[__XL_Count fact_table]" caption="__XL_Count fact_table" measure="1" displayFolder="" measureGroup="fact_table" count="0" hidden="1"/>
    <cacheHierarchy uniqueName="[Measures].[__XL_Count Dm_customers]" caption="__XL_Count Dm_customers" measure="1" displayFolder="" measureGroup="Dm_customers" count="0" hidden="1"/>
    <cacheHierarchy uniqueName="[Measures].[__XL_Count Dm_salespersons]" caption="__XL_Count Dm_salespersons" measure="1" displayFolder="" measureGroup="Dm_salespersons" count="0" hidden="1"/>
    <cacheHierarchy uniqueName="[Measures].[__XL_Count Dm_Date]" caption="__XL_Count Dm_Date" measure="1" displayFolder="" measureGroup="Dm_Date" count="0" hidden="1"/>
    <cacheHierarchy uniqueName="[Measures].[__XL_Count Dm_store_targets]" caption="__XL_Count Dm_store_targets" measure="1" displayFolder="" measureGroup="Dm_store_targets" count="0" hidden="1"/>
    <cacheHierarchy uniqueName="[Measures].[__XL_Count A]" caption="__XL_Count A" measure="1" displayFolder="" measureGroup="A" count="0" hidden="1"/>
    <cacheHierarchy uniqueName="[Measures].[__XL_Count Dm_products]" caption="__XL_Count Dm_products" measure="1" displayFolder="" measureGroup="Dm_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83114210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EBB187-6BA6-43DA-9A49-29EF217EF307}" name="Store_rev_target" cacheId="3065" applyNumberFormats="0" applyBorderFormats="0" applyFontFormats="0" applyPatternFormats="0" applyAlignmentFormats="0" applyWidthHeightFormats="1" dataCaption="Values" tag="2da3f91a-4abf-4528-aa65-0cab936aa2c4" updatedVersion="7" minRefreshableVersion="3" useAutoFormatting="1" subtotalHiddenItems="1" itemPrintTitles="1" createdVersion="7" indent="0" compact="0" compactData="0" multipleFieldFilters="0">
  <location ref="R6:T17"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
        <x15:activeTabTopLevelEntity name="[Dm_salespersons]"/>
        <x15:activeTabTopLevelEntity name="[D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B69572-AD11-47B5-83B9-102AC2BC5CF0}" name="kpi" cacheId="3062" applyNumberFormats="0" applyBorderFormats="0" applyFontFormats="0" applyPatternFormats="0" applyAlignmentFormats="0" applyWidthHeightFormats="1" dataCaption="Values" tag="c58b0a9f-2bd8-40b1-8643-0ecc1fd45daa" updatedVersion="7" minRefreshableVersion="3" useAutoFormatting="1" subtotalHiddenItems="1" itemPrintTitles="1" createdVersion="7" indent="0" outline="1" outlineData="1" multipleFieldFilters="0">
  <location ref="D6:N7"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7"/>
    <dataField fld="1" subtotal="count" baseField="0" baseItem="0" numFmtId="167"/>
    <dataField fld="2" subtotal="count" baseField="0" baseItem="0" numFmtId="167"/>
    <dataField fld="3" subtotal="count" baseField="0" baseItem="0"/>
    <dataField fld="4" subtotal="count" baseField="0" baseItem="0" numFmtId="168"/>
    <dataField fld="5" subtotal="count" baseField="0" baseItem="0" numFmtId="167"/>
    <dataField fld="6" subtotal="count" baseField="0" baseItem="0"/>
    <dataField fld="7" subtotal="count" baseField="0" baseItem="0"/>
    <dataField fld="8" subtotal="count" baseField="0" baseItem="0" numFmtId="168"/>
    <dataField fld="9" subtotal="count" baseField="0" baseItem="0" numFmtId="168"/>
    <dataField fld="10" subtotal="count" baseField="0" baseItem="0" numFmtId="167"/>
  </dataFields>
  <formats count="8">
    <format dxfId="73">
      <pivotArea outline="0" collapsedLevelsAreSubtotals="1" fieldPosition="0">
        <references count="1">
          <reference field="4294967294" count="1" selected="0">
            <x v="0"/>
          </reference>
        </references>
      </pivotArea>
    </format>
    <format dxfId="72">
      <pivotArea outline="0" collapsedLevelsAreSubtotals="1" fieldPosition="0">
        <references count="1">
          <reference field="4294967294" count="1" selected="0">
            <x v="1"/>
          </reference>
        </references>
      </pivotArea>
    </format>
    <format dxfId="71">
      <pivotArea outline="0" collapsedLevelsAreSubtotals="1" fieldPosition="0">
        <references count="1">
          <reference field="4294967294" count="1" selected="0">
            <x v="2"/>
          </reference>
        </references>
      </pivotArea>
    </format>
    <format dxfId="70">
      <pivotArea outline="0" collapsedLevelsAreSubtotals="1" fieldPosition="0">
        <references count="1">
          <reference field="4294967294" count="1" selected="0">
            <x v="5"/>
          </reference>
        </references>
      </pivotArea>
    </format>
    <format dxfId="69">
      <pivotArea outline="0" collapsedLevelsAreSubtotals="1" fieldPosition="0">
        <references count="1">
          <reference field="4294967294" count="1" selected="0">
            <x v="10"/>
          </reference>
        </references>
      </pivotArea>
    </format>
    <format dxfId="68">
      <pivotArea outline="0" collapsedLevelsAreSubtotals="1" fieldPosition="0">
        <references count="1">
          <reference field="4294967294" count="1" selected="0">
            <x v="4"/>
          </reference>
        </references>
      </pivotArea>
    </format>
    <format dxfId="67">
      <pivotArea outline="0" collapsedLevelsAreSubtotals="1" fieldPosition="0">
        <references count="1">
          <reference field="4294967294" count="1" selected="0">
            <x v="8"/>
          </reference>
        </references>
      </pivotArea>
    </format>
    <format dxfId="66">
      <pivotArea outline="0" collapsedLevelsAreSubtotals="1" fieldPosition="0">
        <references count="1">
          <reference field="4294967294" count="1" selected="0">
            <x v="9"/>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CD282D-5D84-4FD9-8CE0-63275B123196}" name="PivotTable6" cacheId="2819" applyNumberFormats="0" applyBorderFormats="0" applyFontFormats="0" applyPatternFormats="0" applyAlignmentFormats="0" applyWidthHeightFormats="1" dataCaption="Values" tag="95f2d57a-79b8-42fd-96eb-7d94bfffed4d" updatedVersion="7" minRefreshableVersion="3" useAutoFormatting="1" subtotalHiddenItems="1" rowGrandTotals="0" colGrandTotals="0" itemPrintTitles="1" createdVersion="7" indent="0" compact="0" compactData="0" multipleFieldFilters="0" chartFormat="2">
  <location ref="S8:T9"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5">
    <format dxfId="36">
      <pivotArea type="all" dataOnly="0" outline="0" fieldPosition="0"/>
    </format>
    <format dxfId="35">
      <pivotArea outline="0" collapsedLevelsAreSubtotals="1" fieldPosition="0"/>
    </format>
    <format dxfId="34">
      <pivotArea dataOnly="0" labelOnly="1" outline="0" fieldPosition="0">
        <references count="1">
          <reference field="4294967294" count="2">
            <x v="0"/>
            <x v="1"/>
          </reference>
        </references>
      </pivotArea>
    </format>
    <format dxfId="33">
      <pivotArea outline="0" collapsedLevelsAreSubtotals="1" fieldPosition="0"/>
    </format>
    <format dxfId="32">
      <pivotArea outline="0" fieldPosition="0">
        <references count="1">
          <reference field="4294967294" count="1" selected="0">
            <x v="1"/>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m_Date]"/>
        <x15:activeTabTopLevelEntity name="[A]"/>
        <x15:activeTabTopLevelEntity name="[Dm_sales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8104AA-E31C-458F-B8A1-FDF34BF2142F}" name="PivotTable5" cacheId="2816" applyNumberFormats="0" applyBorderFormats="0" applyFontFormats="0" applyPatternFormats="0" applyAlignmentFormats="0" applyWidthHeightFormats="1" dataCaption="Values" tag="abc60477-d43b-46ee-8c59-0338ecbfaeba" updatedVersion="7" minRefreshableVersion="3" useAutoFormatting="1" subtotalHiddenItems="1" rowGrandTotals="0" colGrandTotals="0" itemPrintTitles="1" createdVersion="7" indent="0" compact="0" compactData="0" multipleFieldFilters="0" chartFormat="2">
  <location ref="C8:E20"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6">
    <format dxfId="42">
      <pivotArea type="all" dataOnly="0" outline="0" fieldPosition="0"/>
    </format>
    <format dxfId="41">
      <pivotArea outline="0" collapsedLevelsAreSubtotals="1" fieldPosition="0"/>
    </format>
    <format dxfId="40">
      <pivotArea field="0" type="button" dataOnly="0" labelOnly="1" outline="0" axis="axisRow" fieldPosition="0"/>
    </format>
    <format dxfId="39">
      <pivotArea dataOnly="0" labelOnly="1" outline="0" fieldPosition="0">
        <references count="1">
          <reference field="0" count="0"/>
        </references>
      </pivotArea>
    </format>
    <format dxfId="38">
      <pivotArea dataOnly="0" labelOnly="1" outline="0" fieldPosition="0">
        <references count="1">
          <reference field="4294967294" count="2">
            <x v="0"/>
            <x v="1"/>
          </reference>
        </references>
      </pivotArea>
    </format>
    <format dxfId="37">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m_Date]"/>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C62C55-D391-4100-83B7-B965EE37BF98}" name="PivotTable9" cacheId="2828" applyNumberFormats="0" applyBorderFormats="0" applyFontFormats="0" applyPatternFormats="0" applyAlignmentFormats="0" applyWidthHeightFormats="1" dataCaption="Values" tag="cae03f53-2b7c-4aa6-a4fd-102e98bad5aa" updatedVersion="7" minRefreshableVersion="3" useAutoFormatting="1" subtotalHiddenItems="1" rowGrandTotals="0" colGrandTotals="0" itemPrintTitles="1" createdVersion="7" indent="0" compact="0" compactData="0" multipleFieldFilters="0" chartFormat="2">
  <location ref="AP8:AR15"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x v="6"/>
    </i>
  </rowItems>
  <colFields count="1">
    <field x="-2"/>
  </colFields>
  <colItems count="2">
    <i>
      <x/>
    </i>
    <i i="1">
      <x v="1"/>
    </i>
  </colItems>
  <dataFields count="2">
    <dataField fld="0" subtotal="count" baseField="0" baseItem="0"/>
    <dataField name="Total revenue2" fld="3" subtotal="count" showDataAs="percentDiff" baseField="1" baseItem="1048828" numFmtId="171">
      <extLst>
        <ext xmlns:x14="http://schemas.microsoft.com/office/spreadsheetml/2009/9/main" uri="{E15A36E0-9728-4e99-A89B-3F7291B0FE68}">
          <x14:dataField sourceField="0" uniqueName="[__Xl2].[Measures].[Total revenue]"/>
        </ext>
      </extLst>
    </dataField>
  </dataFields>
  <formats count="7">
    <format dxfId="49">
      <pivotArea type="all" dataOnly="0" outline="0" fieldPosition="0"/>
    </format>
    <format dxfId="48">
      <pivotArea outline="0" collapsedLevelsAreSubtotals="1" fieldPosition="0"/>
    </format>
    <format dxfId="47">
      <pivotArea dataOnly="0" labelOnly="1" outline="0" fieldPosition="0">
        <references count="1">
          <reference field="4294967294" count="1">
            <x v="0"/>
          </reference>
        </references>
      </pivotArea>
    </format>
    <format dxfId="46">
      <pivotArea outline="0" collapsedLevelsAreSubtotals="1" fieldPosition="0"/>
    </format>
    <format dxfId="45">
      <pivotArea type="all" dataOnly="0" outline="0" fieldPosition="0"/>
    </format>
    <format dxfId="44">
      <pivotArea outline="0" fieldPosition="0">
        <references count="1">
          <reference field="4294967294" count="1">
            <x v="1"/>
          </reference>
        </references>
      </pivotArea>
    </format>
    <format dxfId="43">
      <pivotArea outline="0" fieldPosition="0">
        <references count="1">
          <reference field="4294967294" count="1" selected="0">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m_Date]"/>
        <x15:activeTabTopLevelEntity name="[A]"/>
        <x15:activeTabTopLevelEntity name="[Dm_sales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F4F5923-FD39-419E-A0B1-0AFF694E9561}" name="PivotTable8" cacheId="2825" applyNumberFormats="0" applyBorderFormats="0" applyFontFormats="0" applyPatternFormats="0" applyAlignmentFormats="0" applyWidthHeightFormats="1" dataCaption="Values" tag="14b25d6a-5e9d-4bab-9ea3-18af5a9e12f8" updatedVersion="7" minRefreshableVersion="3" useAutoFormatting="1" subtotalHiddenItems="1" rowGrandTotals="0" colGrandTotals="0" itemPrintTitles="1" createdVersion="7" indent="0" compact="0" compactData="0" multipleFieldFilters="0" chartFormat="2">
  <location ref="AG8:AI12"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dataField name="Total revenue2" fld="3" subtotal="count" showDataAs="percentDiff" baseField="1" baseItem="1048828" numFmtId="171">
      <extLst>
        <ext xmlns:x14="http://schemas.microsoft.com/office/spreadsheetml/2009/9/main" uri="{E15A36E0-9728-4e99-A89B-3F7291B0FE68}">
          <x14:dataField sourceField="0" uniqueName="[__Xl2].[Measures].[Total revenue]"/>
        </ext>
      </extLst>
    </dataField>
  </dataFields>
  <formats count="8">
    <format dxfId="57">
      <pivotArea type="all" dataOnly="0" outline="0" fieldPosition="0"/>
    </format>
    <format dxfId="56">
      <pivotArea outline="0" collapsedLevelsAreSubtotals="1" fieldPosition="0"/>
    </format>
    <format dxfId="55">
      <pivotArea dataOnly="0" labelOnly="1" outline="0" fieldPosition="0">
        <references count="1">
          <reference field="4294967294" count="1">
            <x v="0"/>
          </reference>
        </references>
      </pivotArea>
    </format>
    <format dxfId="54">
      <pivotArea outline="0" collapsedLevelsAreSubtotals="1" fieldPosition="0"/>
    </format>
    <format dxfId="53">
      <pivotArea type="all" dataOnly="0" outline="0" fieldPosition="0"/>
    </format>
    <format dxfId="52">
      <pivotArea outline="0" collapsedLevelsAreSubtotals="1" fieldPosition="0"/>
    </format>
    <format dxfId="51">
      <pivotArea outline="0" fieldPosition="0">
        <references count="1">
          <reference field="4294967294" count="1">
            <x v="1"/>
          </reference>
        </references>
      </pivotArea>
    </format>
    <format dxfId="50">
      <pivotArea outline="0" fieldPosition="0">
        <references count="1">
          <reference field="4294967294" count="1" selected="0">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m_Date]"/>
        <x15:activeTabTopLevelEntity name="[A]"/>
        <x15:activeTabTopLevelEntity name="[Dm_sales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80345BD-43BD-4086-AE2A-86544F02FFEC}" name="PivotTable7" cacheId="2822" applyNumberFormats="0" applyBorderFormats="0" applyFontFormats="0" applyPatternFormats="0" applyAlignmentFormats="0" applyWidthHeightFormats="1" dataCaption="Values" tag="9f76fbe1-7a2d-4712-b03b-d50e5430d47a" updatedVersion="7" minRefreshableVersion="3" useAutoFormatting="1" subtotalHiddenItems="1" rowGrandTotals="0" colGrandTotals="0" itemPrintTitles="1" createdVersion="7" indent="0" compact="0" compactData="0" multipleFieldFilters="0" chartFormat="2">
  <location ref="Z8:AB10"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8">
    <format dxfId="65">
      <pivotArea type="all" dataOnly="0" outline="0" fieldPosition="0"/>
    </format>
    <format dxfId="64">
      <pivotArea outline="0" collapsedLevelsAreSubtotals="1" fieldPosition="0"/>
    </format>
    <format dxfId="63">
      <pivotArea dataOnly="0" labelOnly="1" outline="0" fieldPosition="0">
        <references count="1">
          <reference field="4294967294" count="1">
            <x v="0"/>
          </reference>
        </references>
      </pivotArea>
    </format>
    <format dxfId="62">
      <pivotArea outline="0" collapsedLevelsAreSubtotals="1" fieldPosition="0"/>
    </format>
    <format dxfId="61">
      <pivotArea type="all" dataOnly="0" outline="0" fieldPosition="0"/>
    </format>
    <format dxfId="60">
      <pivotArea outline="0" collapsedLevelsAreSubtotals="1" fieldPosition="0"/>
    </format>
    <format dxfId="59">
      <pivotArea dataOnly="0" labelOnly="1" outline="0" fieldPosition="0">
        <references count="1">
          <reference field="4294967294" count="1">
            <x v="0"/>
          </reference>
        </references>
      </pivotArea>
    </format>
    <format dxfId="58">
      <pivotArea outline="0" fieldPosition="0">
        <references count="1">
          <reference field="4294967294" count="1">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m_Date]"/>
        <x15:activeTabTopLevelEntity name="[A]"/>
        <x15:activeTabTopLevelEntity name="[Dm_sales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503AAC6-931E-4BCD-9358-03D9CE88C6C5}" name="product category" cacheId="2966" applyNumberFormats="0" applyBorderFormats="0" applyFontFormats="0" applyPatternFormats="0" applyAlignmentFormats="0" applyWidthHeightFormats="1" dataCaption="Values" tag="93e09989-63d3-4c4e-8028-67521428929f" updatedVersion="7" minRefreshableVersion="3" useAutoFormatting="1" subtotalHiddenItems="1" rowGrandTotals="0" colGrandTotals="0" itemPrintTitles="1" createdVersion="7" indent="0" compact="0" compactData="0" multipleFieldFilters="0" chartFormat="9">
  <location ref="CA8:CB16"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4"/>
  </rowFields>
  <rowItems count="8">
    <i>
      <x v="4"/>
    </i>
    <i>
      <x v="5"/>
    </i>
    <i>
      <x v="6"/>
    </i>
    <i>
      <x v="7"/>
    </i>
    <i>
      <x v="2"/>
    </i>
    <i>
      <x v="1"/>
    </i>
    <i>
      <x/>
    </i>
    <i>
      <x v="3"/>
    </i>
  </rowItems>
  <colItems count="1">
    <i/>
  </colItems>
  <dataFields count="1">
    <dataField fld="2" subtotal="count" baseField="0" baseItem="0"/>
  </dataFields>
  <formats count="1">
    <format dxfId="2">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38">
      <autoFilter ref="A1">
        <filterColumn colId="0">
          <top10 top="0" val="5" filterVal="5"/>
        </filterColumn>
      </autoFilter>
    </filter>
    <filter fld="1" type="count" id="4" iMeasureHier="38">
      <autoFilter ref="A1">
        <filterColumn colId="0">
          <top10 top="0" val="5" filterVal="5"/>
        </filterColumn>
      </autoFilter>
    </filter>
    <filter fld="3" type="count" id="5" iMeasureHier="38">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m_customers]"/>
        <x15:activeTabTopLevelEntity name="[A]"/>
        <x15:activeTabTopLevelEntity name="[Dm_Date]"/>
        <x15:activeTabTopLevelEntity name="[D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E862D91-0A70-4C77-9112-148FE251FECA}" name="AllProducts" cacheId="2951" applyNumberFormats="0" applyBorderFormats="0" applyFontFormats="0" applyPatternFormats="0" applyAlignmentFormats="0" applyWidthHeightFormats="1" dataCaption="Values" tag="48202718-e9cc-4f36-b650-4de172565491" updatedVersion="7" minRefreshableVersion="3" useAutoFormatting="1" subtotalHiddenItems="1" rowGrandTotals="0" colGrandTotals="0" itemPrintTitles="1" createdVersion="7" indent="0" compact="0" compactData="0" multipleFieldFilters="0" chartFormat="4">
  <location ref="BT8:BV108" firstHeaderRow="0"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compact="0" allDrilled="1" outline="0" subtotalTop="0" showAll="0" dataSourceSort="1" defaultSubtotal="0" defaultAttributeDrillState="1"/>
  </pivotFields>
  <rowFields count="1">
    <field x="3"/>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4" subtotal="count" baseField="0" baseItem="0"/>
    <dataField fld="2" subtotal="count" baseField="0" baseItem="0"/>
  </dataFields>
  <formats count="1">
    <format dxfId="3">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m_customers]"/>
        <x15:activeTabTopLevelEntity name="[A]"/>
        <x15:activeTabTopLevelEntity name="[Dm_Date]"/>
        <x15:activeTabTopLevelEntity name="[D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8B7A6DD-86D7-4C2B-9F4F-942A5BEF835C}" name="Top 5 Products" cacheId="3014" applyNumberFormats="0" applyBorderFormats="0" applyFontFormats="0" applyPatternFormats="0" applyAlignmentFormats="0" applyWidthHeightFormats="1" dataCaption="Values" tag="1439d377-75ea-40d5-9d0d-a18dbb0ee1de" updatedVersion="7" minRefreshableVersion="3" useAutoFormatting="1" subtotalHiddenItems="1" rowGrandTotals="0" colGrandTotals="0" itemPrintTitles="1" createdVersion="7" indent="0" compact="0" compactData="0" multipleFieldFilters="0" chartFormat="4">
  <location ref="BP8:BQ13"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5">
    <i>
      <x v="1"/>
    </i>
    <i>
      <x v="2"/>
    </i>
    <i>
      <x v="4"/>
    </i>
    <i>
      <x v="3"/>
    </i>
    <i>
      <x/>
    </i>
  </rowItems>
  <colItems count="1">
    <i/>
  </colItems>
  <dataFields count="1">
    <dataField fld="2" subtotal="count" baseField="0" baseItem="0"/>
  </dataFields>
  <formats count="1">
    <format dxfId="16">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38">
      <autoFilter ref="A1">
        <filterColumn colId="0">
          <top10 top="0" val="5" filterVal="5"/>
        </filterColumn>
      </autoFilter>
    </filter>
    <filter fld="1" type="count" id="4" iMeasureHier="38">
      <autoFilter ref="A1">
        <filterColumn colId="0">
          <top10 top="0" val="5" filterVal="5"/>
        </filterColumn>
      </autoFilter>
    </filter>
    <filter fld="3" type="count" id="5" iMeasureHier="38">
      <autoFilter ref="A1">
        <filterColumn colId="0">
          <top1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m_customers]"/>
        <x15:activeTabTopLevelEntity name="[A]"/>
        <x15:activeTabTopLevelEntity name="[Dm_Date]"/>
        <x15:activeTabTopLevelEntity name="[D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E2568B3-9C32-4774-878B-E15B3DCFC9EE}" name="Product kpi" cacheId="3005" applyNumberFormats="0" applyBorderFormats="0" applyFontFormats="0" applyPatternFormats="0" applyAlignmentFormats="0" applyWidthHeightFormats="1" dataCaption="Values" tag="ce3bf632-04b0-4948-9663-6a03267b9358" updatedVersion="7" minRefreshableVersion="3" useAutoFormatting="1" subtotalHiddenItems="1" rowGrandTotals="0" colGrandTotals="0" itemPrintTitles="1" createdVersion="7" indent="0" compact="0" compactData="0" multipleFieldFilters="0" chartFormat="4">
  <location ref="BG8:BI9" firstHeaderRow="0" firstDataRow="1" firstDataCol="0"/>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dataField fld="3" subtotal="count" baseField="0" baseItem="0" numFmtId="10"/>
    <dataField fld="4" subtotal="count" baseField="0" baseItem="0" numFmtId="10"/>
  </dataFields>
  <formats count="3">
    <format dxfId="18">
      <pivotArea outline="0" collapsedLevelsAreSubtotals="1" fieldPosition="0"/>
    </format>
    <format dxfId="19">
      <pivotArea outline="0" fieldPosition="0">
        <references count="1">
          <reference field="4294967294" count="1" selected="0">
            <x v="1"/>
          </reference>
        </references>
      </pivotArea>
    </format>
    <format dxfId="17">
      <pivotArea outline="0" fieldPosition="0">
        <references count="1">
          <reference field="4294967294" count="1" selected="0">
            <x v="2"/>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m_customers]"/>
        <x15:activeTabTopLevelEntity name="[A]"/>
        <x15:activeTabTopLevelEntity name="[D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E74236A-114B-4193-B967-4DB36CD5B113}" name="weekday" cacheId="3020" applyNumberFormats="0" applyBorderFormats="0" applyFontFormats="0" applyPatternFormats="0" applyAlignmentFormats="0" applyWidthHeightFormats="1" dataCaption="Values" tag="6134f6b5-71c2-431a-9aa4-d9b7b3f5b875" updatedVersion="7" minRefreshableVersion="3" useAutoFormatting="1" subtotalHiddenItems="1" rowGrandTotals="0" colGrandTotals="0" itemPrintTitles="1" createdVersion="7" indent="0" compact="0" compactData="0" multipleFieldFilters="0" chartFormat="4">
  <location ref="BA8:BB15"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fld="2" subtotal="count" baseField="0" baseItem="0" numFmtId="173"/>
  </dataFields>
  <formats count="2">
    <format dxfId="21">
      <pivotArea outline="0" fieldPosition="0">
        <references count="1">
          <reference field="4294967294" count="1">
            <x v="0"/>
          </reference>
        </references>
      </pivotArea>
    </format>
    <format dxfId="20">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m_customers]"/>
        <x15:activeTabTopLevelEntity name="[A]"/>
        <x15:activeTabTopLevelEntity name="[D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19590C6-9AEE-4604-A809-08BFBC8DA155}" name="month name" cacheId="3002" applyNumberFormats="0" applyBorderFormats="0" applyFontFormats="0" applyPatternFormats="0" applyAlignmentFormats="0" applyWidthHeightFormats="1" dataCaption="Values" tag="349c1578-0522-447c-8684-cd3fe1bbf544" updatedVersion="7" minRefreshableVersion="3" useAutoFormatting="1" subtotalHiddenItems="1" rowGrandTotals="0" colGrandTotals="0" itemPrintTitles="1" createdVersion="7" indent="0" compact="0" compactData="0" multipleFieldFilters="0">
  <location ref="AP8:AQ20"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fld="2" subtotal="count" baseField="0" baseItem="0" numFmtId="175"/>
  </dataFields>
  <formats count="2">
    <format dxfId="24">
      <pivotArea outline="0" collapsedLevelsAreSubtotals="1" fieldPosition="0"/>
    </format>
    <format dxfId="25">
      <pivotArea outline="0" fieldPosition="0">
        <references count="1">
          <reference field="4294967294" count="1">
            <x v="0"/>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m_customers]"/>
        <x15:activeTabTopLevelEntity name="[A]"/>
        <x15:activeTabTopLevelEntity name="[D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9229502-AC1B-40E6-8D63-BC1ADFE07DE3}" name="Month name 2" cacheId="3023" applyNumberFormats="0" applyBorderFormats="0" applyFontFormats="0" applyPatternFormats="0" applyAlignmentFormats="0" applyWidthHeightFormats="1" dataCaption="Values" tag="85e08a99-6f6a-43ae-a2ec-2fcd2ccc905c" updatedVersion="7" minRefreshableVersion="3" useAutoFormatting="1" subtotalHiddenItems="1" rowGrandTotals="0" colGrandTotals="0" itemPrintTitles="1" createdVersion="7" indent="0" compact="0" compactData="0" multipleFieldFilters="0">
  <location ref="AL8:AM20"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fld="2" subtotal="count" showDataAs="percentDiff" baseField="3" baseItem="1048828" numFmtId="171"/>
  </dataFields>
  <formats count="2">
    <format dxfId="23">
      <pivotArea outline="0" fieldPosition="0">
        <references count="1">
          <reference field="4294967294" count="1">
            <x v="0"/>
          </reference>
        </references>
      </pivotArea>
    </format>
    <format dxfId="22">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m_customers]"/>
        <x15:activeTabTopLevelEntity name="[A]"/>
        <x15:activeTabTopLevelEntity name="[D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4BD62C0-E089-4416-AA01-090920E6B0DC}" name="CUSTOMER GENDER" cacheId="2999" applyNumberFormats="0" applyBorderFormats="0" applyFontFormats="0" applyPatternFormats="0" applyAlignmentFormats="0" applyWidthHeightFormats="1" dataCaption="Values" tag="7e62684a-89ec-4abd-8668-e3dbb94e94de" updatedVersion="7" minRefreshableVersion="3" useAutoFormatting="1" subtotalHiddenItems="1" rowGrandTotals="0" colGrandTotals="0" itemPrintTitles="1" createdVersion="7" indent="0" compact="0" compactData="0" multipleFieldFilters="0">
  <location ref="AD14:AE16"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fld="2" subtotal="count" showDataAs="percentOfTotal" baseField="0" baseItem="0" numFmtId="10"/>
  </dataFields>
  <formats count="2">
    <format dxfId="27">
      <pivotArea outline="0" collapsedLevelsAreSubtotals="1" fieldPosition="0"/>
    </format>
    <format dxfId="26">
      <pivotArea outline="0" fieldPosition="0">
        <references count="1">
          <reference field="4294967294" count="1">
            <x v="0"/>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m_customers]"/>
        <x15:activeTabTopLevelEntity name="[A]"/>
        <x15:activeTabTopLevelEntity name="[D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4660B00-3DD2-4353-8F94-DBAE0C783E56}" name="BT LOCATION" cacheId="2993" applyNumberFormats="0" applyBorderFormats="0" applyFontFormats="0" applyPatternFormats="0" applyAlignmentFormats="0" applyWidthHeightFormats="1" dataCaption="Values" tag="e1dd6581-6132-4b70-aa37-3391ec36b010" updatedVersion="7" minRefreshableVersion="3" useAutoFormatting="1" subtotalHiddenItems="1" rowGrandTotals="0" colGrandTotals="0" itemPrintTitles="1" createdVersion="7" indent="0" compact="0" compactData="0" multipleFieldFilters="0">
  <location ref="L8:M13"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38">
      <autoFilter ref="A1">
        <filterColumn colId="0">
          <top10 top="0" val="5" filterVal="5"/>
        </filterColumn>
      </autoFilter>
    </filter>
    <filter fld="0" type="count" id="2" iMeasureHier="38">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m_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9787F18-0863-4FA7-9442-71030946EA87}" name="TP LOCATION" cacheId="3017" applyNumberFormats="0" applyBorderFormats="0" applyFontFormats="0" applyPatternFormats="0" applyAlignmentFormats="0" applyWidthHeightFormats="1" dataCaption="Values" tag="eb91bb4b-b932-4424-9afe-c3f78b4d30bd" updatedVersion="7" minRefreshableVersion="3" useAutoFormatting="1" subtotalHiddenItems="1" rowGrandTotals="0" colGrandTotals="0" itemPrintTitles="1" createdVersion="7" indent="0" compact="0" compactData="0" multipleFieldFilters="0">
  <location ref="I8:J13"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2" type="count" id="3" iMeasureHier="38">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m_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C201BCC-E878-414E-87F4-1DE37042B1E3}" name="product kpi 2" cacheId="3008" applyNumberFormats="0" applyBorderFormats="0" applyFontFormats="0" applyPatternFormats="0" applyAlignmentFormats="0" applyWidthHeightFormats="1" dataCaption="Values" tag="d38b3e39-826f-4826-9b74-5dde22f7389c" updatedVersion="7" minRefreshableVersion="3" useAutoFormatting="1" subtotalHiddenItems="1" rowGrandTotals="0" colGrandTotals="0" itemPrintTitles="1" createdVersion="7" indent="0" compact="0" compactData="0" multipleFieldFilters="0">
  <location ref="AD8:AE9" firstHeaderRow="0" firstDataRow="1" firstDataCol="0"/>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name="Average of Age" fld="2" subtotal="average" baseField="0" baseItem="0" numFmtId="1"/>
    <dataField fld="3" subtotal="count" baseField="0" baseItem="0"/>
  </dataFields>
  <formats count="1">
    <format dxfId="28">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m_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1546442-DEBA-4659-BE4C-7E0E4B072A61}" name="BT CUSTOMER" cacheId="2990" applyNumberFormats="0" applyBorderFormats="0" applyFontFormats="0" applyPatternFormats="0" applyAlignmentFormats="0" applyWidthHeightFormats="1" dataCaption="Values" tag="e48b26e8-fb4a-4827-a64a-1e9c8789e545" updatedVersion="7" minRefreshableVersion="3" useAutoFormatting="1" subtotalHiddenItems="1" rowGrandTotals="0" colGrandTotals="0" itemPrintTitles="1" createdVersion="7" indent="0" compact="0" compactData="0" multipleFieldFilters="0">
  <location ref="F8:G13"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8">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m_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8AD1515-DADC-4DC2-B180-ED621E90DD4B}" name="CUSTOMER AGE GROUP" cacheId="2996" applyNumberFormats="0" applyBorderFormats="0" applyFontFormats="0" applyPatternFormats="0" applyAlignmentFormats="0" applyWidthHeightFormats="1" dataCaption="Values" tag="54ac90c5-daa6-4354-b5b5-be8ab9e70cce" updatedVersion="7" minRefreshableVersion="3" useAutoFormatting="1" subtotalHiddenItems="1" rowGrandTotals="0" colGrandTotals="0" itemPrintTitles="1" createdVersion="7" indent="0" compact="0" compactData="0" multipleFieldFilters="0" chartFormat="4">
  <location ref="AA8:AB13"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sortType="ascending" defaultSubtotal="0" defaultAttributeDrillState="1">
      <items count="5">
        <item x="0"/>
        <item x="1"/>
        <item x="2"/>
        <item x="3"/>
        <item x="4"/>
      </items>
    </pivotField>
    <pivotField compact="0" allDrilled="1" outline="0" subtotalTop="0" showAll="0" dataSourceSort="1" defaultSubtotal="0" defaultAttributeDrillState="1"/>
  </pivotFields>
  <rowFields count="1">
    <field x="3"/>
  </rowFields>
  <rowItems count="5">
    <i>
      <x/>
    </i>
    <i>
      <x v="1"/>
    </i>
    <i>
      <x v="2"/>
    </i>
    <i>
      <x v="3"/>
    </i>
    <i>
      <x v="4"/>
    </i>
  </rowItems>
  <colItems count="1">
    <i/>
  </colItems>
  <dataFields count="1">
    <dataField fld="2" subtotal="count" baseField="0" baseItem="0" numFmtId="173"/>
  </dataFields>
  <formats count="2">
    <format dxfId="30">
      <pivotArea outline="0" fieldPosition="0">
        <references count="1">
          <reference field="4294967294" count="1" selected="0">
            <x v="0"/>
          </reference>
        </references>
      </pivotArea>
    </format>
    <format dxfId="29">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m_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EDC83F3-DE84-4DB2-868B-255571038551}" name="TP CUSTOMER" cacheId="2987" applyNumberFormats="0" applyBorderFormats="0" applyFontFormats="0" applyPatternFormats="0" applyAlignmentFormats="0" applyWidthHeightFormats="1" dataCaption="Values" tag="599743f2-b85f-4abf-96f5-f79acd13b6b6" updatedVersion="7" minRefreshableVersion="3" useAutoFormatting="1" subtotalHiddenItems="1" rowGrandTotals="0" colGrandTotals="0" itemPrintTitles="1" createdVersion="7" indent="0" compact="0" compactData="0" multipleFieldFilters="0">
  <location ref="C8:D13"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m_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422B6196-53CA-48EF-871F-1CEF9FF92015}" name="pRODUCT KPI3" cacheId="3011" applyNumberFormats="0" applyBorderFormats="0" applyFontFormats="0" applyPatternFormats="0" applyAlignmentFormats="0" applyWidthHeightFormats="1" dataCaption="Values" tag="d982e065-52f8-467a-8ba8-cf0617a6c207" updatedVersion="7" minRefreshableVersion="3" useAutoFormatting="1" subtotalHiddenItems="1" rowGrandTotals="0" colGrandTotals="0" itemPrintTitles="1" createdVersion="7" indent="0" compact="0" compactData="0" multipleFieldFilters="0">
  <location ref="P8:U9" firstHeaderRow="0" firstDataRow="1" firstDataCol="0"/>
  <pivotFields count="9">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dataField fld="4" subtotal="count" baseField="0" baseItem="0" numFmtId="174"/>
    <dataField fld="5" subtotal="count" baseField="0" baseItem="0" numFmtId="174"/>
    <dataField fld="6" subtotal="count" baseField="0" baseItem="0" numFmtId="174"/>
    <dataField fld="7" subtotal="count" baseField="0" baseItem="0"/>
  </dataFields>
  <formats count="1">
    <format dxfId="31">
      <pivotArea outline="0" fieldPosition="0">
        <references count="1">
          <reference field="4294967294" count="3" selected="0">
            <x v="2"/>
            <x v="3"/>
            <x v="4"/>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m_customers]"/>
        <x15:activeTabTopLevelEntity name="[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DB6A9233-BD07-4AF1-843E-41DECA4844E3}" sourceName="[Dm_Date].[Month Name]">
  <pivotTables>
    <pivotTable tabId="1" name="kpi"/>
    <pivotTable tabId="1" name="Store_rev_target"/>
  </pivotTables>
  <data>
    <olap pivotCacheId="276007688">
      <levels count="2">
        <level uniqueName="[Dm_Date].[Month Name].[(All)]" sourceCaption="(All)" count="0"/>
        <level uniqueName="[Dm_Date].[Month Name].[Month Name]" sourceCaption="Month Name" count="12">
          <ranges>
            <range startItem="0">
              <i n="[Dm_Date].[Month Name].&amp;[Jan]" c="Jan"/>
              <i n="[Dm_Date].[Month Name].&amp;[Feb]" c="Feb"/>
              <i n="[Dm_Date].[Month Name].&amp;[Mar]" c="Mar"/>
              <i n="[Dm_Date].[Month Name].&amp;[Apr]" c="Apr"/>
              <i n="[Dm_Date].[Month Name].&amp;[May]" c="May"/>
              <i n="[Dm_Date].[Month Name].&amp;[Jun]" c="Jun"/>
              <i n="[Dm_Date].[Month Name].&amp;[Jul]" c="Jul"/>
              <i n="[Dm_Date].[Month Name].&amp;[Aug]" c="Aug"/>
              <i n="[Dm_Date].[Month Name].&amp;[Sep]" c="Sep"/>
              <i n="[Dm_Date].[Month Name].&amp;[Oct]" c="Oct"/>
              <i n="[Dm_Date].[Month Name].&amp;[Nov]" c="Nov"/>
              <i n="[Dm_Date].[Month Name].&amp;[Dec]" c="Dec"/>
            </range>
          </ranges>
        </level>
      </levels>
      <selections count="1">
        <selection n="[Dm_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60DFFE29-AB13-446F-A5E4-380D8F16DDBC}" sourceName="[Dm_salespersons].[Store Name]">
  <pivotTables>
    <pivotTable tabId="5" name="PivotTable5"/>
    <pivotTable tabId="5" name="PivotTable6"/>
    <pivotTable tabId="5" name="PivotTable7"/>
    <pivotTable tabId="5" name="PivotTable8"/>
    <pivotTable tabId="5" name="PivotTable9"/>
  </pivotTables>
  <data>
    <olap pivotCacheId="1645910919">
      <levels count="2">
        <level uniqueName="[Dm_salespersons].[Store Name].[(All)]" sourceCaption="(All)" count="0"/>
        <level uniqueName="[Dm_salespersons].[Store Name].[Store Name]" sourceCaption="Store Name" count="10">
          <ranges>
            <range startItem="0">
              <i n="[Dm_salespersons].[Store Name].&amp;[Barron-Fleming]" c="Barron-Fleming"/>
              <i n="[Dm_salespersons].[Store Name].&amp;[Berg-Trujillo]" c="Berg-Trujillo"/>
              <i n="[Dm_salespersons].[Store Name].&amp;[Lee-Myers]" c="Lee-Myers"/>
              <i n="[Dm_salespersons].[Store Name].&amp;[Lopez]" c="Lopez"/>
              <i n="[Dm_salespersons].[Store Name].&amp;[Martinez]" c="Martinez"/>
              <i n="[Dm_salespersons].[Store Name].&amp;[Miller]" c="Miller"/>
              <i n="[Dm_salespersons].[Store Name].&amp;[Myers-Lopez]" c="Myers-Lopez"/>
              <i n="[Dm_salespersons].[Store Name].&amp;[Novak PLC]" c="Novak PLC"/>
              <i n="[Dm_salespersons].[Store Name].&amp;[Thomas]" c="Thomas"/>
              <i n="[Dm_salespersons].[Store Name].&amp;[Valdez]" c="Valdez"/>
            </range>
          </ranges>
        </level>
      </levels>
      <selections count="1">
        <selection n="[Dm_salespersons].[Store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67A05A33-B574-47FC-917B-1205A4C65128}" sourceName="[Dm_Date].[Month Name]">
  <pivotTables>
    <pivotTable tabId="8" name="TP CUSTOMER"/>
    <pivotTable tabId="8" name="AllProducts"/>
    <pivotTable tabId="8" name="BT CUSTOMER"/>
    <pivotTable tabId="8" name="BT LOCATION"/>
    <pivotTable tabId="8" name="CUSTOMER AGE GROUP"/>
    <pivotTable tabId="8" name="CUSTOMER GENDER"/>
    <pivotTable tabId="8" name="product category"/>
    <pivotTable tabId="8" name="product kpi 2"/>
    <pivotTable tabId="8" name="pRODUCT KPI3"/>
    <pivotTable tabId="8" name="Top 5 Products"/>
    <pivotTable tabId="8" name="TP LOCATION"/>
    <pivotTable tabId="8" name="weekday"/>
    <pivotTable tabId="8" name="Product kpi"/>
  </pivotTables>
  <data>
    <olap pivotCacheId="831142104">
      <levels count="2">
        <level uniqueName="[Dm_Date].[Month Name].[(All)]" sourceCaption="(All)" count="0"/>
        <level uniqueName="[Dm_Date].[Month Name].[Month Name]" sourceCaption="Month Name" count="12">
          <ranges>
            <range startItem="0">
              <i n="[Dm_Date].[Month Name].&amp;[Jan]" c="Jan"/>
              <i n="[Dm_Date].[Month Name].&amp;[Feb]" c="Feb"/>
              <i n="[Dm_Date].[Month Name].&amp;[Mar]" c="Mar"/>
              <i n="[Dm_Date].[Month Name].&amp;[Apr]" c="Apr"/>
              <i n="[Dm_Date].[Month Name].&amp;[May]" c="May"/>
              <i n="[Dm_Date].[Month Name].&amp;[Jun]" c="Jun"/>
              <i n="[Dm_Date].[Month Name].&amp;[Jul]" c="Jul"/>
              <i n="[Dm_Date].[Month Name].&amp;[Aug]" c="Aug"/>
              <i n="[Dm_Date].[Month Name].&amp;[Sep]" c="Sep"/>
              <i n="[Dm_Date].[Month Name].&amp;[Oct]" c="Oct"/>
              <i n="[Dm_Date].[Month Name].&amp;[Nov]" c="Nov"/>
              <i n="[Dm_Date].[Month Name].&amp;[Dec]" c="Dec"/>
            </range>
          </ranges>
        </level>
      </levels>
      <selections count="1">
        <selection n="[Dm_Date].[Month 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F2963D5-C419-4021-8A40-584DB29671AF}" sourceName="[Dm_products].[Category]">
  <pivotTables>
    <pivotTable tabId="8" name="TP CUSTOMER"/>
    <pivotTable tabId="8" name="BT CUSTOMER"/>
    <pivotTable tabId="8" name="BT LOCATION"/>
    <pivotTable tabId="8" name="CUSTOMER AGE GROUP"/>
    <pivotTable tabId="8" name="CUSTOMER GENDER"/>
    <pivotTable tabId="8" name="month name"/>
    <pivotTable tabId="8" name="Product kpi"/>
    <pivotTable tabId="8" name="product kpi 2"/>
    <pivotTable tabId="8" name="pRODUCT KPI3"/>
    <pivotTable tabId="8" name="Top 5 Products"/>
    <pivotTable tabId="8" name="TP LOCATION"/>
    <pivotTable tabId="8" name="weekday"/>
    <pivotTable tabId="8" name="Month name 2"/>
  </pivotTables>
  <data>
    <olap pivotCacheId="831142104">
      <levels count="2">
        <level uniqueName="[Dm_products].[Category].[(All)]" sourceCaption="(All)" count="0"/>
        <level uniqueName="[Dm_products].[Category].[Category]" sourceCaption="Category" count="8">
          <ranges>
            <range startItem="0">
              <i n="[Dm_products].[Category].&amp;[Alcoholic Beverage]" c="Alcoholic Beverage"/>
              <i n="[Dm_products].[Category].&amp;[Coffee]" c="Coffee"/>
              <i n="[Dm_products].[Category].&amp;[Energy Drink]" c="Energy Drink"/>
              <i n="[Dm_products].[Category].&amp;[Juice]" c="Juice"/>
              <i n="[Dm_products].[Category].&amp;[Soft Drink]" c="Soft Drink"/>
              <i n="[Dm_products].[Category].&amp;[Sports Drink]" c="Sports Drink"/>
              <i n="[Dm_products].[Category].&amp;[Tea]" c="Tea"/>
              <i n="[Dm_products].[Category].&amp;[Water]" c="Water"/>
            </range>
          </ranges>
        </level>
      </levels>
      <selections count="1">
        <selection n="[Dm_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C6338991-2B4F-4EF5-93A0-1FCB99245607}" cache="Slicer_Month_Name" caption="Filter by Month" columnCount="3" level="1" style="SlicerStyleLight1 2" rowHeight="3657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2FDA11CD-0647-4C63-967D-AACE3D78A3E4}" cache="Slicer_Store_Name" caption="Store Name" level="1" style="SlicerStyleLight1 3"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B434327B-774B-4DE4-B063-E3CA64745A03}" cache="Slicer_Month_Name1" caption="Month Name" columnCount="2" level="1" style="SlicerStyleLight1 3" rowHeight="241300"/>
  <slicer name="Category" xr10:uid="{98DA917C-0BE6-41C5-BF5B-0DD5FAE9654B}" cache="Slicer_Category" caption="Category" level="1" style="SlicerStyleLight1 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DD71E36E-D590-4C25-8BDE-E2B0CBE2ED4B}">
  <we:reference id="wa200004689" version="1.0.0.0" store="en-US" storeType="OMEX"/>
  <we:alternateReferences>
    <we:reference id="wa200004689" version="1.0.0.0" store="wa200004689" storeType="OMEX"/>
  </we:alternateReferences>
  <we:properties>
    <we:property name="SourceData" value="{&quot;range&quot;:&quot;'Analysis 1'!V6:X15&quot;,&quot;worksheetId&quot;:&quot;{18623C79-F96A-4732-9585-62105A494F17}&quot;}"/>
    <we:property name="ZBILicenseSettings" value="{&quot;userInfo&quot;:{&quot;name&quot;:&quot;ikeyovwi omakpokpose&quot;,&quot;email&quot;:&quot;omakpokposefavour@gmail.com&quot;,&quot;userId&quot;:&quot;00000000-0000-0000-bbd6-289011f7d018&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4,&quot;titleFontColor&quot;:&quot;#4C8696&quot;,&quot;titleText&quot;:&quot;Total revenue and Total Target by Stor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9FC4F351-EE58-4701-9786-C4A3B22A4441}"/>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3.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rinterSettings" Target="../printerSettings/printerSettings5.bin"/><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5.xml"/><Relationship Id="rId13" Type="http://schemas.openxmlformats.org/officeDocument/2006/relationships/pivotTable" Target="../pivotTables/pivotTable20.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pivotTable" Target="../pivotTables/pivotTable19.xml"/><Relationship Id="rId2" Type="http://schemas.openxmlformats.org/officeDocument/2006/relationships/pivotTable" Target="../pivotTables/pivotTable9.xml"/><Relationship Id="rId16" Type="http://schemas.openxmlformats.org/officeDocument/2006/relationships/printerSettings" Target="../printerSettings/printerSettings7.bin"/><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pivotTable" Target="../pivotTables/pivotTable18.xml"/><Relationship Id="rId5" Type="http://schemas.openxmlformats.org/officeDocument/2006/relationships/pivotTable" Target="../pivotTables/pivotTable12.xml"/><Relationship Id="rId15" Type="http://schemas.openxmlformats.org/officeDocument/2006/relationships/pivotTable" Target="../pivotTables/pivotTable2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 Id="rId14" Type="http://schemas.openxmlformats.org/officeDocument/2006/relationships/pivotTable" Target="../pivotTables/pivot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074B3-0FAD-4790-B7DB-24E3275400B0}">
  <sheetPr codeName="Sheet1">
    <tabColor rgb="FFFFC000"/>
  </sheetPr>
  <dimension ref="Q1:T2"/>
  <sheetViews>
    <sheetView showGridLines="0" showRowColHeaders="0" zoomScaleNormal="100" workbookViewId="0"/>
  </sheetViews>
  <sheetFormatPr defaultRowHeight="14.5" x14ac:dyDescent="0.35"/>
  <cols>
    <col min="1" max="16384" width="8.7265625" style="5"/>
  </cols>
  <sheetData>
    <row r="1" spans="17:20" ht="7" customHeight="1" x14ac:dyDescent="0.35">
      <c r="Q1" s="6"/>
      <c r="R1" s="6"/>
      <c r="S1" s="6"/>
      <c r="T1" s="6"/>
    </row>
    <row r="2" spans="17:20" hidden="1" x14ac:dyDescent="0.35">
      <c r="Q2" s="6"/>
      <c r="R2" s="6"/>
      <c r="S2" s="6"/>
      <c r="T2" s="6"/>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DB4F5-62C9-4CE5-AA28-B6A558B98D34}">
  <sheetPr codeName="Sheet2">
    <tabColor theme="4" tint="-0.249977111117893"/>
  </sheetPr>
  <dimension ref="Q1:T2"/>
  <sheetViews>
    <sheetView showGridLines="0" showRowColHeaders="0" zoomScaleNormal="100" workbookViewId="0"/>
  </sheetViews>
  <sheetFormatPr defaultRowHeight="14.5" x14ac:dyDescent="0.35"/>
  <cols>
    <col min="1" max="16384" width="8.7265625" style="5"/>
  </cols>
  <sheetData>
    <row r="1" spans="17:20" ht="7" customHeight="1" x14ac:dyDescent="0.35">
      <c r="Q1" s="6"/>
      <c r="R1" s="6"/>
      <c r="S1" s="6"/>
      <c r="T1" s="6"/>
    </row>
    <row r="2" spans="17:20" hidden="1" x14ac:dyDescent="0.35">
      <c r="Q2" s="6"/>
      <c r="R2" s="6"/>
      <c r="S2" s="6"/>
      <c r="T2" s="6"/>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2317E-C8A8-4C4A-81B9-89D456BD4EF2}">
  <sheetPr codeName="Sheet3">
    <tabColor theme="5" tint="-0.249977111117893"/>
  </sheetPr>
  <dimension ref="Q1:T2"/>
  <sheetViews>
    <sheetView showGridLines="0" showRowColHeaders="0" tabSelected="1" zoomScaleNormal="100" workbookViewId="0"/>
  </sheetViews>
  <sheetFormatPr defaultRowHeight="14.5" x14ac:dyDescent="0.35"/>
  <cols>
    <col min="1" max="16384" width="8.7265625" style="5"/>
  </cols>
  <sheetData>
    <row r="1" spans="17:20" ht="7" customHeight="1" x14ac:dyDescent="0.35">
      <c r="Q1" s="6"/>
      <c r="R1" s="6"/>
      <c r="S1" s="6"/>
      <c r="T1" s="6"/>
    </row>
    <row r="2" spans="17:20" hidden="1" x14ac:dyDescent="0.35">
      <c r="Q2" s="6"/>
      <c r="R2" s="6"/>
      <c r="S2" s="6"/>
      <c r="T2" s="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Option Button 2">
              <controlPr defaultSize="0" autoFill="0" autoLine="0" autoPict="0">
                <anchor moveWithCells="1">
                  <from>
                    <xdr:col>8</xdr:col>
                    <xdr:colOff>546100</xdr:colOff>
                    <xdr:row>9</xdr:row>
                    <xdr:rowOff>177800</xdr:rowOff>
                  </from>
                  <to>
                    <xdr:col>9</xdr:col>
                    <xdr:colOff>158750</xdr:colOff>
                    <xdr:row>11</xdr:row>
                    <xdr:rowOff>38100</xdr:rowOff>
                  </to>
                </anchor>
              </controlPr>
            </control>
          </mc:Choice>
        </mc:AlternateContent>
        <mc:AlternateContent xmlns:mc="http://schemas.openxmlformats.org/markup-compatibility/2006">
          <mc:Choice Requires="x14">
            <control shapeId="7171" r:id="rId5" name="Drop Down 3">
              <controlPr defaultSize="0" autoLine="0" autoPict="0">
                <anchor moveWithCells="1">
                  <from>
                    <xdr:col>11</xdr:col>
                    <xdr:colOff>501650</xdr:colOff>
                    <xdr:row>10</xdr:row>
                    <xdr:rowOff>6350</xdr:rowOff>
                  </from>
                  <to>
                    <xdr:col>13</xdr:col>
                    <xdr:colOff>95250</xdr:colOff>
                    <xdr:row>10</xdr:row>
                    <xdr:rowOff>177800</xdr:rowOff>
                  </to>
                </anchor>
              </controlPr>
            </control>
          </mc:Choice>
        </mc:AlternateContent>
        <mc:AlternateContent xmlns:mc="http://schemas.openxmlformats.org/markup-compatibility/2006">
          <mc:Choice Requires="x14">
            <control shapeId="7172" r:id="rId6" name="Option Button 4">
              <controlPr defaultSize="0" autoFill="0" autoLine="0" autoPict="0">
                <anchor moveWithCells="1">
                  <from>
                    <xdr:col>10</xdr:col>
                    <xdr:colOff>203200</xdr:colOff>
                    <xdr:row>9</xdr:row>
                    <xdr:rowOff>177800</xdr:rowOff>
                  </from>
                  <to>
                    <xdr:col>10</xdr:col>
                    <xdr:colOff>425450</xdr:colOff>
                    <xdr:row>11</xdr:row>
                    <xdr:rowOff>38100</xdr:rowOff>
                  </to>
                </anchor>
              </controlPr>
            </control>
          </mc:Choice>
        </mc:AlternateContent>
        <mc:AlternateContent xmlns:mc="http://schemas.openxmlformats.org/markup-compatibility/2006">
          <mc:Choice Requires="x14">
            <control shapeId="7184" r:id="rId7" name="Option Button 16">
              <controlPr defaultSize="0" autoFill="0" autoLine="0" autoPict="0">
                <anchor moveWithCells="1">
                  <from>
                    <xdr:col>14</xdr:col>
                    <xdr:colOff>241300</xdr:colOff>
                    <xdr:row>12</xdr:row>
                    <xdr:rowOff>31750</xdr:rowOff>
                  </from>
                  <to>
                    <xdr:col>14</xdr:col>
                    <xdr:colOff>450850</xdr:colOff>
                    <xdr:row>13</xdr:row>
                    <xdr:rowOff>50800</xdr:rowOff>
                  </to>
                </anchor>
              </controlPr>
            </control>
          </mc:Choice>
        </mc:AlternateContent>
        <mc:AlternateContent xmlns:mc="http://schemas.openxmlformats.org/markup-compatibility/2006">
          <mc:Choice Requires="x14">
            <control shapeId="7185" r:id="rId8" name="Option Button 17">
              <controlPr defaultSize="0" autoFill="0" autoLine="0" autoPict="0">
                <anchor moveWithCells="1">
                  <from>
                    <xdr:col>17</xdr:col>
                    <xdr:colOff>285750</xdr:colOff>
                    <xdr:row>12</xdr:row>
                    <xdr:rowOff>50800</xdr:rowOff>
                  </from>
                  <to>
                    <xdr:col>17</xdr:col>
                    <xdr:colOff>495300</xdr:colOff>
                    <xdr:row>13</xdr:row>
                    <xdr:rowOff>69850</xdr:rowOff>
                  </to>
                </anchor>
              </controlPr>
            </control>
          </mc:Choice>
        </mc:AlternateContent>
        <mc:AlternateContent xmlns:mc="http://schemas.openxmlformats.org/markup-compatibility/2006">
          <mc:Choice Requires="x14">
            <control shapeId="7186" r:id="rId9" name="Group Box 18">
              <controlPr defaultSize="0" autoFill="0" autoPict="0">
                <anchor moveWithCells="1">
                  <from>
                    <xdr:col>13</xdr:col>
                    <xdr:colOff>527050</xdr:colOff>
                    <xdr:row>11</xdr:row>
                    <xdr:rowOff>165100</xdr:rowOff>
                  </from>
                  <to>
                    <xdr:col>17</xdr:col>
                    <xdr:colOff>571500</xdr:colOff>
                    <xdr:row>13</xdr:row>
                    <xdr:rowOff>114300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23C79-F96A-4732-9585-62105A494F17}">
  <sheetPr codeName="Sheet4">
    <tabColor theme="1" tint="4.9989318521683403E-2"/>
  </sheetPr>
  <dimension ref="B2:X17"/>
  <sheetViews>
    <sheetView topLeftCell="C1" zoomScale="87" workbookViewId="0">
      <selection activeCell="V6" sqref="V6:X15"/>
    </sheetView>
  </sheetViews>
  <sheetFormatPr defaultRowHeight="14.5" x14ac:dyDescent="0.35"/>
  <cols>
    <col min="4" max="4" width="12.453125" bestFit="1" customWidth="1"/>
    <col min="5" max="6" width="6.26953125" bestFit="1" customWidth="1"/>
    <col min="7" max="7" width="14" bestFit="1" customWidth="1"/>
    <col min="8" max="8" width="12.08984375" bestFit="1" customWidth="1"/>
    <col min="9" max="9" width="11.54296875" bestFit="1" customWidth="1"/>
    <col min="10" max="10" width="11.1796875" bestFit="1" customWidth="1"/>
    <col min="11" max="11" width="9.7265625" bestFit="1" customWidth="1"/>
    <col min="12" max="12" width="12.54296875" bestFit="1" customWidth="1"/>
    <col min="13" max="13" width="12.1796875" bestFit="1" customWidth="1"/>
    <col min="14" max="14" width="10.90625" bestFit="1" customWidth="1"/>
    <col min="18" max="18" width="13.7265625" bestFit="1" customWidth="1"/>
    <col min="19" max="19" width="12.453125" bestFit="1" customWidth="1"/>
    <col min="20" max="20" width="10.90625" bestFit="1" customWidth="1"/>
    <col min="21" max="21" width="12.453125" bestFit="1" customWidth="1"/>
    <col min="22" max="27" width="10.90625" bestFit="1" customWidth="1"/>
  </cols>
  <sheetData>
    <row r="2" spans="2:24" x14ac:dyDescent="0.35">
      <c r="B2" s="3"/>
    </row>
    <row r="6" spans="2:24" x14ac:dyDescent="0.35">
      <c r="D6" t="s">
        <v>0</v>
      </c>
      <c r="E6" t="s">
        <v>2</v>
      </c>
      <c r="F6" t="s">
        <v>1</v>
      </c>
      <c r="G6" t="s">
        <v>3</v>
      </c>
      <c r="H6" t="s">
        <v>4</v>
      </c>
      <c r="I6" t="s">
        <v>5</v>
      </c>
      <c r="J6" t="s">
        <v>6</v>
      </c>
      <c r="K6" t="s">
        <v>7</v>
      </c>
      <c r="L6" t="s">
        <v>8</v>
      </c>
      <c r="M6" t="s">
        <v>9</v>
      </c>
      <c r="N6" t="s">
        <v>10</v>
      </c>
      <c r="R6" s="7" t="s">
        <v>22</v>
      </c>
      <c r="S6" t="s">
        <v>0</v>
      </c>
      <c r="T6" t="s">
        <v>10</v>
      </c>
      <c r="V6" t="str">
        <f>R6</f>
        <v>Store Name</v>
      </c>
      <c r="W6" t="str">
        <f>S6</f>
        <v>Total revenue</v>
      </c>
      <c r="X6" t="str">
        <f>T6</f>
        <v>Total Target</v>
      </c>
    </row>
    <row r="7" spans="2:24" x14ac:dyDescent="0.35">
      <c r="D7" s="8">
        <v>5446809.4700000202</v>
      </c>
      <c r="E7" s="8">
        <v>3149297.4099999927</v>
      </c>
      <c r="F7" s="8">
        <v>2297512.0600000275</v>
      </c>
      <c r="G7" s="2">
        <v>0.42180878047126164</v>
      </c>
      <c r="H7" s="9">
        <v>20000</v>
      </c>
      <c r="I7" s="8">
        <v>438297.51000000123</v>
      </c>
      <c r="J7" s="2">
        <v>8.0468669303389667E-2</v>
      </c>
      <c r="K7" s="4">
        <v>100</v>
      </c>
      <c r="L7" s="9">
        <v>606148</v>
      </c>
      <c r="M7" s="9">
        <v>48662</v>
      </c>
      <c r="N7" s="8">
        <v>5254990</v>
      </c>
      <c r="R7" t="s">
        <v>11</v>
      </c>
      <c r="S7" s="1">
        <v>546574.63</v>
      </c>
      <c r="T7" s="1">
        <v>422011</v>
      </c>
      <c r="V7" t="str">
        <f t="shared" ref="V7:V16" si="0">R7</f>
        <v>Barron-Fleming</v>
      </c>
      <c r="W7">
        <f t="shared" ref="W7:W16" si="1">S7</f>
        <v>546574.63</v>
      </c>
      <c r="X7">
        <f t="shared" ref="X7:X16" si="2">T7</f>
        <v>422011</v>
      </c>
    </row>
    <row r="8" spans="2:24" x14ac:dyDescent="0.35">
      <c r="R8" t="s">
        <v>12</v>
      </c>
      <c r="S8" s="1">
        <v>526187</v>
      </c>
      <c r="T8" s="1">
        <v>600510</v>
      </c>
      <c r="V8" t="str">
        <f t="shared" si="0"/>
        <v>Berg-Trujillo</v>
      </c>
      <c r="W8">
        <f t="shared" si="1"/>
        <v>526187</v>
      </c>
      <c r="X8">
        <f t="shared" si="2"/>
        <v>600510</v>
      </c>
    </row>
    <row r="9" spans="2:24" x14ac:dyDescent="0.35">
      <c r="R9" t="s">
        <v>13</v>
      </c>
      <c r="S9" s="1">
        <v>548423.81999999995</v>
      </c>
      <c r="T9" s="1">
        <v>418186</v>
      </c>
      <c r="V9" t="str">
        <f t="shared" si="0"/>
        <v>Lee-Myers</v>
      </c>
      <c r="W9">
        <f t="shared" si="1"/>
        <v>548423.81999999995</v>
      </c>
      <c r="X9">
        <f t="shared" si="2"/>
        <v>418186</v>
      </c>
    </row>
    <row r="10" spans="2:24" x14ac:dyDescent="0.35">
      <c r="R10" t="s">
        <v>14</v>
      </c>
      <c r="S10" s="1">
        <v>545095.25999999989</v>
      </c>
      <c r="T10" s="1">
        <v>419431</v>
      </c>
      <c r="V10" t="str">
        <f t="shared" si="0"/>
        <v>Lopez</v>
      </c>
      <c r="W10">
        <f t="shared" si="1"/>
        <v>545095.25999999989</v>
      </c>
      <c r="X10">
        <f t="shared" si="2"/>
        <v>419431</v>
      </c>
    </row>
    <row r="11" spans="2:24" x14ac:dyDescent="0.35">
      <c r="R11" t="s">
        <v>15</v>
      </c>
      <c r="S11" s="1">
        <v>536475.9</v>
      </c>
      <c r="T11" s="1">
        <v>601307</v>
      </c>
      <c r="V11" t="str">
        <f t="shared" si="0"/>
        <v>Martinez</v>
      </c>
      <c r="W11">
        <f t="shared" si="1"/>
        <v>536475.9</v>
      </c>
      <c r="X11">
        <f t="shared" si="2"/>
        <v>601307</v>
      </c>
    </row>
    <row r="12" spans="2:24" x14ac:dyDescent="0.35">
      <c r="R12" t="s">
        <v>16</v>
      </c>
      <c r="S12" s="1">
        <v>547475.30000000005</v>
      </c>
      <c r="T12" s="1">
        <v>646080</v>
      </c>
      <c r="V12" t="str">
        <f t="shared" si="0"/>
        <v>Miller</v>
      </c>
      <c r="W12">
        <f t="shared" si="1"/>
        <v>547475.30000000005</v>
      </c>
      <c r="X12">
        <f t="shared" si="2"/>
        <v>646080</v>
      </c>
    </row>
    <row r="13" spans="2:24" x14ac:dyDescent="0.35">
      <c r="G13" s="10" t="s">
        <v>31</v>
      </c>
      <c r="H13" s="10" t="s">
        <v>32</v>
      </c>
      <c r="I13" s="10" t="s">
        <v>33</v>
      </c>
      <c r="R13" t="s">
        <v>17</v>
      </c>
      <c r="S13" s="1">
        <v>565168.15000000014</v>
      </c>
      <c r="T13" s="1">
        <v>445958</v>
      </c>
      <c r="V13" t="str">
        <f t="shared" si="0"/>
        <v>Myers-Lopez</v>
      </c>
      <c r="W13">
        <f t="shared" si="1"/>
        <v>565168.15000000014</v>
      </c>
      <c r="X13">
        <f t="shared" si="2"/>
        <v>445958</v>
      </c>
    </row>
    <row r="14" spans="2:24" ht="18.5" x14ac:dyDescent="0.35">
      <c r="G14" s="8">
        <f>GETPIVOTDATA("[Measures].[Total revenue]",$D$6)</f>
        <v>5446809.4700000202</v>
      </c>
      <c r="H14" s="8">
        <f>GETPIVOTDATA("[Measures].[Total Target]",$D$6)</f>
        <v>5254990</v>
      </c>
      <c r="I14" s="12" t="str">
        <f>IFERROR(IF(((G14-H14)/H14)&gt;0,"▲"&amp;TEXT((G14-H14)/H14,"+0.0%;-0.0%"),"▼"&amp;TEXT((G14-H14)/H14,"+0.0%;-0.0%")),0)</f>
        <v>▲+3.7%</v>
      </c>
      <c r="J14" s="11">
        <f>(G14-H14)/H14</f>
        <v>3.6502347292767488E-2</v>
      </c>
      <c r="R14" t="s">
        <v>18</v>
      </c>
      <c r="S14" s="1">
        <v>536180.92999999993</v>
      </c>
      <c r="T14" s="1">
        <v>711271</v>
      </c>
      <c r="V14" t="str">
        <f t="shared" si="0"/>
        <v>Novak PLC</v>
      </c>
      <c r="W14">
        <f t="shared" si="1"/>
        <v>536180.92999999993</v>
      </c>
      <c r="X14">
        <f t="shared" si="2"/>
        <v>711271</v>
      </c>
    </row>
    <row r="15" spans="2:24" x14ac:dyDescent="0.35">
      <c r="R15" t="s">
        <v>19</v>
      </c>
      <c r="S15" s="1">
        <v>537047.05999999982</v>
      </c>
      <c r="T15" s="1">
        <v>485684</v>
      </c>
      <c r="V15" t="str">
        <f t="shared" si="0"/>
        <v>Thomas</v>
      </c>
      <c r="W15">
        <f t="shared" si="1"/>
        <v>537047.05999999982</v>
      </c>
      <c r="X15">
        <f t="shared" si="2"/>
        <v>485684</v>
      </c>
    </row>
    <row r="16" spans="2:24" x14ac:dyDescent="0.35">
      <c r="R16" t="s">
        <v>20</v>
      </c>
      <c r="S16" s="1">
        <v>558181.42000000004</v>
      </c>
      <c r="T16" s="1">
        <v>504552</v>
      </c>
      <c r="V16" t="str">
        <f t="shared" si="0"/>
        <v>Valdez</v>
      </c>
      <c r="W16">
        <f t="shared" si="1"/>
        <v>558181.42000000004</v>
      </c>
      <c r="X16">
        <f t="shared" si="2"/>
        <v>504552</v>
      </c>
    </row>
    <row r="17" spans="18:20" x14ac:dyDescent="0.35">
      <c r="R17" t="s">
        <v>21</v>
      </c>
      <c r="S17" s="1">
        <v>5446809.4700000202</v>
      </c>
      <c r="T17" s="1">
        <v>5254990</v>
      </c>
    </row>
  </sheetData>
  <conditionalFormatting sqref="I14">
    <cfRule type="expression" dxfId="15" priority="1">
      <formula>$J$14=0</formula>
    </cfRule>
    <cfRule type="expression" dxfId="14" priority="2">
      <formula>$J$14&gt;0</formula>
    </cfRule>
    <cfRule type="expression" dxfId="13" priority="3">
      <formula>$J$14&lt;0</formula>
    </cfRule>
  </conditionalFormatting>
  <pageMargins left="0.7" right="0.7" top="0.75" bottom="0.75" header="0.3" footer="0.3"/>
  <pageSetup orientation="portrait" r:id="rId3"/>
  <extLst>
    <ext xmlns:x15="http://schemas.microsoft.com/office/spreadsheetml/2010/11/main" uri="{F7C9EE02-42E1-4005-9D12-6889AFFD525C}">
      <x15:webExtensions xmlns:xm="http://schemas.microsoft.com/office/excel/2006/main">
        <x15:webExtension appRef="{9FC4F351-EE58-4701-9786-C4A3B22A4441}">
          <xm:f>'Analysis 1'!$V$6:$X$15</xm:f>
        </x15:webExtension>
      </x15:webExtens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CFDE3-F7E3-4917-B974-860A787E3DEB}">
  <sheetPr codeName="Sheet5">
    <tabColor theme="5" tint="-0.249977111117893"/>
  </sheetPr>
  <dimension ref="C8:AS30"/>
  <sheetViews>
    <sheetView showGridLines="0" topLeftCell="C1" workbookViewId="0">
      <selection activeCell="AP31" sqref="AP31"/>
    </sheetView>
  </sheetViews>
  <sheetFormatPr defaultRowHeight="14.5" x14ac:dyDescent="0.35"/>
  <cols>
    <col min="1" max="2" width="12.36328125" bestFit="1" customWidth="1"/>
    <col min="3" max="3" width="14.1796875" bestFit="1" customWidth="1"/>
    <col min="4" max="4" width="12.36328125" bestFit="1" customWidth="1"/>
    <col min="5" max="5" width="10.90625" bestFit="1" customWidth="1"/>
    <col min="8" max="8" width="11.90625" bestFit="1" customWidth="1"/>
    <col min="9" max="9" width="12.36328125" bestFit="1" customWidth="1"/>
    <col min="10" max="10" width="10.90625" bestFit="1" customWidth="1"/>
    <col min="13" max="13" width="11.81640625" bestFit="1" customWidth="1"/>
    <col min="16" max="16" width="3.6328125" style="21" customWidth="1"/>
    <col min="19" max="19" width="12.36328125" bestFit="1" customWidth="1"/>
    <col min="20" max="20" width="10.90625" bestFit="1" customWidth="1"/>
    <col min="21" max="21" width="12.54296875" bestFit="1" customWidth="1"/>
    <col min="24" max="24" width="4.26953125" style="21" customWidth="1"/>
    <col min="26" max="27" width="12.36328125" bestFit="1" customWidth="1"/>
    <col min="28" max="28" width="13.453125" bestFit="1" customWidth="1"/>
    <col min="30" max="30" width="3.54296875" style="35" customWidth="1"/>
    <col min="33" max="33" width="9.7265625" bestFit="1" customWidth="1"/>
    <col min="34" max="34" width="12.36328125" bestFit="1" customWidth="1"/>
    <col min="35" max="35" width="13.453125" bestFit="1" customWidth="1"/>
    <col min="40" max="40" width="3.36328125" style="35" customWidth="1"/>
    <col min="42" max="42" width="11.6328125" bestFit="1" customWidth="1"/>
    <col min="43" max="43" width="12.36328125" bestFit="1" customWidth="1"/>
    <col min="44" max="44" width="13.453125" bestFit="1" customWidth="1"/>
  </cols>
  <sheetData>
    <row r="8" spans="3:44" x14ac:dyDescent="0.35">
      <c r="C8" s="13" t="s">
        <v>46</v>
      </c>
      <c r="D8" s="14" t="s">
        <v>0</v>
      </c>
      <c r="E8" s="14" t="s">
        <v>10</v>
      </c>
      <c r="H8" s="19" t="str">
        <f>C8</f>
        <v>Month Name</v>
      </c>
      <c r="I8" s="19" t="str">
        <f>D8</f>
        <v>Total revenue</v>
      </c>
      <c r="J8" s="19" t="str">
        <f>E8</f>
        <v>Total Target</v>
      </c>
      <c r="K8" s="19" t="s">
        <v>47</v>
      </c>
      <c r="M8" s="18" t="str">
        <f>H8</f>
        <v>Month Name</v>
      </c>
      <c r="N8" s="18" t="s">
        <v>33</v>
      </c>
      <c r="S8" s="14" t="s">
        <v>0</v>
      </c>
      <c r="T8" s="14" t="s">
        <v>10</v>
      </c>
      <c r="U8" s="10" t="s">
        <v>50</v>
      </c>
      <c r="Z8" s="13" t="s">
        <v>51</v>
      </c>
      <c r="AA8" s="14" t="s">
        <v>0</v>
      </c>
      <c r="AB8" s="14" t="s">
        <v>54</v>
      </c>
      <c r="AG8" s="13" t="s">
        <v>55</v>
      </c>
      <c r="AH8" s="14" t="s">
        <v>0</v>
      </c>
      <c r="AI8" s="14" t="s">
        <v>54</v>
      </c>
      <c r="AP8" s="13" t="s">
        <v>23</v>
      </c>
      <c r="AQ8" s="14" t="s">
        <v>0</v>
      </c>
      <c r="AR8" s="14" t="s">
        <v>54</v>
      </c>
    </row>
    <row r="9" spans="3:44" ht="23.5" x14ac:dyDescent="0.35">
      <c r="C9" s="14" t="s">
        <v>34</v>
      </c>
      <c r="D9" s="15">
        <v>444162.52</v>
      </c>
      <c r="E9" s="15">
        <v>439042</v>
      </c>
      <c r="H9" s="14" t="str">
        <f t="shared" ref="H9:H20" si="0">C9</f>
        <v>Jan</v>
      </c>
      <c r="I9" s="15">
        <f t="shared" ref="I9:I20" si="1">D9</f>
        <v>444162.52</v>
      </c>
      <c r="J9" s="15">
        <f t="shared" ref="J9:J20" si="2">E9</f>
        <v>439042</v>
      </c>
      <c r="K9" s="15" t="str">
        <f t="shared" ref="K9:K20" si="3">IF(I9=Large_1,I9,IF(I9=Large_2,I9,""))</f>
        <v/>
      </c>
      <c r="M9" s="14" t="str">
        <f t="shared" ref="M9:M20" si="4">H9</f>
        <v>Jan</v>
      </c>
      <c r="N9" s="20">
        <f>(I9-J9)/J9</f>
        <v>1.1662938853230486E-2</v>
      </c>
      <c r="S9" s="15">
        <v>5446809.4700000202</v>
      </c>
      <c r="T9" s="45">
        <v>5254990</v>
      </c>
      <c r="U9" s="23" t="str">
        <f>IFERROR(IF(((S9-T9)/T9)&gt;0,"▲"&amp;TEXT((S9-T9)/T9,"+0.0%;-0.0%"),"▼"&amp;TEXT((S9-T9)/T9,"+0.0%;-0.0%")),0)</f>
        <v>▲+3.7%</v>
      </c>
      <c r="V9" s="22">
        <f>(S9-T9)/T9</f>
        <v>3.6502347292767488E-2</v>
      </c>
      <c r="W9" s="22"/>
      <c r="Z9" s="14" t="s">
        <v>52</v>
      </c>
      <c r="AA9" s="15">
        <v>3894278.1300000134</v>
      </c>
      <c r="AB9" s="24">
        <v>0.7149649995008911</v>
      </c>
      <c r="AG9" s="14" t="s">
        <v>56</v>
      </c>
      <c r="AH9" s="15">
        <v>1336248.3099999984</v>
      </c>
      <c r="AI9" s="20"/>
      <c r="AP9" s="14" t="s">
        <v>27</v>
      </c>
      <c r="AQ9" s="15">
        <v>765868.27999999898</v>
      </c>
      <c r="AR9" s="20"/>
    </row>
    <row r="10" spans="3:44" x14ac:dyDescent="0.35">
      <c r="C10" s="14" t="s">
        <v>35</v>
      </c>
      <c r="D10" s="15">
        <v>423741.52</v>
      </c>
      <c r="E10" s="15">
        <v>431279</v>
      </c>
      <c r="H10" s="14" t="str">
        <f t="shared" si="0"/>
        <v>Feb</v>
      </c>
      <c r="I10" s="15">
        <f t="shared" si="1"/>
        <v>423741.52</v>
      </c>
      <c r="J10" s="15">
        <f t="shared" si="2"/>
        <v>431279</v>
      </c>
      <c r="K10" s="15" t="str">
        <f t="shared" si="3"/>
        <v/>
      </c>
      <c r="M10" s="14" t="str">
        <f t="shared" si="4"/>
        <v>Feb</v>
      </c>
      <c r="N10" s="20">
        <f t="shared" ref="N10:N20" si="5">(I10-J10)/J10</f>
        <v>-1.7477039225188291E-2</v>
      </c>
      <c r="Z10" s="14" t="s">
        <v>53</v>
      </c>
      <c r="AA10" s="15">
        <v>1552531.3400000015</v>
      </c>
      <c r="AB10" s="24">
        <v>0.2850350004991079</v>
      </c>
      <c r="AG10" s="14" t="s">
        <v>57</v>
      </c>
      <c r="AH10" s="15">
        <v>1384874.5400000024</v>
      </c>
      <c r="AI10" s="20">
        <v>3.6390115247370451E-2</v>
      </c>
      <c r="AP10" s="14" t="s">
        <v>25</v>
      </c>
      <c r="AQ10" s="15">
        <v>789470.8800000028</v>
      </c>
      <c r="AR10" s="20">
        <v>3.0818093158269787E-2</v>
      </c>
    </row>
    <row r="11" spans="3:44" x14ac:dyDescent="0.35">
      <c r="C11" s="14" t="s">
        <v>36</v>
      </c>
      <c r="D11" s="15">
        <v>468344.26999999955</v>
      </c>
      <c r="E11" s="15">
        <v>445591</v>
      </c>
      <c r="H11" s="14" t="str">
        <f t="shared" si="0"/>
        <v>Mar</v>
      </c>
      <c r="I11" s="15">
        <f t="shared" si="1"/>
        <v>468344.26999999955</v>
      </c>
      <c r="J11" s="15">
        <f t="shared" si="2"/>
        <v>445591</v>
      </c>
      <c r="K11" s="15" t="str">
        <f t="shared" si="3"/>
        <v/>
      </c>
      <c r="M11" s="14" t="str">
        <f t="shared" si="4"/>
        <v>Mar</v>
      </c>
      <c r="N11" s="20">
        <f t="shared" si="5"/>
        <v>5.1063127397096335E-2</v>
      </c>
      <c r="AG11" s="14" t="s">
        <v>58</v>
      </c>
      <c r="AH11" s="15">
        <v>1362939.5400000014</v>
      </c>
      <c r="AI11" s="20">
        <v>-1.5838979897775357E-2</v>
      </c>
      <c r="AP11" s="14" t="s">
        <v>29</v>
      </c>
      <c r="AQ11" s="15">
        <v>772166.82999999914</v>
      </c>
      <c r="AR11" s="20">
        <v>-2.1918541187996184E-2</v>
      </c>
    </row>
    <row r="12" spans="3:44" x14ac:dyDescent="0.35">
      <c r="C12" s="14" t="s">
        <v>37</v>
      </c>
      <c r="D12" s="15">
        <v>448652.76</v>
      </c>
      <c r="E12" s="15">
        <v>453071</v>
      </c>
      <c r="H12" s="14" t="str">
        <f t="shared" si="0"/>
        <v>Apr</v>
      </c>
      <c r="I12" s="15">
        <f t="shared" si="1"/>
        <v>448652.76</v>
      </c>
      <c r="J12" s="15">
        <f t="shared" si="2"/>
        <v>453071</v>
      </c>
      <c r="K12" s="15" t="str">
        <f t="shared" si="3"/>
        <v/>
      </c>
      <c r="M12" s="14" t="str">
        <f t="shared" si="4"/>
        <v>Apr</v>
      </c>
      <c r="N12" s="20">
        <f t="shared" si="5"/>
        <v>-9.7517607615583216E-3</v>
      </c>
      <c r="AG12" s="14" t="s">
        <v>59</v>
      </c>
      <c r="AH12" s="15">
        <v>1362747.0800000008</v>
      </c>
      <c r="AI12" s="20">
        <v>-1.4120949194904202E-4</v>
      </c>
      <c r="AP12" s="14" t="s">
        <v>30</v>
      </c>
      <c r="AQ12" s="15">
        <v>774303.62999999756</v>
      </c>
      <c r="AR12" s="20">
        <v>2.7672776361015393E-3</v>
      </c>
    </row>
    <row r="13" spans="3:44" x14ac:dyDescent="0.35">
      <c r="C13" s="14" t="s">
        <v>38</v>
      </c>
      <c r="D13" s="15">
        <v>480720.64000000013</v>
      </c>
      <c r="E13" s="15">
        <v>444167</v>
      </c>
      <c r="H13" s="14" t="str">
        <f t="shared" si="0"/>
        <v>May</v>
      </c>
      <c r="I13" s="15">
        <f t="shared" si="1"/>
        <v>480720.64000000013</v>
      </c>
      <c r="J13" s="15">
        <f t="shared" si="2"/>
        <v>444167</v>
      </c>
      <c r="K13" s="15">
        <f t="shared" si="3"/>
        <v>480720.64000000013</v>
      </c>
      <c r="M13" s="14" t="str">
        <f t="shared" si="4"/>
        <v>May</v>
      </c>
      <c r="N13" s="20">
        <f t="shared" si="5"/>
        <v>8.2297063942166196E-2</v>
      </c>
      <c r="AP13" s="14" t="s">
        <v>28</v>
      </c>
      <c r="AQ13" s="15">
        <v>795985.00999999966</v>
      </c>
      <c r="AR13" s="20">
        <v>2.8001134387039057E-2</v>
      </c>
    </row>
    <row r="14" spans="3:44" x14ac:dyDescent="0.35">
      <c r="C14" s="14" t="s">
        <v>39</v>
      </c>
      <c r="D14" s="15">
        <v>455501.1399999999</v>
      </c>
      <c r="E14" s="15">
        <v>421979</v>
      </c>
      <c r="H14" s="14" t="str">
        <f t="shared" si="0"/>
        <v>Jun</v>
      </c>
      <c r="I14" s="15">
        <f t="shared" si="1"/>
        <v>455501.1399999999</v>
      </c>
      <c r="J14" s="15">
        <f t="shared" si="2"/>
        <v>421979</v>
      </c>
      <c r="K14" s="15" t="str">
        <f t="shared" si="3"/>
        <v/>
      </c>
      <c r="M14" s="14" t="str">
        <f t="shared" si="4"/>
        <v>Jun</v>
      </c>
      <c r="N14" s="20">
        <f t="shared" si="5"/>
        <v>7.9440303901378739E-2</v>
      </c>
      <c r="AP14" s="14" t="s">
        <v>24</v>
      </c>
      <c r="AQ14" s="15">
        <v>762351.78000000084</v>
      </c>
      <c r="AR14" s="20">
        <v>-4.225359721284052E-2</v>
      </c>
    </row>
    <row r="15" spans="3:44" x14ac:dyDescent="0.35">
      <c r="C15" s="14" t="s">
        <v>40</v>
      </c>
      <c r="D15" s="15">
        <v>433725.86000000057</v>
      </c>
      <c r="E15" s="15">
        <v>456718</v>
      </c>
      <c r="H15" s="14" t="str">
        <f t="shared" si="0"/>
        <v>Jul</v>
      </c>
      <c r="I15" s="15">
        <f t="shared" si="1"/>
        <v>433725.86000000057</v>
      </c>
      <c r="J15" s="15">
        <f t="shared" si="2"/>
        <v>456718</v>
      </c>
      <c r="K15" s="15" t="str">
        <f t="shared" si="3"/>
        <v/>
      </c>
      <c r="M15" s="14" t="str">
        <f t="shared" si="4"/>
        <v>Jul</v>
      </c>
      <c r="N15" s="20">
        <f t="shared" si="5"/>
        <v>-5.0342092932618009E-2</v>
      </c>
      <c r="AP15" s="14" t="s">
        <v>26</v>
      </c>
      <c r="AQ15" s="15">
        <v>786663.06000000041</v>
      </c>
      <c r="AR15" s="20">
        <v>3.1889844869253843E-2</v>
      </c>
    </row>
    <row r="16" spans="3:44" x14ac:dyDescent="0.35">
      <c r="C16" s="14" t="s">
        <v>41</v>
      </c>
      <c r="D16" s="15">
        <v>485766.24999999977</v>
      </c>
      <c r="E16" s="15">
        <v>431727</v>
      </c>
      <c r="H16" s="14" t="str">
        <f t="shared" si="0"/>
        <v>Aug</v>
      </c>
      <c r="I16" s="15">
        <f t="shared" si="1"/>
        <v>485766.24999999977</v>
      </c>
      <c r="J16" s="15">
        <f t="shared" si="2"/>
        <v>431727</v>
      </c>
      <c r="K16" s="15">
        <f t="shared" si="3"/>
        <v>485766.24999999977</v>
      </c>
      <c r="M16" s="14" t="str">
        <f t="shared" si="4"/>
        <v>Aug</v>
      </c>
      <c r="N16" s="20">
        <f t="shared" si="5"/>
        <v>0.12516995694038077</v>
      </c>
      <c r="AG16" s="10" t="s">
        <v>60</v>
      </c>
    </row>
    <row r="17" spans="3:45" x14ac:dyDescent="0.35">
      <c r="C17" s="14" t="s">
        <v>42</v>
      </c>
      <c r="D17" s="15">
        <v>443447.43000000028</v>
      </c>
      <c r="E17" s="15">
        <v>446912</v>
      </c>
      <c r="H17" s="14" t="str">
        <f t="shared" si="0"/>
        <v>Sep</v>
      </c>
      <c r="I17" s="15">
        <f t="shared" si="1"/>
        <v>443447.43000000028</v>
      </c>
      <c r="J17" s="15">
        <f t="shared" si="2"/>
        <v>446912</v>
      </c>
      <c r="K17" s="15" t="str">
        <f t="shared" si="3"/>
        <v/>
      </c>
      <c r="M17" s="14" t="str">
        <f t="shared" si="4"/>
        <v>Sep</v>
      </c>
      <c r="N17" s="20">
        <f t="shared" si="5"/>
        <v>-7.7522420521259575E-3</v>
      </c>
    </row>
    <row r="18" spans="3:45" x14ac:dyDescent="0.35">
      <c r="C18" s="14" t="s">
        <v>43</v>
      </c>
      <c r="D18" s="15">
        <v>458984.37999999983</v>
      </c>
      <c r="E18" s="15">
        <v>414360</v>
      </c>
      <c r="H18" s="14" t="str">
        <f t="shared" si="0"/>
        <v>Oct</v>
      </c>
      <c r="I18" s="15">
        <f t="shared" si="1"/>
        <v>458984.37999999983</v>
      </c>
      <c r="J18" s="15">
        <f t="shared" si="2"/>
        <v>414360</v>
      </c>
      <c r="K18" s="15" t="str">
        <f t="shared" si="3"/>
        <v/>
      </c>
      <c r="M18" s="14" t="str">
        <f t="shared" si="4"/>
        <v>Oct</v>
      </c>
      <c r="N18" s="20">
        <f t="shared" si="5"/>
        <v>0.10769470991408396</v>
      </c>
      <c r="AG18" s="16" t="str">
        <f t="shared" ref="AG18:AH22" si="6">AG8</f>
        <v>Quarter</v>
      </c>
      <c r="AH18" s="16" t="str">
        <f t="shared" si="6"/>
        <v>Total revenue</v>
      </c>
      <c r="AI18" s="16" t="s">
        <v>47</v>
      </c>
      <c r="AJ18" s="16" t="s">
        <v>61</v>
      </c>
      <c r="AP18" s="16" t="str">
        <f t="shared" ref="AP18:AQ25" si="7">AP8</f>
        <v>Day Name</v>
      </c>
      <c r="AQ18" s="16" t="str">
        <f t="shared" si="7"/>
        <v>Total revenue</v>
      </c>
      <c r="AR18" s="16" t="s">
        <v>63</v>
      </c>
      <c r="AS18" s="16" t="s">
        <v>61</v>
      </c>
    </row>
    <row r="19" spans="3:45" x14ac:dyDescent="0.35">
      <c r="C19" s="14" t="s">
        <v>44</v>
      </c>
      <c r="D19" s="15">
        <v>462537.40999999963</v>
      </c>
      <c r="E19" s="15">
        <v>413371</v>
      </c>
      <c r="H19" s="14" t="str">
        <f t="shared" si="0"/>
        <v>Nov</v>
      </c>
      <c r="I19" s="15">
        <f t="shared" si="1"/>
        <v>462537.40999999963</v>
      </c>
      <c r="J19" s="15">
        <f t="shared" si="2"/>
        <v>413371</v>
      </c>
      <c r="K19" s="15" t="str">
        <f t="shared" si="3"/>
        <v/>
      </c>
      <c r="M19" s="14" t="str">
        <f t="shared" si="4"/>
        <v>Nov</v>
      </c>
      <c r="N19" s="20">
        <f t="shared" si="5"/>
        <v>0.1189401530344403</v>
      </c>
      <c r="AG19" s="14" t="str">
        <f t="shared" si="6"/>
        <v>Q1</v>
      </c>
      <c r="AH19" s="15">
        <f t="shared" si="6"/>
        <v>1336248.3099999984</v>
      </c>
      <c r="AI19" s="14" t="str">
        <f>IF(AH19&gt;AJ19,AH19,"")</f>
        <v/>
      </c>
      <c r="AJ19" s="15">
        <f>AVERAGE($AH$19:$AH$22)</f>
        <v>1361702.3675000006</v>
      </c>
      <c r="AP19" s="14" t="str">
        <f t="shared" si="7"/>
        <v>Sun</v>
      </c>
      <c r="AQ19" s="15">
        <f t="shared" si="7"/>
        <v>765868.27999999898</v>
      </c>
      <c r="AR19" s="14" t="str">
        <f>IF(AQ19&gt;AS19,AQ19,"")</f>
        <v/>
      </c>
      <c r="AS19" s="15">
        <f>AVERAGE($AQ$19:$AQ$25)</f>
        <v>778115.63857142848</v>
      </c>
    </row>
    <row r="20" spans="3:45" x14ac:dyDescent="0.35">
      <c r="C20" s="14" t="s">
        <v>45</v>
      </c>
      <c r="D20" s="15">
        <v>441225.28999999992</v>
      </c>
      <c r="E20" s="15">
        <v>456773</v>
      </c>
      <c r="H20" s="14" t="str">
        <f t="shared" si="0"/>
        <v>Dec</v>
      </c>
      <c r="I20" s="15">
        <f t="shared" si="1"/>
        <v>441225.28999999992</v>
      </c>
      <c r="J20" s="15">
        <f t="shared" si="2"/>
        <v>456773</v>
      </c>
      <c r="K20" s="15" t="str">
        <f t="shared" si="3"/>
        <v/>
      </c>
      <c r="M20" s="14" t="str">
        <f t="shared" si="4"/>
        <v>Dec</v>
      </c>
      <c r="N20" s="20">
        <f t="shared" si="5"/>
        <v>-3.4038154619471989E-2</v>
      </c>
      <c r="AG20" s="14" t="str">
        <f t="shared" si="6"/>
        <v>Q2</v>
      </c>
      <c r="AH20" s="15">
        <f t="shared" si="6"/>
        <v>1384874.5400000024</v>
      </c>
      <c r="AI20" s="14">
        <f>IF(AH20&gt;AJ20,AH20,"")</f>
        <v>1384874.5400000024</v>
      </c>
      <c r="AJ20" s="15">
        <f>AVERAGE($AH$19:$AH$22)</f>
        <v>1361702.3675000006</v>
      </c>
      <c r="AP20" s="14" t="str">
        <f t="shared" si="7"/>
        <v>Mon</v>
      </c>
      <c r="AQ20" s="15">
        <f t="shared" si="7"/>
        <v>789470.8800000028</v>
      </c>
      <c r="AR20" s="14">
        <f t="shared" ref="AR20:AR25" si="8">IF(AQ20&gt;AS20,AQ20,"")</f>
        <v>789470.8800000028</v>
      </c>
      <c r="AS20" s="15">
        <f t="shared" ref="AS20:AS25" si="9">AVERAGE($AQ$19:$AQ$25)</f>
        <v>778115.63857142848</v>
      </c>
    </row>
    <row r="21" spans="3:45" x14ac:dyDescent="0.35">
      <c r="AG21" s="14" t="str">
        <f t="shared" si="6"/>
        <v>Q3</v>
      </c>
      <c r="AH21" s="15">
        <f t="shared" si="6"/>
        <v>1362939.5400000014</v>
      </c>
      <c r="AI21" s="14">
        <f>IF(AH21&gt;AJ21,AH21,"")</f>
        <v>1362939.5400000014</v>
      </c>
      <c r="AJ21" s="15">
        <f>AVERAGE($AH$19:$AH$22)</f>
        <v>1361702.3675000006</v>
      </c>
      <c r="AP21" s="14" t="str">
        <f t="shared" si="7"/>
        <v>Tue</v>
      </c>
      <c r="AQ21" s="15">
        <f t="shared" si="7"/>
        <v>772166.82999999914</v>
      </c>
      <c r="AR21" s="14" t="str">
        <f t="shared" si="8"/>
        <v/>
      </c>
      <c r="AS21" s="15">
        <f t="shared" si="9"/>
        <v>778115.63857142848</v>
      </c>
    </row>
    <row r="22" spans="3:45" x14ac:dyDescent="0.35">
      <c r="AG22" s="14" t="str">
        <f t="shared" si="6"/>
        <v>Q4</v>
      </c>
      <c r="AH22" s="15">
        <f t="shared" si="6"/>
        <v>1362747.0800000008</v>
      </c>
      <c r="AI22" s="14">
        <f>IF(AH22&gt;AJ22,AH22,"")</f>
        <v>1362747.0800000008</v>
      </c>
      <c r="AJ22" s="15">
        <f>AVERAGE($AH$19:$AH$22)</f>
        <v>1361702.3675000006</v>
      </c>
      <c r="AP22" s="14" t="str">
        <f t="shared" si="7"/>
        <v>Wed</v>
      </c>
      <c r="AQ22" s="15">
        <f t="shared" si="7"/>
        <v>774303.62999999756</v>
      </c>
      <c r="AR22" s="14" t="str">
        <f t="shared" si="8"/>
        <v/>
      </c>
      <c r="AS22" s="15">
        <f t="shared" si="9"/>
        <v>778115.63857142848</v>
      </c>
    </row>
    <row r="23" spans="3:45" x14ac:dyDescent="0.35">
      <c r="H23">
        <v>1</v>
      </c>
      <c r="I23" s="17">
        <f>LARGE($I$9:$I$20,H23)</f>
        <v>485766.24999999977</v>
      </c>
      <c r="J23" t="s">
        <v>48</v>
      </c>
      <c r="AP23" s="14" t="str">
        <f t="shared" si="7"/>
        <v>Thu</v>
      </c>
      <c r="AQ23" s="15">
        <f t="shared" si="7"/>
        <v>795985.00999999966</v>
      </c>
      <c r="AR23" s="14">
        <f t="shared" si="8"/>
        <v>795985.00999999966</v>
      </c>
      <c r="AS23" s="15">
        <f t="shared" si="9"/>
        <v>778115.63857142848</v>
      </c>
    </row>
    <row r="24" spans="3:45" x14ac:dyDescent="0.35">
      <c r="H24">
        <v>2</v>
      </c>
      <c r="I24" s="17">
        <f>LARGE($I$9:$I$20,H24)</f>
        <v>480720.64000000013</v>
      </c>
      <c r="J24" t="s">
        <v>49</v>
      </c>
      <c r="AP24" s="14" t="str">
        <f t="shared" si="7"/>
        <v>Fri</v>
      </c>
      <c r="AQ24" s="15">
        <f t="shared" si="7"/>
        <v>762351.78000000084</v>
      </c>
      <c r="AR24" s="14" t="str">
        <f t="shared" si="8"/>
        <v/>
      </c>
      <c r="AS24" s="15">
        <f t="shared" si="9"/>
        <v>778115.63857142848</v>
      </c>
    </row>
    <row r="25" spans="3:45" x14ac:dyDescent="0.35">
      <c r="AG25" s="10" t="s">
        <v>62</v>
      </c>
      <c r="AP25" s="14" t="str">
        <f t="shared" si="7"/>
        <v>Sat</v>
      </c>
      <c r="AQ25" s="15">
        <f t="shared" si="7"/>
        <v>786663.06000000041</v>
      </c>
      <c r="AR25" s="14">
        <f t="shared" si="8"/>
        <v>786663.06000000041</v>
      </c>
      <c r="AS25" s="15">
        <f t="shared" si="9"/>
        <v>778115.63857142848</v>
      </c>
    </row>
    <row r="27" spans="3:45" x14ac:dyDescent="0.35">
      <c r="AG27" t="str">
        <f>_xlfn.TEXTJOIN(" ",,"The Line in the chart indicates",TEXT(AJ19,"$#,#"),"Average Revenue")</f>
        <v>The Line in the chart indicates $1,361,702 Average Revenue</v>
      </c>
    </row>
    <row r="28" spans="3:45" x14ac:dyDescent="0.35">
      <c r="AP28" s="10" t="s">
        <v>62</v>
      </c>
    </row>
    <row r="30" spans="3:45" x14ac:dyDescent="0.35">
      <c r="AP30" t="str">
        <f>_xlfn.TEXTJOIN(" ",,"The Line in the chart indicates",TEXT(AS19,"$#,#"),"Average Revenue")</f>
        <v>The Line in the chart indicates $778,116 Average Revenue</v>
      </c>
    </row>
  </sheetData>
  <conditionalFormatting sqref="U9">
    <cfRule type="expression" dxfId="12" priority="1">
      <formula>$V$9&gt;0</formula>
    </cfRule>
    <cfRule type="expression" dxfId="11" priority="2">
      <formula>$V$9=0</formula>
    </cfRule>
    <cfRule type="expression" dxfId="10" priority="3">
      <formula>$V$9&lt;0</formula>
    </cfRule>
  </conditionalFormatting>
  <pageMargins left="0.7" right="0.7" top="0.75" bottom="0.75" header="0.3" footer="0.3"/>
  <pageSetup orientation="portrait"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D5570-78A8-4EFC-91D9-FA80046653E6}">
  <sheetPr codeName="Sheet6">
    <tabColor rgb="FFFFFF00"/>
  </sheetPr>
  <dimension ref="C3:P31"/>
  <sheetViews>
    <sheetView showGridLines="0" workbookViewId="0">
      <selection activeCell="H11" sqref="H11"/>
    </sheetView>
  </sheetViews>
  <sheetFormatPr defaultRowHeight="14.5" x14ac:dyDescent="0.35"/>
  <cols>
    <col min="7" max="16" width="1.54296875" customWidth="1"/>
  </cols>
  <sheetData>
    <row r="3" spans="3:16" x14ac:dyDescent="0.35">
      <c r="C3" s="11"/>
      <c r="D3" s="11"/>
      <c r="E3" s="11"/>
    </row>
    <row r="4" spans="3:16" x14ac:dyDescent="0.35">
      <c r="C4" t="s">
        <v>53</v>
      </c>
      <c r="D4" s="34">
        <f>'Analysis 2'!$AB$10</f>
        <v>0.2850350004991079</v>
      </c>
      <c r="E4" s="11"/>
    </row>
    <row r="5" spans="3:16" x14ac:dyDescent="0.35">
      <c r="C5" t="s">
        <v>52</v>
      </c>
      <c r="D5" s="34">
        <f>'Analysis 2'!$AB$9</f>
        <v>0.7149649995008911</v>
      </c>
    </row>
    <row r="9" spans="3:16" x14ac:dyDescent="0.35">
      <c r="D9" t="s">
        <v>53</v>
      </c>
    </row>
    <row r="10" spans="3:16" ht="7.5" customHeight="1" thickBot="1" x14ac:dyDescent="0.4">
      <c r="G10" s="25">
        <f t="shared" ref="G10:G17" si="0">G11+10</f>
        <v>91</v>
      </c>
      <c r="H10" s="26">
        <f t="shared" ref="H10:H17" si="1">H11+10</f>
        <v>92</v>
      </c>
      <c r="I10" s="26">
        <f t="shared" ref="I10:I17" si="2">I11+10</f>
        <v>93</v>
      </c>
      <c r="J10" s="26">
        <f t="shared" ref="J10:J17" si="3">J11+10</f>
        <v>94</v>
      </c>
      <c r="K10" s="26">
        <f t="shared" ref="K10:K17" si="4">K11+10</f>
        <v>95</v>
      </c>
      <c r="L10" s="26">
        <f t="shared" ref="L10:L17" si="5">L11+10</f>
        <v>96</v>
      </c>
      <c r="M10" s="26">
        <f t="shared" ref="M10:M17" si="6">M11+10</f>
        <v>97</v>
      </c>
      <c r="N10" s="26">
        <f t="shared" ref="N10:N17" si="7">N11+10</f>
        <v>98</v>
      </c>
      <c r="O10" s="26">
        <f t="shared" ref="O10:O17" si="8">O11+10</f>
        <v>99</v>
      </c>
      <c r="P10" s="27">
        <f t="shared" ref="P10:P17" si="9">P11+10</f>
        <v>100</v>
      </c>
    </row>
    <row r="11" spans="3:16" ht="7.5" customHeight="1" thickBot="1" x14ac:dyDescent="0.4">
      <c r="G11" s="28">
        <f t="shared" si="0"/>
        <v>81</v>
      </c>
      <c r="H11" s="29">
        <f t="shared" si="1"/>
        <v>82</v>
      </c>
      <c r="I11" s="29">
        <f t="shared" si="2"/>
        <v>83</v>
      </c>
      <c r="J11" s="29">
        <f t="shared" si="3"/>
        <v>84</v>
      </c>
      <c r="K11" s="29">
        <f t="shared" si="4"/>
        <v>85</v>
      </c>
      <c r="L11" s="29">
        <f t="shared" si="5"/>
        <v>86</v>
      </c>
      <c r="M11" s="29">
        <f t="shared" si="6"/>
        <v>87</v>
      </c>
      <c r="N11" s="29">
        <f t="shared" si="7"/>
        <v>88</v>
      </c>
      <c r="O11" s="29">
        <f t="shared" si="8"/>
        <v>89</v>
      </c>
      <c r="P11" s="30">
        <f t="shared" si="9"/>
        <v>90</v>
      </c>
    </row>
    <row r="12" spans="3:16" ht="7.5" customHeight="1" thickBot="1" x14ac:dyDescent="0.4">
      <c r="G12" s="28">
        <f t="shared" si="0"/>
        <v>71</v>
      </c>
      <c r="H12" s="29">
        <f t="shared" si="1"/>
        <v>72</v>
      </c>
      <c r="I12" s="29">
        <f t="shared" si="2"/>
        <v>73</v>
      </c>
      <c r="J12" s="29">
        <f t="shared" si="3"/>
        <v>74</v>
      </c>
      <c r="K12" s="29">
        <f t="shared" si="4"/>
        <v>75</v>
      </c>
      <c r="L12" s="29">
        <f t="shared" si="5"/>
        <v>76</v>
      </c>
      <c r="M12" s="29">
        <f t="shared" si="6"/>
        <v>77</v>
      </c>
      <c r="N12" s="29">
        <f t="shared" si="7"/>
        <v>78</v>
      </c>
      <c r="O12" s="29">
        <f t="shared" si="8"/>
        <v>79</v>
      </c>
      <c r="P12" s="30">
        <f t="shared" si="9"/>
        <v>80</v>
      </c>
    </row>
    <row r="13" spans="3:16" ht="7.5" customHeight="1" thickBot="1" x14ac:dyDescent="0.4">
      <c r="G13" s="28">
        <f t="shared" si="0"/>
        <v>61</v>
      </c>
      <c r="H13" s="29">
        <f t="shared" si="1"/>
        <v>62</v>
      </c>
      <c r="I13" s="29">
        <f t="shared" si="2"/>
        <v>63</v>
      </c>
      <c r="J13" s="29">
        <f t="shared" si="3"/>
        <v>64</v>
      </c>
      <c r="K13" s="29">
        <f t="shared" si="4"/>
        <v>65</v>
      </c>
      <c r="L13" s="29">
        <f t="shared" si="5"/>
        <v>66</v>
      </c>
      <c r="M13" s="29">
        <f t="shared" si="6"/>
        <v>67</v>
      </c>
      <c r="N13" s="29">
        <f t="shared" si="7"/>
        <v>68</v>
      </c>
      <c r="O13" s="29">
        <f t="shared" si="8"/>
        <v>69</v>
      </c>
      <c r="P13" s="30">
        <f t="shared" si="9"/>
        <v>70</v>
      </c>
    </row>
    <row r="14" spans="3:16" ht="7.5" customHeight="1" thickBot="1" x14ac:dyDescent="0.4">
      <c r="G14" s="28">
        <f t="shared" si="0"/>
        <v>51</v>
      </c>
      <c r="H14" s="29">
        <f t="shared" si="1"/>
        <v>52</v>
      </c>
      <c r="I14" s="29">
        <f t="shared" si="2"/>
        <v>53</v>
      </c>
      <c r="J14" s="29">
        <f t="shared" si="3"/>
        <v>54</v>
      </c>
      <c r="K14" s="29">
        <f t="shared" si="4"/>
        <v>55</v>
      </c>
      <c r="L14" s="29">
        <f t="shared" si="5"/>
        <v>56</v>
      </c>
      <c r="M14" s="29">
        <f t="shared" si="6"/>
        <v>57</v>
      </c>
      <c r="N14" s="29">
        <f t="shared" si="7"/>
        <v>58</v>
      </c>
      <c r="O14" s="29">
        <f t="shared" si="8"/>
        <v>59</v>
      </c>
      <c r="P14" s="30">
        <f t="shared" si="9"/>
        <v>60</v>
      </c>
    </row>
    <row r="15" spans="3:16" ht="7.5" customHeight="1" thickBot="1" x14ac:dyDescent="0.4">
      <c r="G15" s="28">
        <f t="shared" si="0"/>
        <v>41</v>
      </c>
      <c r="H15" s="29">
        <f t="shared" si="1"/>
        <v>42</v>
      </c>
      <c r="I15" s="29">
        <f t="shared" si="2"/>
        <v>43</v>
      </c>
      <c r="J15" s="29">
        <f t="shared" si="3"/>
        <v>44</v>
      </c>
      <c r="K15" s="29">
        <f t="shared" si="4"/>
        <v>45</v>
      </c>
      <c r="L15" s="29">
        <f t="shared" si="5"/>
        <v>46</v>
      </c>
      <c r="M15" s="29">
        <f t="shared" si="6"/>
        <v>47</v>
      </c>
      <c r="N15" s="29">
        <f t="shared" si="7"/>
        <v>48</v>
      </c>
      <c r="O15" s="29">
        <f t="shared" si="8"/>
        <v>49</v>
      </c>
      <c r="P15" s="30">
        <f t="shared" si="9"/>
        <v>50</v>
      </c>
    </row>
    <row r="16" spans="3:16" ht="7.5" customHeight="1" thickBot="1" x14ac:dyDescent="0.4">
      <c r="G16" s="28">
        <f t="shared" si="0"/>
        <v>31</v>
      </c>
      <c r="H16" s="29">
        <f t="shared" si="1"/>
        <v>32</v>
      </c>
      <c r="I16" s="29">
        <f t="shared" si="2"/>
        <v>33</v>
      </c>
      <c r="J16" s="29">
        <f t="shared" si="3"/>
        <v>34</v>
      </c>
      <c r="K16" s="29">
        <f t="shared" si="4"/>
        <v>35</v>
      </c>
      <c r="L16" s="29">
        <f t="shared" si="5"/>
        <v>36</v>
      </c>
      <c r="M16" s="29">
        <f t="shared" si="6"/>
        <v>37</v>
      </c>
      <c r="N16" s="29">
        <f t="shared" si="7"/>
        <v>38</v>
      </c>
      <c r="O16" s="29">
        <f t="shared" si="8"/>
        <v>39</v>
      </c>
      <c r="P16" s="30">
        <f t="shared" si="9"/>
        <v>40</v>
      </c>
    </row>
    <row r="17" spans="4:16" ht="7.5" customHeight="1" thickBot="1" x14ac:dyDescent="0.4">
      <c r="G17" s="28">
        <f t="shared" si="0"/>
        <v>21</v>
      </c>
      <c r="H17" s="29">
        <f t="shared" si="1"/>
        <v>22</v>
      </c>
      <c r="I17" s="29">
        <f t="shared" si="2"/>
        <v>23</v>
      </c>
      <c r="J17" s="29">
        <f t="shared" si="3"/>
        <v>24</v>
      </c>
      <c r="K17" s="29">
        <f t="shared" si="4"/>
        <v>25</v>
      </c>
      <c r="L17" s="29">
        <f t="shared" si="5"/>
        <v>26</v>
      </c>
      <c r="M17" s="29">
        <f t="shared" si="6"/>
        <v>27</v>
      </c>
      <c r="N17" s="29">
        <f t="shared" si="7"/>
        <v>28</v>
      </c>
      <c r="O17" s="29">
        <f t="shared" si="8"/>
        <v>29</v>
      </c>
      <c r="P17" s="30">
        <f t="shared" si="9"/>
        <v>30</v>
      </c>
    </row>
    <row r="18" spans="4:16" ht="7.5" customHeight="1" thickBot="1" x14ac:dyDescent="0.4">
      <c r="G18" s="28">
        <f>G19+10</f>
        <v>11</v>
      </c>
      <c r="H18" s="29">
        <f t="shared" ref="H18:P18" si="10">H19+10</f>
        <v>12</v>
      </c>
      <c r="I18" s="29">
        <f t="shared" si="10"/>
        <v>13</v>
      </c>
      <c r="J18" s="29">
        <f t="shared" si="10"/>
        <v>14</v>
      </c>
      <c r="K18" s="29">
        <f t="shared" si="10"/>
        <v>15</v>
      </c>
      <c r="L18" s="29">
        <f t="shared" si="10"/>
        <v>16</v>
      </c>
      <c r="M18" s="29">
        <f t="shared" si="10"/>
        <v>17</v>
      </c>
      <c r="N18" s="29">
        <f t="shared" si="10"/>
        <v>18</v>
      </c>
      <c r="O18" s="29">
        <f t="shared" si="10"/>
        <v>19</v>
      </c>
      <c r="P18" s="30">
        <f t="shared" si="10"/>
        <v>20</v>
      </c>
    </row>
    <row r="19" spans="4:16" ht="7.5" customHeight="1" x14ac:dyDescent="0.35">
      <c r="G19" s="31">
        <v>1</v>
      </c>
      <c r="H19" s="32">
        <f>G19+1</f>
        <v>2</v>
      </c>
      <c r="I19" s="32">
        <f>H19+1</f>
        <v>3</v>
      </c>
      <c r="J19" s="32">
        <f t="shared" ref="J19:P19" si="11">I19+1</f>
        <v>4</v>
      </c>
      <c r="K19" s="32">
        <f t="shared" si="11"/>
        <v>5</v>
      </c>
      <c r="L19" s="32">
        <f t="shared" si="11"/>
        <v>6</v>
      </c>
      <c r="M19" s="32">
        <f t="shared" si="11"/>
        <v>7</v>
      </c>
      <c r="N19" s="32">
        <f t="shared" si="11"/>
        <v>8</v>
      </c>
      <c r="O19" s="32">
        <f t="shared" si="11"/>
        <v>9</v>
      </c>
      <c r="P19" s="33">
        <f t="shared" si="11"/>
        <v>10</v>
      </c>
    </row>
    <row r="21" spans="4:16" x14ac:dyDescent="0.35">
      <c r="D21" t="s">
        <v>52</v>
      </c>
    </row>
    <row r="22" spans="4:16" ht="7.5" customHeight="1" thickBot="1" x14ac:dyDescent="0.4">
      <c r="G22" s="25">
        <f t="shared" ref="G22:G29" si="12">G23+10</f>
        <v>91</v>
      </c>
      <c r="H22" s="26">
        <f t="shared" ref="H22:H30" si="13">H23+10</f>
        <v>92</v>
      </c>
      <c r="I22" s="26">
        <f t="shared" ref="I22:I30" si="14">I23+10</f>
        <v>93</v>
      </c>
      <c r="J22" s="26">
        <f t="shared" ref="J22:J30" si="15">J23+10</f>
        <v>94</v>
      </c>
      <c r="K22" s="26">
        <f t="shared" ref="K22:K30" si="16">K23+10</f>
        <v>95</v>
      </c>
      <c r="L22" s="26">
        <f t="shared" ref="L22:L30" si="17">L23+10</f>
        <v>96</v>
      </c>
      <c r="M22" s="26">
        <f t="shared" ref="M22:M30" si="18">M23+10</f>
        <v>97</v>
      </c>
      <c r="N22" s="26">
        <f t="shared" ref="N22:N30" si="19">N23+10</f>
        <v>98</v>
      </c>
      <c r="O22" s="26">
        <f t="shared" ref="O22:O30" si="20">O23+10</f>
        <v>99</v>
      </c>
      <c r="P22" s="27">
        <f t="shared" ref="P22:P30" si="21">P23+10</f>
        <v>100</v>
      </c>
    </row>
    <row r="23" spans="4:16" ht="7.5" customHeight="1" thickBot="1" x14ac:dyDescent="0.4">
      <c r="G23" s="28">
        <f t="shared" si="12"/>
        <v>81</v>
      </c>
      <c r="H23" s="29">
        <f t="shared" si="13"/>
        <v>82</v>
      </c>
      <c r="I23" s="29">
        <f t="shared" si="14"/>
        <v>83</v>
      </c>
      <c r="J23" s="29">
        <f t="shared" si="15"/>
        <v>84</v>
      </c>
      <c r="K23" s="29">
        <f t="shared" si="16"/>
        <v>85</v>
      </c>
      <c r="L23" s="29">
        <f t="shared" si="17"/>
        <v>86</v>
      </c>
      <c r="M23" s="29">
        <f t="shared" si="18"/>
        <v>87</v>
      </c>
      <c r="N23" s="29">
        <f t="shared" si="19"/>
        <v>88</v>
      </c>
      <c r="O23" s="29">
        <f t="shared" si="20"/>
        <v>89</v>
      </c>
      <c r="P23" s="30">
        <f t="shared" si="21"/>
        <v>90</v>
      </c>
    </row>
    <row r="24" spans="4:16" ht="7.5" customHeight="1" thickBot="1" x14ac:dyDescent="0.4">
      <c r="G24" s="28">
        <f t="shared" si="12"/>
        <v>71</v>
      </c>
      <c r="H24" s="29">
        <f t="shared" si="13"/>
        <v>72</v>
      </c>
      <c r="I24" s="29">
        <f t="shared" si="14"/>
        <v>73</v>
      </c>
      <c r="J24" s="29">
        <f t="shared" si="15"/>
        <v>74</v>
      </c>
      <c r="K24" s="29">
        <f t="shared" si="16"/>
        <v>75</v>
      </c>
      <c r="L24" s="29">
        <f t="shared" si="17"/>
        <v>76</v>
      </c>
      <c r="M24" s="29">
        <f t="shared" si="18"/>
        <v>77</v>
      </c>
      <c r="N24" s="29">
        <f t="shared" si="19"/>
        <v>78</v>
      </c>
      <c r="O24" s="29">
        <f t="shared" si="20"/>
        <v>79</v>
      </c>
      <c r="P24" s="30">
        <f t="shared" si="21"/>
        <v>80</v>
      </c>
    </row>
    <row r="25" spans="4:16" ht="7.5" customHeight="1" thickBot="1" x14ac:dyDescent="0.4">
      <c r="G25" s="28">
        <f t="shared" si="12"/>
        <v>61</v>
      </c>
      <c r="H25" s="29">
        <f t="shared" si="13"/>
        <v>62</v>
      </c>
      <c r="I25" s="29">
        <f t="shared" si="14"/>
        <v>63</v>
      </c>
      <c r="J25" s="29">
        <f t="shared" si="15"/>
        <v>64</v>
      </c>
      <c r="K25" s="29">
        <f t="shared" si="16"/>
        <v>65</v>
      </c>
      <c r="L25" s="29">
        <f t="shared" si="17"/>
        <v>66</v>
      </c>
      <c r="M25" s="29">
        <f t="shared" si="18"/>
        <v>67</v>
      </c>
      <c r="N25" s="29">
        <f t="shared" si="19"/>
        <v>68</v>
      </c>
      <c r="O25" s="29">
        <f t="shared" si="20"/>
        <v>69</v>
      </c>
      <c r="P25" s="30">
        <f t="shared" si="21"/>
        <v>70</v>
      </c>
    </row>
    <row r="26" spans="4:16" ht="7.5" customHeight="1" thickBot="1" x14ac:dyDescent="0.4">
      <c r="G26" s="28">
        <f t="shared" si="12"/>
        <v>51</v>
      </c>
      <c r="H26" s="29">
        <f t="shared" si="13"/>
        <v>52</v>
      </c>
      <c r="I26" s="29">
        <f t="shared" si="14"/>
        <v>53</v>
      </c>
      <c r="J26" s="29">
        <f t="shared" si="15"/>
        <v>54</v>
      </c>
      <c r="K26" s="29">
        <f t="shared" si="16"/>
        <v>55</v>
      </c>
      <c r="L26" s="29">
        <f t="shared" si="17"/>
        <v>56</v>
      </c>
      <c r="M26" s="29">
        <f t="shared" si="18"/>
        <v>57</v>
      </c>
      <c r="N26" s="29">
        <f t="shared" si="19"/>
        <v>58</v>
      </c>
      <c r="O26" s="29">
        <f t="shared" si="20"/>
        <v>59</v>
      </c>
      <c r="P26" s="30">
        <f t="shared" si="21"/>
        <v>60</v>
      </c>
    </row>
    <row r="27" spans="4:16" ht="7.5" customHeight="1" thickBot="1" x14ac:dyDescent="0.4">
      <c r="G27" s="28">
        <f t="shared" si="12"/>
        <v>41</v>
      </c>
      <c r="H27" s="29">
        <f t="shared" si="13"/>
        <v>42</v>
      </c>
      <c r="I27" s="29">
        <f t="shared" si="14"/>
        <v>43</v>
      </c>
      <c r="J27" s="29">
        <f t="shared" si="15"/>
        <v>44</v>
      </c>
      <c r="K27" s="29">
        <f t="shared" si="16"/>
        <v>45</v>
      </c>
      <c r="L27" s="29">
        <f t="shared" si="17"/>
        <v>46</v>
      </c>
      <c r="M27" s="29">
        <f t="shared" si="18"/>
        <v>47</v>
      </c>
      <c r="N27" s="29">
        <f t="shared" si="19"/>
        <v>48</v>
      </c>
      <c r="O27" s="29">
        <f t="shared" si="20"/>
        <v>49</v>
      </c>
      <c r="P27" s="30">
        <f t="shared" si="21"/>
        <v>50</v>
      </c>
    </row>
    <row r="28" spans="4:16" ht="7.5" customHeight="1" thickBot="1" x14ac:dyDescent="0.4">
      <c r="G28" s="28">
        <f t="shared" si="12"/>
        <v>31</v>
      </c>
      <c r="H28" s="29">
        <f t="shared" si="13"/>
        <v>32</v>
      </c>
      <c r="I28" s="29">
        <f t="shared" si="14"/>
        <v>33</v>
      </c>
      <c r="J28" s="29">
        <f t="shared" si="15"/>
        <v>34</v>
      </c>
      <c r="K28" s="29">
        <f t="shared" si="16"/>
        <v>35</v>
      </c>
      <c r="L28" s="29">
        <f t="shared" si="17"/>
        <v>36</v>
      </c>
      <c r="M28" s="29">
        <f t="shared" si="18"/>
        <v>37</v>
      </c>
      <c r="N28" s="29">
        <f t="shared" si="19"/>
        <v>38</v>
      </c>
      <c r="O28" s="29">
        <f t="shared" si="20"/>
        <v>39</v>
      </c>
      <c r="P28" s="30">
        <f t="shared" si="21"/>
        <v>40</v>
      </c>
    </row>
    <row r="29" spans="4:16" ht="7.5" customHeight="1" thickBot="1" x14ac:dyDescent="0.4">
      <c r="G29" s="28">
        <f t="shared" si="12"/>
        <v>21</v>
      </c>
      <c r="H29" s="29">
        <f t="shared" si="13"/>
        <v>22</v>
      </c>
      <c r="I29" s="29">
        <f t="shared" si="14"/>
        <v>23</v>
      </c>
      <c r="J29" s="29">
        <f t="shared" si="15"/>
        <v>24</v>
      </c>
      <c r="K29" s="29">
        <f t="shared" si="16"/>
        <v>25</v>
      </c>
      <c r="L29" s="29">
        <f t="shared" si="17"/>
        <v>26</v>
      </c>
      <c r="M29" s="29">
        <f t="shared" si="18"/>
        <v>27</v>
      </c>
      <c r="N29" s="29">
        <f t="shared" si="19"/>
        <v>28</v>
      </c>
      <c r="O29" s="29">
        <f t="shared" si="20"/>
        <v>29</v>
      </c>
      <c r="P29" s="30">
        <f t="shared" si="21"/>
        <v>30</v>
      </c>
    </row>
    <row r="30" spans="4:16" ht="7.5" customHeight="1" thickBot="1" x14ac:dyDescent="0.4">
      <c r="G30" s="28">
        <f>G31+10</f>
        <v>11</v>
      </c>
      <c r="H30" s="29">
        <f t="shared" si="13"/>
        <v>12</v>
      </c>
      <c r="I30" s="29">
        <f t="shared" si="14"/>
        <v>13</v>
      </c>
      <c r="J30" s="29">
        <f t="shared" si="15"/>
        <v>14</v>
      </c>
      <c r="K30" s="29">
        <f t="shared" si="16"/>
        <v>15</v>
      </c>
      <c r="L30" s="29">
        <f t="shared" si="17"/>
        <v>16</v>
      </c>
      <c r="M30" s="29">
        <f t="shared" si="18"/>
        <v>17</v>
      </c>
      <c r="N30" s="29">
        <f t="shared" si="19"/>
        <v>18</v>
      </c>
      <c r="O30" s="29">
        <f t="shared" si="20"/>
        <v>19</v>
      </c>
      <c r="P30" s="30">
        <f t="shared" si="21"/>
        <v>20</v>
      </c>
    </row>
    <row r="31" spans="4:16" ht="7.5" customHeight="1" x14ac:dyDescent="0.35">
      <c r="G31" s="31">
        <v>1</v>
      </c>
      <c r="H31" s="32">
        <f>G31+1</f>
        <v>2</v>
      </c>
      <c r="I31" s="32">
        <f>H31+1</f>
        <v>3</v>
      </c>
      <c r="J31" s="32">
        <f t="shared" ref="J31:P31" si="22">I31+1</f>
        <v>4</v>
      </c>
      <c r="K31" s="32">
        <f t="shared" si="22"/>
        <v>5</v>
      </c>
      <c r="L31" s="32">
        <f t="shared" si="22"/>
        <v>6</v>
      </c>
      <c r="M31" s="32">
        <f t="shared" si="22"/>
        <v>7</v>
      </c>
      <c r="N31" s="32">
        <f t="shared" si="22"/>
        <v>8</v>
      </c>
      <c r="O31" s="32">
        <f t="shared" si="22"/>
        <v>9</v>
      </c>
      <c r="P31" s="33">
        <f t="shared" si="22"/>
        <v>10</v>
      </c>
    </row>
  </sheetData>
  <conditionalFormatting sqref="G10:P19">
    <cfRule type="cellIs" dxfId="9" priority="3" operator="lessThanOrEqual">
      <formula>$D$4*100</formula>
    </cfRule>
    <cfRule type="cellIs" dxfId="8" priority="4" operator="lessThanOrEqual">
      <formula>$D$4*100</formula>
    </cfRule>
  </conditionalFormatting>
  <conditionalFormatting sqref="G22:P31">
    <cfRule type="cellIs" dxfId="7" priority="1" operator="lessThanOrEqual">
      <formula>$D$5*100</formula>
    </cfRule>
    <cfRule type="cellIs" dxfId="6" priority="2" operator="lessThanOrEqual">
      <formula>$D$5*100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D9407-355F-4F3E-BA5A-1327EC8240EA}">
  <sheetPr codeName="Sheet7">
    <tabColor theme="8" tint="0.59999389629810485"/>
  </sheetPr>
  <dimension ref="C3:CC108"/>
  <sheetViews>
    <sheetView topLeftCell="B1" zoomScale="105" workbookViewId="0">
      <selection activeCell="G20" sqref="G20"/>
    </sheetView>
  </sheetViews>
  <sheetFormatPr defaultRowHeight="14.5" x14ac:dyDescent="0.35"/>
  <cols>
    <col min="3" max="3" width="14" bestFit="1" customWidth="1"/>
    <col min="4" max="4" width="6.453125" bestFit="1" customWidth="1"/>
    <col min="5" max="5" width="6.26953125" bestFit="1" customWidth="1"/>
    <col min="6" max="6" width="15.7265625" bestFit="1" customWidth="1"/>
    <col min="7" max="7" width="6.453125" bestFit="1" customWidth="1"/>
    <col min="8" max="8" width="8.26953125" customWidth="1"/>
    <col min="9" max="9" width="10.81640625" bestFit="1" customWidth="1"/>
    <col min="10" max="10" width="8.54296875" bestFit="1" customWidth="1"/>
    <col min="11" max="11" width="10.81640625" bestFit="1" customWidth="1"/>
    <col min="12" max="12" width="10.1796875" bestFit="1" customWidth="1"/>
    <col min="13" max="13" width="8.54296875" bestFit="1" customWidth="1"/>
    <col min="14" max="14" width="10.1796875" bestFit="1" customWidth="1"/>
    <col min="15" max="15" width="8.26953125" bestFit="1" customWidth="1"/>
    <col min="16" max="16" width="11.26953125" bestFit="1" customWidth="1"/>
    <col min="17" max="17" width="9.36328125" bestFit="1" customWidth="1"/>
    <col min="18" max="18" width="12.36328125" bestFit="1" customWidth="1"/>
    <col min="19" max="20" width="6.1796875" bestFit="1" customWidth="1"/>
    <col min="21" max="21" width="13.90625" bestFit="1" customWidth="1"/>
    <col min="24" max="24" width="3.7265625" style="39" customWidth="1"/>
    <col min="27" max="27" width="11.90625" bestFit="1" customWidth="1"/>
    <col min="28" max="28" width="5.81640625" bestFit="1" customWidth="1"/>
    <col min="29" max="29" width="14.08984375" bestFit="1" customWidth="1"/>
    <col min="30" max="30" width="13.453125" bestFit="1" customWidth="1"/>
    <col min="31" max="31" width="19.6328125" bestFit="1" customWidth="1"/>
    <col min="35" max="35" width="4" style="39" customWidth="1"/>
    <col min="38" max="38" width="14.1796875" bestFit="1" customWidth="1"/>
    <col min="39" max="39" width="6.81640625" bestFit="1" customWidth="1"/>
    <col min="42" max="42" width="14.1796875" bestFit="1" customWidth="1"/>
    <col min="43" max="43" width="8.54296875" bestFit="1" customWidth="1"/>
    <col min="45" max="45" width="12" bestFit="1" customWidth="1"/>
    <col min="50" max="50" width="3.1796875" style="39" customWidth="1"/>
    <col min="53" max="53" width="11.6328125" bestFit="1" customWidth="1"/>
    <col min="54" max="54" width="5.81640625" bestFit="1" customWidth="1"/>
    <col min="57" max="57" width="3.36328125" style="39" customWidth="1"/>
    <col min="59" max="59" width="9.7265625" bestFit="1" customWidth="1"/>
    <col min="60" max="60" width="13" bestFit="1" customWidth="1"/>
    <col min="61" max="61" width="11.08984375" bestFit="1" customWidth="1"/>
    <col min="68" max="68" width="15.1796875" bestFit="1" customWidth="1"/>
    <col min="69" max="69" width="5.54296875" bestFit="1" customWidth="1"/>
    <col min="72" max="72" width="19.26953125" bestFit="1" customWidth="1"/>
    <col min="73" max="73" width="12.54296875" bestFit="1" customWidth="1"/>
    <col min="74" max="74" width="6.54296875" bestFit="1" customWidth="1"/>
    <col min="77" max="77" width="3.7265625" style="39" customWidth="1"/>
    <col min="79" max="79" width="16.453125" bestFit="1" customWidth="1"/>
    <col min="80" max="80" width="5.81640625" bestFit="1" customWidth="1"/>
  </cols>
  <sheetData>
    <row r="3" spans="3:81" x14ac:dyDescent="0.35">
      <c r="G3" s="10" t="s">
        <v>64</v>
      </c>
      <c r="H3" s="36">
        <v>2</v>
      </c>
      <c r="J3" s="10" t="s">
        <v>67</v>
      </c>
      <c r="BL3" s="10" t="s">
        <v>113</v>
      </c>
    </row>
    <row r="4" spans="3:81" x14ac:dyDescent="0.35">
      <c r="G4" s="10" t="s">
        <v>65</v>
      </c>
      <c r="H4" s="36">
        <v>2</v>
      </c>
      <c r="J4" s="10" t="s">
        <v>66</v>
      </c>
      <c r="BL4" s="10" t="s">
        <v>6</v>
      </c>
    </row>
    <row r="5" spans="3:81" x14ac:dyDescent="0.35">
      <c r="BO5" s="10" t="s">
        <v>64</v>
      </c>
      <c r="BP5" s="46">
        <v>2</v>
      </c>
      <c r="BT5" t="str">
        <f>_xlfn.TEXTJOIN(" ",,IF(BP5=1,"Top 5 Profitable Products","Quantity of Top 5 Products contributing to profit"))</f>
        <v>Quantity of Top 5 Products contributing to profit</v>
      </c>
    </row>
    <row r="7" spans="3:81" x14ac:dyDescent="0.35">
      <c r="C7" s="10" t="s">
        <v>79</v>
      </c>
      <c r="F7" s="10" t="s">
        <v>80</v>
      </c>
      <c r="I7" s="10" t="s">
        <v>81</v>
      </c>
      <c r="L7" s="10" t="s">
        <v>92</v>
      </c>
    </row>
    <row r="8" spans="3:81" x14ac:dyDescent="0.35">
      <c r="C8" s="7" t="s">
        <v>78</v>
      </c>
      <c r="D8" t="s">
        <v>1</v>
      </c>
      <c r="F8" s="7" t="s">
        <v>78</v>
      </c>
      <c r="G8" t="s">
        <v>1</v>
      </c>
      <c r="I8" s="7" t="s">
        <v>66</v>
      </c>
      <c r="J8" t="s">
        <v>1</v>
      </c>
      <c r="L8" s="7" t="s">
        <v>66</v>
      </c>
      <c r="M8" t="s">
        <v>1</v>
      </c>
      <c r="P8" t="s">
        <v>96</v>
      </c>
      <c r="Q8" t="s">
        <v>97</v>
      </c>
      <c r="R8" t="s">
        <v>0</v>
      </c>
      <c r="S8" t="s">
        <v>2</v>
      </c>
      <c r="T8" t="s">
        <v>1</v>
      </c>
      <c r="U8" t="s">
        <v>3</v>
      </c>
      <c r="AA8" s="7" t="s">
        <v>98</v>
      </c>
      <c r="AB8" t="s">
        <v>1</v>
      </c>
      <c r="AD8" t="s">
        <v>104</v>
      </c>
      <c r="AE8" t="s">
        <v>105</v>
      </c>
      <c r="AL8" s="7" t="s">
        <v>46</v>
      </c>
      <c r="AM8" t="s">
        <v>1</v>
      </c>
      <c r="AP8" s="7" t="s">
        <v>46</v>
      </c>
      <c r="AQ8" t="s">
        <v>1</v>
      </c>
      <c r="AS8" t="str">
        <f>AP8</f>
        <v>Month Name</v>
      </c>
      <c r="AT8" t="str">
        <f>AQ8</f>
        <v>Profit</v>
      </c>
      <c r="AU8" t="s">
        <v>112</v>
      </c>
      <c r="BA8" s="7" t="s">
        <v>23</v>
      </c>
      <c r="BB8" t="s">
        <v>1</v>
      </c>
      <c r="BG8" t="s">
        <v>7</v>
      </c>
      <c r="BH8" t="s">
        <v>114</v>
      </c>
      <c r="BI8" t="s">
        <v>6</v>
      </c>
      <c r="BP8" s="7" t="s">
        <v>115</v>
      </c>
      <c r="BQ8" t="s">
        <v>1</v>
      </c>
      <c r="BR8" s="10" t="s">
        <v>216</v>
      </c>
      <c r="BT8" s="7" t="s">
        <v>115</v>
      </c>
      <c r="BU8" t="s">
        <v>8</v>
      </c>
      <c r="BV8" t="s">
        <v>1</v>
      </c>
      <c r="CA8" s="7" t="s">
        <v>217</v>
      </c>
      <c r="CB8" t="s">
        <v>1</v>
      </c>
      <c r="CC8" s="10"/>
    </row>
    <row r="9" spans="3:81" x14ac:dyDescent="0.35">
      <c r="C9" t="s">
        <v>71</v>
      </c>
      <c r="D9" s="1">
        <v>8477.4799999999977</v>
      </c>
      <c r="F9" t="s">
        <v>77</v>
      </c>
      <c r="G9" s="1">
        <v>130.20000000000073</v>
      </c>
      <c r="I9" t="s">
        <v>90</v>
      </c>
      <c r="J9" s="1">
        <v>134907.56</v>
      </c>
      <c r="L9" t="s">
        <v>88</v>
      </c>
      <c r="M9" s="1">
        <v>86589.619999999952</v>
      </c>
      <c r="P9" s="4">
        <v>600</v>
      </c>
      <c r="Q9" s="4">
        <v>20</v>
      </c>
      <c r="R9" s="38">
        <v>5446809.4700000202</v>
      </c>
      <c r="S9" s="38">
        <v>3149297.4099999927</v>
      </c>
      <c r="T9" s="38">
        <v>2297512.0600000275</v>
      </c>
      <c r="U9" s="2">
        <v>0.42180878047126164</v>
      </c>
      <c r="AA9" t="s">
        <v>99</v>
      </c>
      <c r="AB9" s="37">
        <v>77466.27</v>
      </c>
      <c r="AD9" s="40">
        <v>45.75</v>
      </c>
      <c r="AE9" s="40">
        <v>45.75</v>
      </c>
      <c r="AL9" t="s">
        <v>34</v>
      </c>
      <c r="AM9" s="44"/>
      <c r="AP9" t="s">
        <v>34</v>
      </c>
      <c r="AQ9" s="41">
        <v>177715.37999999989</v>
      </c>
      <c r="AS9" t="str">
        <f t="shared" ref="AS9:AS20" si="0">AP9</f>
        <v>Jan</v>
      </c>
      <c r="AT9" s="8">
        <f t="shared" ref="AT9:AT20" si="1">AQ9</f>
        <v>177715.37999999989</v>
      </c>
      <c r="AU9" s="8">
        <f>AT9</f>
        <v>177715.37999999989</v>
      </c>
      <c r="BA9" t="s">
        <v>27</v>
      </c>
      <c r="BB9" s="37">
        <v>313403.34999999951</v>
      </c>
      <c r="BG9" s="37">
        <v>100</v>
      </c>
      <c r="BH9" s="11">
        <v>8.0280723519668459E-2</v>
      </c>
      <c r="BI9" s="11">
        <v>8.0468669303389667E-2</v>
      </c>
      <c r="BP9" t="s">
        <v>127</v>
      </c>
      <c r="BQ9" s="37">
        <v>95024.850000000035</v>
      </c>
      <c r="BR9">
        <f>INDEX($BU$9:$BU$108,MATCH(BQ9,$BV$9:$BV$108,0))</f>
        <v>6861</v>
      </c>
      <c r="BT9" t="s">
        <v>116</v>
      </c>
      <c r="BU9" s="37">
        <v>5352</v>
      </c>
      <c r="BV9" s="37">
        <v>32486.640000000032</v>
      </c>
      <c r="CA9" t="s">
        <v>222</v>
      </c>
      <c r="CB9" s="37">
        <v>718216.26999999932</v>
      </c>
    </row>
    <row r="10" spans="3:81" x14ac:dyDescent="0.35">
      <c r="C10" t="s">
        <v>76</v>
      </c>
      <c r="D10" s="1">
        <v>7569.0199999999959</v>
      </c>
      <c r="F10" t="s">
        <v>75</v>
      </c>
      <c r="G10" s="1">
        <v>912.82000000000062</v>
      </c>
      <c r="I10" t="s">
        <v>82</v>
      </c>
      <c r="J10" s="1">
        <v>132555.79000000024</v>
      </c>
      <c r="L10" t="s">
        <v>85</v>
      </c>
      <c r="M10" s="1">
        <v>91811.079999999856</v>
      </c>
      <c r="AA10" t="s">
        <v>100</v>
      </c>
      <c r="AB10" s="37">
        <v>388115.9800000001</v>
      </c>
      <c r="AL10" t="s">
        <v>35</v>
      </c>
      <c r="AM10" s="44">
        <v>2.3177510016167156E-4</v>
      </c>
      <c r="AP10" t="s">
        <v>35</v>
      </c>
      <c r="AQ10" s="41">
        <v>177756.56999999966</v>
      </c>
      <c r="AS10" t="str">
        <f t="shared" si="0"/>
        <v>Feb</v>
      </c>
      <c r="AT10" s="8">
        <f t="shared" ref="AT10:AT20" si="2">AQ10</f>
        <v>177756.56999999966</v>
      </c>
      <c r="AU10" s="8">
        <f t="shared" ref="AU10:AU20" si="3">AT10</f>
        <v>177756.56999999966</v>
      </c>
      <c r="BA10" t="s">
        <v>25</v>
      </c>
      <c r="BB10" s="37">
        <v>342889.85000000324</v>
      </c>
      <c r="BP10" t="s">
        <v>134</v>
      </c>
      <c r="BQ10" s="37">
        <v>84506.489999999932</v>
      </c>
      <c r="BR10">
        <f t="shared" ref="BR10:BR13" si="4">INDEX($BU$9:$BU$108,MATCH(BQ10,$BV$9:$BV$108,0))</f>
        <v>6137</v>
      </c>
      <c r="BT10" t="s">
        <v>117</v>
      </c>
      <c r="BU10" s="37">
        <v>6080</v>
      </c>
      <c r="BV10" s="37">
        <v>45964.799999999974</v>
      </c>
      <c r="CA10" t="s">
        <v>223</v>
      </c>
      <c r="CB10" s="37">
        <v>417457.830000002</v>
      </c>
    </row>
    <row r="11" spans="3:81" x14ac:dyDescent="0.35">
      <c r="C11" t="s">
        <v>74</v>
      </c>
      <c r="D11" s="1">
        <v>7236.9200000000019</v>
      </c>
      <c r="F11" t="s">
        <v>68</v>
      </c>
      <c r="G11" s="1">
        <v>992.27999999999975</v>
      </c>
      <c r="I11" t="s">
        <v>86</v>
      </c>
      <c r="J11" s="1">
        <v>132061.01999999973</v>
      </c>
      <c r="L11" t="s">
        <v>91</v>
      </c>
      <c r="M11" s="1">
        <v>96221.15</v>
      </c>
      <c r="AA11" t="s">
        <v>101</v>
      </c>
      <c r="AB11" s="37">
        <v>427741.26999999839</v>
      </c>
      <c r="AL11" t="s">
        <v>36</v>
      </c>
      <c r="AM11" s="44">
        <v>0.15053902086431981</v>
      </c>
      <c r="AP11" t="s">
        <v>36</v>
      </c>
      <c r="AQ11" s="41">
        <v>204515.86999999953</v>
      </c>
      <c r="AS11" t="str">
        <f t="shared" si="0"/>
        <v>Mar</v>
      </c>
      <c r="AT11" s="8">
        <f t="shared" si="2"/>
        <v>204515.86999999953</v>
      </c>
      <c r="AU11" s="8">
        <f t="shared" si="3"/>
        <v>204515.86999999953</v>
      </c>
      <c r="BA11" t="s">
        <v>29</v>
      </c>
      <c r="BB11" s="37">
        <v>324340.81999999884</v>
      </c>
      <c r="BP11" t="s">
        <v>174</v>
      </c>
      <c r="BQ11" s="37">
        <v>83284.599999999977</v>
      </c>
      <c r="BR11">
        <f t="shared" si="4"/>
        <v>6262</v>
      </c>
      <c r="BT11" t="s">
        <v>118</v>
      </c>
      <c r="BU11" s="37">
        <v>6209</v>
      </c>
      <c r="BV11" s="37">
        <v>48243.930000000008</v>
      </c>
      <c r="CA11" t="s">
        <v>224</v>
      </c>
      <c r="CB11" s="37">
        <v>367414.25000000041</v>
      </c>
    </row>
    <row r="12" spans="3:81" x14ac:dyDescent="0.35">
      <c r="C12" t="s">
        <v>72</v>
      </c>
      <c r="D12" s="1">
        <v>7191.9699999999975</v>
      </c>
      <c r="F12" t="s">
        <v>69</v>
      </c>
      <c r="G12" s="1">
        <v>1362.7800000000007</v>
      </c>
      <c r="I12" t="s">
        <v>89</v>
      </c>
      <c r="J12" s="1">
        <v>131335.97000000015</v>
      </c>
      <c r="L12" t="s">
        <v>84</v>
      </c>
      <c r="M12" s="1">
        <v>101212.63000000015</v>
      </c>
      <c r="AA12" t="s">
        <v>102</v>
      </c>
      <c r="AB12" s="37">
        <v>483445.76000000164</v>
      </c>
      <c r="AL12" t="s">
        <v>37</v>
      </c>
      <c r="AM12" s="44">
        <v>-5.6420218147372019E-2</v>
      </c>
      <c r="AP12" t="s">
        <v>37</v>
      </c>
      <c r="AQ12" s="41">
        <v>192977.03999999998</v>
      </c>
      <c r="AS12" t="str">
        <f t="shared" si="0"/>
        <v>Apr</v>
      </c>
      <c r="AT12" s="8">
        <f t="shared" si="2"/>
        <v>192977.03999999998</v>
      </c>
      <c r="AU12" s="8">
        <f t="shared" si="3"/>
        <v>192977.03999999998</v>
      </c>
      <c r="BA12" t="s">
        <v>30</v>
      </c>
      <c r="BB12" s="37">
        <v>324189.0599999979</v>
      </c>
      <c r="BP12" t="s">
        <v>143</v>
      </c>
      <c r="BQ12" s="37">
        <v>82987.239999999991</v>
      </c>
      <c r="BR12">
        <f t="shared" si="4"/>
        <v>6671</v>
      </c>
      <c r="BT12" t="s">
        <v>119</v>
      </c>
      <c r="BU12" s="37">
        <v>5529</v>
      </c>
      <c r="BV12" s="37">
        <v>51917.31</v>
      </c>
      <c r="CA12" t="s">
        <v>225</v>
      </c>
      <c r="CB12" s="37">
        <v>339210.4900000029</v>
      </c>
    </row>
    <row r="13" spans="3:81" x14ac:dyDescent="0.35">
      <c r="C13" t="s">
        <v>73</v>
      </c>
      <c r="D13" s="1">
        <v>6966.5800000000008</v>
      </c>
      <c r="F13" t="s">
        <v>70</v>
      </c>
      <c r="G13" s="1">
        <v>1387.2399999999998</v>
      </c>
      <c r="I13" t="s">
        <v>87</v>
      </c>
      <c r="J13" s="1">
        <v>128176.22000000032</v>
      </c>
      <c r="L13" t="s">
        <v>83</v>
      </c>
      <c r="M13" s="1">
        <v>104453.84999999986</v>
      </c>
      <c r="AA13" t="s">
        <v>103</v>
      </c>
      <c r="AB13" s="37">
        <v>920742.77999999351</v>
      </c>
      <c r="AL13" t="s">
        <v>38</v>
      </c>
      <c r="AM13" s="44">
        <v>6.5633766586950054E-2</v>
      </c>
      <c r="AP13" t="s">
        <v>38</v>
      </c>
      <c r="AQ13" s="41">
        <v>205642.8500000005</v>
      </c>
      <c r="AS13" t="str">
        <f t="shared" si="0"/>
        <v>May</v>
      </c>
      <c r="AT13" s="8">
        <f t="shared" si="2"/>
        <v>205642.8500000005</v>
      </c>
      <c r="AU13" s="8">
        <f t="shared" si="3"/>
        <v>205642.8500000005</v>
      </c>
      <c r="BA13" t="s">
        <v>28</v>
      </c>
      <c r="BB13" s="37">
        <v>340665.27999999869</v>
      </c>
      <c r="BP13" t="s">
        <v>124</v>
      </c>
      <c r="BQ13" s="37">
        <v>78081.849999999962</v>
      </c>
      <c r="BR13">
        <f t="shared" si="4"/>
        <v>6545</v>
      </c>
      <c r="BT13" t="s">
        <v>120</v>
      </c>
      <c r="BU13" s="37">
        <v>6931</v>
      </c>
      <c r="BV13" s="37">
        <v>4089.289999999979</v>
      </c>
      <c r="CA13" t="s">
        <v>220</v>
      </c>
      <c r="CB13" s="37">
        <v>174072.76000000042</v>
      </c>
    </row>
    <row r="14" spans="3:81" x14ac:dyDescent="0.35">
      <c r="AD14" s="7" t="s">
        <v>106</v>
      </c>
      <c r="AE14" t="s">
        <v>1</v>
      </c>
      <c r="AL14" t="s">
        <v>39</v>
      </c>
      <c r="AM14" s="44">
        <v>-4.9371519603040488E-2</v>
      </c>
      <c r="AP14" t="s">
        <v>39</v>
      </c>
      <c r="AQ14" s="41">
        <v>195489.95000000036</v>
      </c>
      <c r="AS14" t="str">
        <f t="shared" si="0"/>
        <v>Jun</v>
      </c>
      <c r="AT14" s="8">
        <f t="shared" si="2"/>
        <v>195489.95000000036</v>
      </c>
      <c r="AU14" s="8">
        <f t="shared" si="3"/>
        <v>195489.95000000036</v>
      </c>
      <c r="BA14" t="s">
        <v>24</v>
      </c>
      <c r="BB14" s="37">
        <v>319564.96000000124</v>
      </c>
      <c r="BT14" t="s">
        <v>121</v>
      </c>
      <c r="BU14" s="37">
        <v>6349</v>
      </c>
      <c r="BV14" s="37">
        <v>18856.529999999948</v>
      </c>
      <c r="CA14" t="s">
        <v>219</v>
      </c>
      <c r="CB14" s="37">
        <v>142236.05999999959</v>
      </c>
    </row>
    <row r="15" spans="3:81" x14ac:dyDescent="0.35">
      <c r="AD15" t="s">
        <v>107</v>
      </c>
      <c r="AE15" s="11">
        <v>0.48527656041986861</v>
      </c>
      <c r="AL15" t="s">
        <v>40</v>
      </c>
      <c r="AM15" s="44">
        <v>-6.5234862457122192E-2</v>
      </c>
      <c r="AP15" t="s">
        <v>40</v>
      </c>
      <c r="AQ15" s="41">
        <v>182737.19000000064</v>
      </c>
      <c r="AS15" t="str">
        <f t="shared" si="0"/>
        <v>Jul</v>
      </c>
      <c r="AT15" s="8">
        <f t="shared" si="2"/>
        <v>182737.19000000064</v>
      </c>
      <c r="AU15" s="8">
        <f t="shared" si="3"/>
        <v>182737.19000000064</v>
      </c>
      <c r="BA15" t="s">
        <v>26</v>
      </c>
      <c r="BB15" s="37">
        <v>332458.74000000069</v>
      </c>
      <c r="BT15" t="s">
        <v>122</v>
      </c>
      <c r="BU15" s="37">
        <v>5840</v>
      </c>
      <c r="BV15" s="37">
        <v>53319.199999999997</v>
      </c>
      <c r="CA15" t="s">
        <v>218</v>
      </c>
      <c r="CB15" s="37">
        <v>86449.160000000265</v>
      </c>
    </row>
    <row r="16" spans="3:81" x14ac:dyDescent="0.35">
      <c r="AD16" t="s">
        <v>108</v>
      </c>
      <c r="AE16" s="11">
        <v>0.51472343958010647</v>
      </c>
      <c r="AL16" t="s">
        <v>41</v>
      </c>
      <c r="AM16" s="44">
        <v>0.14152658251995384</v>
      </c>
      <c r="AP16" t="s">
        <v>41</v>
      </c>
      <c r="AQ16" s="41">
        <v>208599.36000000022</v>
      </c>
      <c r="AS16" t="str">
        <f t="shared" si="0"/>
        <v>Aug</v>
      </c>
      <c r="AT16" s="8">
        <f t="shared" si="2"/>
        <v>208599.36000000022</v>
      </c>
      <c r="AU16" s="8">
        <f t="shared" si="3"/>
        <v>208599.36000000022</v>
      </c>
      <c r="BT16" t="s">
        <v>123</v>
      </c>
      <c r="BU16" s="37">
        <v>5522</v>
      </c>
      <c r="BV16" s="37">
        <v>11872.29999999993</v>
      </c>
      <c r="CA16" t="s">
        <v>221</v>
      </c>
      <c r="CB16" s="37">
        <v>52455.239999999467</v>
      </c>
    </row>
    <row r="17" spans="4:74" x14ac:dyDescent="0.35">
      <c r="D17" s="10" t="s">
        <v>93</v>
      </c>
      <c r="I17" s="10" t="s">
        <v>94</v>
      </c>
      <c r="L17" s="10" t="s">
        <v>95</v>
      </c>
      <c r="O17" s="10" t="s">
        <v>62</v>
      </c>
      <c r="AL17" t="s">
        <v>42</v>
      </c>
      <c r="AM17" s="44">
        <v>-8.8756456395647707E-2</v>
      </c>
      <c r="AP17" t="s">
        <v>42</v>
      </c>
      <c r="AQ17" s="41">
        <v>190084.82000000018</v>
      </c>
      <c r="AS17" t="str">
        <f t="shared" si="0"/>
        <v>Sep</v>
      </c>
      <c r="AT17" s="8">
        <f t="shared" si="2"/>
        <v>190084.82000000018</v>
      </c>
      <c r="AU17" s="8">
        <f t="shared" si="3"/>
        <v>190084.82000000018</v>
      </c>
      <c r="BT17" t="s">
        <v>124</v>
      </c>
      <c r="BU17" s="37">
        <v>6545</v>
      </c>
      <c r="BV17" s="37">
        <v>78081.849999999962</v>
      </c>
    </row>
    <row r="18" spans="4:74" x14ac:dyDescent="0.35">
      <c r="O18" t="str">
        <f>_xlfn.TEXTJOIN(" ",,IF(H3=1,"Top 5 Profitable","Least 5 Profitable"),IF(H4=1,"Customers","Locations"))</f>
        <v>Least 5 Profitable Locations</v>
      </c>
      <c r="AL18" t="s">
        <v>43</v>
      </c>
      <c r="AM18" s="44">
        <v>1.5750863219886457E-3</v>
      </c>
      <c r="AP18" t="s">
        <v>43</v>
      </c>
      <c r="AQ18" s="41">
        <v>190384.21999999986</v>
      </c>
      <c r="AS18" t="str">
        <f t="shared" si="0"/>
        <v>Oct</v>
      </c>
      <c r="AT18" s="8">
        <f t="shared" si="2"/>
        <v>190384.21999999986</v>
      </c>
      <c r="AU18" s="8">
        <f t="shared" si="3"/>
        <v>190384.21999999986</v>
      </c>
      <c r="BP18" s="10" t="str">
        <f>BP8</f>
        <v>Product Name</v>
      </c>
      <c r="BQ18" s="10" t="str">
        <f>IF($BP$5=1,BQ8,BR8)</f>
        <v>Quantity</v>
      </c>
      <c r="BT18" t="s">
        <v>125</v>
      </c>
      <c r="BU18" s="37">
        <v>5379</v>
      </c>
      <c r="BV18" s="37">
        <v>2366.7600000000239</v>
      </c>
    </row>
    <row r="19" spans="4:74" x14ac:dyDescent="0.35">
      <c r="D19" t="str">
        <f>IF($H$3=1,C8,F8)</f>
        <v>Full Name</v>
      </c>
      <c r="E19" t="str">
        <f>IF($H$3=1,D8,G8)</f>
        <v>Profit</v>
      </c>
      <c r="I19" t="str">
        <f>IF($H$3=1,I8,L8)</f>
        <v>Location</v>
      </c>
      <c r="J19" t="str">
        <f>IF($H$3=1,J8,M8)</f>
        <v>Profit</v>
      </c>
      <c r="L19" t="str">
        <f>IF($H$4=1,D19,I19)</f>
        <v>Location</v>
      </c>
      <c r="M19" t="str">
        <f>IF($H$4=1,E19,J19)</f>
        <v>Profit</v>
      </c>
      <c r="O19" t="str">
        <f>_xlfn.TEXTJOIN(" ",,IF(H4=1,"Customer overtime","Total Sales Location"))</f>
        <v>Total Sales Location</v>
      </c>
      <c r="AL19" t="s">
        <v>44</v>
      </c>
      <c r="AM19" s="44">
        <v>9.8171476606599209E-3</v>
      </c>
      <c r="AP19" t="s">
        <v>44</v>
      </c>
      <c r="AQ19" s="41">
        <v>192253.24999999942</v>
      </c>
      <c r="AS19" t="str">
        <f t="shared" si="0"/>
        <v>Nov</v>
      </c>
      <c r="AT19" s="8">
        <f t="shared" si="2"/>
        <v>192253.24999999942</v>
      </c>
      <c r="AU19" s="8">
        <f t="shared" si="3"/>
        <v>192253.24999999942</v>
      </c>
      <c r="BP19" t="str">
        <f t="shared" ref="BP19:BP23" si="5">BP9</f>
        <v>Begin Brew</v>
      </c>
      <c r="BQ19" s="3">
        <f t="shared" ref="BQ19:BQ23" si="6">IF($BP$5=1,BQ9,BR9)</f>
        <v>6861</v>
      </c>
      <c r="BT19" t="s">
        <v>126</v>
      </c>
      <c r="BU19" s="37">
        <v>5339</v>
      </c>
      <c r="BV19" s="37">
        <v>-10037.319999999978</v>
      </c>
    </row>
    <row r="20" spans="4:74" x14ac:dyDescent="0.35">
      <c r="D20" t="str">
        <f t="shared" ref="D20:E24" si="7">IF($H$3=1,C9,F9)</f>
        <v>Travis Ewing</v>
      </c>
      <c r="E20" s="1">
        <f t="shared" si="7"/>
        <v>130.20000000000073</v>
      </c>
      <c r="I20" t="str">
        <f t="shared" ref="I20:J24" si="8">IF($H$3=1,I9,L9)</f>
        <v>New York</v>
      </c>
      <c r="J20" s="1">
        <f t="shared" si="8"/>
        <v>86589.619999999952</v>
      </c>
      <c r="L20" t="str">
        <f t="shared" ref="L20:M24" si="9">IF($H$4=1,D20,I20)</f>
        <v>New York</v>
      </c>
      <c r="M20" s="37">
        <f t="shared" si="9"/>
        <v>86589.619999999952</v>
      </c>
      <c r="O20">
        <f>IF(H4=1,P9,Q9)</f>
        <v>20</v>
      </c>
      <c r="AL20" t="s">
        <v>45</v>
      </c>
      <c r="AM20" s="44">
        <v>-6.7086980324127549E-2</v>
      </c>
      <c r="AP20" t="s">
        <v>45</v>
      </c>
      <c r="AQ20" s="41">
        <v>179355.55999999988</v>
      </c>
      <c r="AS20" t="str">
        <f t="shared" si="0"/>
        <v>Dec</v>
      </c>
      <c r="AT20" s="8">
        <f t="shared" si="2"/>
        <v>179355.55999999988</v>
      </c>
      <c r="AU20" s="8">
        <f t="shared" si="3"/>
        <v>179355.55999999988</v>
      </c>
      <c r="BP20" t="str">
        <f t="shared" si="5"/>
        <v>Common Splash</v>
      </c>
      <c r="BQ20" s="3">
        <f t="shared" si="6"/>
        <v>6137</v>
      </c>
      <c r="BT20" t="s">
        <v>127</v>
      </c>
      <c r="BU20" s="37">
        <v>6861</v>
      </c>
      <c r="BV20" s="37">
        <v>95024.850000000035</v>
      </c>
    </row>
    <row r="21" spans="4:74" x14ac:dyDescent="0.35">
      <c r="D21" t="str">
        <f t="shared" si="7"/>
        <v>Lisa West</v>
      </c>
      <c r="E21" s="1">
        <f t="shared" si="7"/>
        <v>912.82000000000062</v>
      </c>
      <c r="I21" t="str">
        <f t="shared" si="8"/>
        <v>Maryland</v>
      </c>
      <c r="J21" s="1">
        <f t="shared" si="8"/>
        <v>91811.079999999856</v>
      </c>
      <c r="L21" t="str">
        <f t="shared" si="9"/>
        <v>Maryland</v>
      </c>
      <c r="M21" s="37">
        <f t="shared" si="9"/>
        <v>91811.079999999856</v>
      </c>
      <c r="BP21" t="str">
        <f t="shared" si="5"/>
        <v>Onto Dew</v>
      </c>
      <c r="BQ21" s="3">
        <f t="shared" si="6"/>
        <v>6262</v>
      </c>
      <c r="BT21" t="s">
        <v>128</v>
      </c>
      <c r="BU21" s="37">
        <v>6621</v>
      </c>
      <c r="BV21" s="37">
        <v>38203.169999999984</v>
      </c>
    </row>
    <row r="22" spans="4:74" x14ac:dyDescent="0.35">
      <c r="D22" t="str">
        <f t="shared" si="7"/>
        <v>Bobby Abbott</v>
      </c>
      <c r="E22" s="1">
        <f t="shared" si="7"/>
        <v>992.27999999999975</v>
      </c>
      <c r="I22" t="str">
        <f t="shared" si="8"/>
        <v>Wisconsin</v>
      </c>
      <c r="J22" s="1">
        <f t="shared" si="8"/>
        <v>96221.15</v>
      </c>
      <c r="L22" t="str">
        <f t="shared" si="9"/>
        <v>Wisconsin</v>
      </c>
      <c r="M22" s="37">
        <f t="shared" si="9"/>
        <v>96221.15</v>
      </c>
      <c r="BP22" t="str">
        <f t="shared" si="5"/>
        <v>Eight Brew</v>
      </c>
      <c r="BQ22" s="3">
        <f t="shared" si="6"/>
        <v>6671</v>
      </c>
      <c r="BT22" t="s">
        <v>129</v>
      </c>
      <c r="BU22" s="37">
        <v>6475</v>
      </c>
      <c r="BV22" s="37">
        <v>53613.000000000022</v>
      </c>
    </row>
    <row r="23" spans="4:74" x14ac:dyDescent="0.35">
      <c r="D23" t="str">
        <f t="shared" si="7"/>
        <v>Christine Hawkins</v>
      </c>
      <c r="E23" s="1">
        <f t="shared" si="7"/>
        <v>1362.7800000000007</v>
      </c>
      <c r="I23" t="str">
        <f t="shared" si="8"/>
        <v>Indiana</v>
      </c>
      <c r="J23" s="1">
        <f t="shared" si="8"/>
        <v>101212.63000000015</v>
      </c>
      <c r="L23" t="str">
        <f t="shared" si="9"/>
        <v>Indiana</v>
      </c>
      <c r="M23" s="37">
        <f t="shared" si="9"/>
        <v>101212.63000000015</v>
      </c>
      <c r="BP23" t="str">
        <f t="shared" si="5"/>
        <v>Attorney Mist</v>
      </c>
      <c r="BQ23" s="3">
        <f t="shared" si="6"/>
        <v>6545</v>
      </c>
      <c r="BT23" t="s">
        <v>130</v>
      </c>
      <c r="BU23" s="37">
        <v>6776</v>
      </c>
      <c r="BV23" s="37">
        <v>-29069.040000000001</v>
      </c>
    </row>
    <row r="24" spans="4:74" x14ac:dyDescent="0.35">
      <c r="D24" t="str">
        <f t="shared" si="7"/>
        <v>Jeffery Powell</v>
      </c>
      <c r="E24" s="1">
        <f t="shared" si="7"/>
        <v>1387.2399999999998</v>
      </c>
      <c r="I24" t="str">
        <f t="shared" si="8"/>
        <v>Florida</v>
      </c>
      <c r="J24" s="1">
        <f t="shared" si="8"/>
        <v>104453.84999999986</v>
      </c>
      <c r="L24" t="str">
        <f t="shared" si="9"/>
        <v>Florida</v>
      </c>
      <c r="M24" s="37">
        <f t="shared" si="9"/>
        <v>104453.84999999986</v>
      </c>
      <c r="BT24" t="s">
        <v>131</v>
      </c>
      <c r="BU24" s="37">
        <v>5586</v>
      </c>
      <c r="BV24" s="37">
        <v>44743.859999999971</v>
      </c>
    </row>
    <row r="25" spans="4:74" x14ac:dyDescent="0.35">
      <c r="BT25" t="s">
        <v>132</v>
      </c>
      <c r="BU25" s="37">
        <v>6568</v>
      </c>
      <c r="BV25" s="37">
        <v>-9326.5600000000122</v>
      </c>
    </row>
    <row r="26" spans="4:74" x14ac:dyDescent="0.35">
      <c r="BT26" t="s">
        <v>133</v>
      </c>
      <c r="BU26" s="37">
        <v>5220</v>
      </c>
      <c r="BV26" s="37">
        <v>-2557.7999999999956</v>
      </c>
    </row>
    <row r="27" spans="4:74" x14ac:dyDescent="0.35">
      <c r="BT27" t="s">
        <v>134</v>
      </c>
      <c r="BU27" s="37">
        <v>6137</v>
      </c>
      <c r="BV27" s="37">
        <v>84506.489999999932</v>
      </c>
    </row>
    <row r="28" spans="4:74" x14ac:dyDescent="0.35">
      <c r="BT28" t="s">
        <v>135</v>
      </c>
      <c r="BU28" s="37">
        <v>6157</v>
      </c>
      <c r="BV28" s="37">
        <v>5787.580000000009</v>
      </c>
    </row>
    <row r="29" spans="4:74" x14ac:dyDescent="0.35">
      <c r="BT29" t="s">
        <v>136</v>
      </c>
      <c r="BU29" s="37">
        <v>6815</v>
      </c>
      <c r="BV29" s="37">
        <v>-14038.900000000009</v>
      </c>
    </row>
    <row r="30" spans="4:74" x14ac:dyDescent="0.35">
      <c r="BT30" t="s">
        <v>137</v>
      </c>
      <c r="BU30" s="37">
        <v>6526</v>
      </c>
      <c r="BV30" s="37">
        <v>18729.619999999988</v>
      </c>
    </row>
    <row r="31" spans="4:74" x14ac:dyDescent="0.35">
      <c r="BT31" t="s">
        <v>138</v>
      </c>
      <c r="BU31" s="37">
        <v>5503</v>
      </c>
      <c r="BV31" s="37">
        <v>31367.100000000009</v>
      </c>
    </row>
    <row r="32" spans="4:74" x14ac:dyDescent="0.35">
      <c r="BT32" t="s">
        <v>139</v>
      </c>
      <c r="BU32" s="37">
        <v>5908</v>
      </c>
      <c r="BV32" s="37">
        <v>13233.920000000009</v>
      </c>
    </row>
    <row r="33" spans="72:74" x14ac:dyDescent="0.35">
      <c r="BT33" t="s">
        <v>140</v>
      </c>
      <c r="BU33" s="37">
        <v>5775</v>
      </c>
      <c r="BV33" s="37">
        <v>34303.500000000022</v>
      </c>
    </row>
    <row r="34" spans="72:74" x14ac:dyDescent="0.35">
      <c r="BT34" t="s">
        <v>141</v>
      </c>
      <c r="BU34" s="37">
        <v>5822</v>
      </c>
      <c r="BV34" s="37">
        <v>31380.58</v>
      </c>
    </row>
    <row r="35" spans="72:74" x14ac:dyDescent="0.35">
      <c r="BT35" t="s">
        <v>142</v>
      </c>
      <c r="BU35" s="37">
        <v>5728</v>
      </c>
      <c r="BV35" s="37">
        <v>-1947.5200000000059</v>
      </c>
    </row>
    <row r="36" spans="72:74" x14ac:dyDescent="0.35">
      <c r="BT36" t="s">
        <v>143</v>
      </c>
      <c r="BU36" s="37">
        <v>6671</v>
      </c>
      <c r="BV36" s="37">
        <v>82987.239999999991</v>
      </c>
    </row>
    <row r="37" spans="72:74" x14ac:dyDescent="0.35">
      <c r="BT37" t="s">
        <v>144</v>
      </c>
      <c r="BU37" s="37">
        <v>6230</v>
      </c>
      <c r="BV37" s="37">
        <v>39498.199999999997</v>
      </c>
    </row>
    <row r="38" spans="72:74" x14ac:dyDescent="0.35">
      <c r="BT38" t="s">
        <v>145</v>
      </c>
      <c r="BU38" s="37">
        <v>5817</v>
      </c>
      <c r="BV38" s="37">
        <v>50200.709999999963</v>
      </c>
    </row>
    <row r="39" spans="72:74" x14ac:dyDescent="0.35">
      <c r="BT39" t="s">
        <v>146</v>
      </c>
      <c r="BU39" s="37">
        <v>6202</v>
      </c>
      <c r="BV39" s="37">
        <v>43165.919999999984</v>
      </c>
    </row>
    <row r="40" spans="72:74" x14ac:dyDescent="0.35">
      <c r="BT40" t="s">
        <v>147</v>
      </c>
      <c r="BU40" s="37">
        <v>5252</v>
      </c>
      <c r="BV40" s="37">
        <v>13602.679999999986</v>
      </c>
    </row>
    <row r="41" spans="72:74" x14ac:dyDescent="0.35">
      <c r="BT41" t="s">
        <v>148</v>
      </c>
      <c r="BU41" s="37">
        <v>6681</v>
      </c>
      <c r="BV41" s="37">
        <v>2004.299999999952</v>
      </c>
    </row>
    <row r="42" spans="72:74" x14ac:dyDescent="0.35">
      <c r="BT42" t="s">
        <v>149</v>
      </c>
      <c r="BU42" s="37">
        <v>5107</v>
      </c>
      <c r="BV42" s="37">
        <v>13022.850000000009</v>
      </c>
    </row>
    <row r="43" spans="72:74" x14ac:dyDescent="0.35">
      <c r="BT43" t="s">
        <v>150</v>
      </c>
      <c r="BU43" s="37">
        <v>6325</v>
      </c>
      <c r="BV43" s="37">
        <v>16381.75</v>
      </c>
    </row>
    <row r="44" spans="72:74" x14ac:dyDescent="0.35">
      <c r="BT44" t="s">
        <v>151</v>
      </c>
      <c r="BU44" s="37">
        <v>6263</v>
      </c>
      <c r="BV44" s="37">
        <v>43903.63</v>
      </c>
    </row>
    <row r="45" spans="72:74" x14ac:dyDescent="0.35">
      <c r="BT45" t="s">
        <v>152</v>
      </c>
      <c r="BU45" s="37">
        <v>6992</v>
      </c>
      <c r="BV45" s="37">
        <v>10907.520000000008</v>
      </c>
    </row>
    <row r="46" spans="72:74" x14ac:dyDescent="0.35">
      <c r="BT46" t="s">
        <v>153</v>
      </c>
      <c r="BU46" s="37">
        <v>6033</v>
      </c>
      <c r="BV46" s="37">
        <v>28777.41</v>
      </c>
    </row>
    <row r="47" spans="72:74" x14ac:dyDescent="0.35">
      <c r="BT47" t="s">
        <v>154</v>
      </c>
      <c r="BU47" s="37">
        <v>5819</v>
      </c>
      <c r="BV47" s="37">
        <v>-1571.1300000000556</v>
      </c>
    </row>
    <row r="48" spans="72:74" x14ac:dyDescent="0.35">
      <c r="BT48" t="s">
        <v>155</v>
      </c>
      <c r="BU48" s="37">
        <v>6194</v>
      </c>
      <c r="BV48" s="37">
        <v>-21740.939999999981</v>
      </c>
    </row>
    <row r="49" spans="72:74" x14ac:dyDescent="0.35">
      <c r="BT49" t="s">
        <v>156</v>
      </c>
      <c r="BU49" s="37">
        <v>6943</v>
      </c>
      <c r="BV49" s="37">
        <v>6318.1299999999919</v>
      </c>
    </row>
    <row r="50" spans="72:74" x14ac:dyDescent="0.35">
      <c r="BT50" t="s">
        <v>157</v>
      </c>
      <c r="BU50" s="37">
        <v>5915</v>
      </c>
      <c r="BV50" s="37">
        <v>-13781.949999999986</v>
      </c>
    </row>
    <row r="51" spans="72:74" x14ac:dyDescent="0.35">
      <c r="BT51" t="s">
        <v>158</v>
      </c>
      <c r="BU51" s="37">
        <v>5760</v>
      </c>
      <c r="BV51" s="37">
        <v>-8467.2000000000335</v>
      </c>
    </row>
    <row r="52" spans="72:74" x14ac:dyDescent="0.35">
      <c r="BT52" t="s">
        <v>159</v>
      </c>
      <c r="BU52" s="37">
        <v>6761</v>
      </c>
      <c r="BV52" s="37">
        <v>24069.160000000011</v>
      </c>
    </row>
    <row r="53" spans="72:74" x14ac:dyDescent="0.35">
      <c r="BT53" t="s">
        <v>160</v>
      </c>
      <c r="BU53" s="37">
        <v>6749</v>
      </c>
      <c r="BV53" s="37">
        <v>15387.719999999994</v>
      </c>
    </row>
    <row r="54" spans="72:74" x14ac:dyDescent="0.35">
      <c r="BT54" t="s">
        <v>161</v>
      </c>
      <c r="BU54" s="37">
        <v>6577</v>
      </c>
      <c r="BV54" s="37">
        <v>11575.520000000019</v>
      </c>
    </row>
    <row r="55" spans="72:74" x14ac:dyDescent="0.35">
      <c r="BT55" t="s">
        <v>162</v>
      </c>
      <c r="BU55" s="37">
        <v>6127</v>
      </c>
      <c r="BV55" s="37">
        <v>12376.54</v>
      </c>
    </row>
    <row r="56" spans="72:74" x14ac:dyDescent="0.35">
      <c r="BT56" t="s">
        <v>163</v>
      </c>
      <c r="BU56" s="37">
        <v>5875</v>
      </c>
      <c r="BV56" s="37">
        <v>2761.2499999999782</v>
      </c>
    </row>
    <row r="57" spans="72:74" x14ac:dyDescent="0.35">
      <c r="BT57" t="s">
        <v>164</v>
      </c>
      <c r="BU57" s="37">
        <v>6063</v>
      </c>
      <c r="BV57" s="37">
        <v>63904.020000000055</v>
      </c>
    </row>
    <row r="58" spans="72:74" x14ac:dyDescent="0.35">
      <c r="BT58" t="s">
        <v>165</v>
      </c>
      <c r="BU58" s="37">
        <v>5558</v>
      </c>
      <c r="BV58" s="37">
        <v>43574.720000000016</v>
      </c>
    </row>
    <row r="59" spans="72:74" x14ac:dyDescent="0.35">
      <c r="BT59" t="s">
        <v>166</v>
      </c>
      <c r="BU59" s="37">
        <v>5888</v>
      </c>
      <c r="BV59" s="37">
        <v>31736.320000000058</v>
      </c>
    </row>
    <row r="60" spans="72:74" x14ac:dyDescent="0.35">
      <c r="BT60" t="s">
        <v>167</v>
      </c>
      <c r="BU60" s="37">
        <v>5857</v>
      </c>
      <c r="BV60" s="37">
        <v>-1112.8299999999945</v>
      </c>
    </row>
    <row r="61" spans="72:74" x14ac:dyDescent="0.35">
      <c r="BT61" t="s">
        <v>168</v>
      </c>
      <c r="BU61" s="37">
        <v>6290</v>
      </c>
      <c r="BV61" s="37">
        <v>36733.600000000057</v>
      </c>
    </row>
    <row r="62" spans="72:74" x14ac:dyDescent="0.35">
      <c r="BT62" t="s">
        <v>169</v>
      </c>
      <c r="BU62" s="37">
        <v>5928</v>
      </c>
      <c r="BV62" s="37">
        <v>-18969.600000000046</v>
      </c>
    </row>
    <row r="63" spans="72:74" x14ac:dyDescent="0.35">
      <c r="BT63" t="s">
        <v>170</v>
      </c>
      <c r="BU63" s="37">
        <v>5795</v>
      </c>
      <c r="BV63" s="37">
        <v>42187.60000000002</v>
      </c>
    </row>
    <row r="64" spans="72:74" x14ac:dyDescent="0.35">
      <c r="BT64" t="s">
        <v>171</v>
      </c>
      <c r="BU64" s="37">
        <v>4891</v>
      </c>
      <c r="BV64" s="37">
        <v>11787.310000000005</v>
      </c>
    </row>
    <row r="65" spans="72:74" x14ac:dyDescent="0.35">
      <c r="BT65" t="s">
        <v>172</v>
      </c>
      <c r="BU65" s="37">
        <v>6860</v>
      </c>
      <c r="BV65" s="37">
        <v>26067.999999999978</v>
      </c>
    </row>
    <row r="66" spans="72:74" x14ac:dyDescent="0.35">
      <c r="BT66" t="s">
        <v>173</v>
      </c>
      <c r="BU66" s="37">
        <v>6333</v>
      </c>
      <c r="BV66" s="37">
        <v>8106.2399999999907</v>
      </c>
    </row>
    <row r="67" spans="72:74" x14ac:dyDescent="0.35">
      <c r="BT67" t="s">
        <v>174</v>
      </c>
      <c r="BU67" s="37">
        <v>6262</v>
      </c>
      <c r="BV67" s="37">
        <v>83284.599999999977</v>
      </c>
    </row>
    <row r="68" spans="72:74" x14ac:dyDescent="0.35">
      <c r="BT68" t="s">
        <v>175</v>
      </c>
      <c r="BU68" s="37">
        <v>6938</v>
      </c>
      <c r="BV68" s="37">
        <v>51479.960000000043</v>
      </c>
    </row>
    <row r="69" spans="72:74" x14ac:dyDescent="0.35">
      <c r="BT69" t="s">
        <v>176</v>
      </c>
      <c r="BU69" s="37">
        <v>5234</v>
      </c>
      <c r="BV69" s="37">
        <v>10467.999999999993</v>
      </c>
    </row>
    <row r="70" spans="72:74" x14ac:dyDescent="0.35">
      <c r="BT70" t="s">
        <v>177</v>
      </c>
      <c r="BU70" s="37">
        <v>5385</v>
      </c>
      <c r="BV70" s="37">
        <v>25255.650000000016</v>
      </c>
    </row>
    <row r="71" spans="72:74" x14ac:dyDescent="0.35">
      <c r="BT71" t="s">
        <v>178</v>
      </c>
      <c r="BU71" s="37">
        <v>6024</v>
      </c>
      <c r="BV71" s="37">
        <v>9939.5999999999913</v>
      </c>
    </row>
    <row r="72" spans="72:74" x14ac:dyDescent="0.35">
      <c r="BT72" t="s">
        <v>179</v>
      </c>
      <c r="BU72" s="37">
        <v>5809</v>
      </c>
      <c r="BV72" s="37">
        <v>38978.390000000021</v>
      </c>
    </row>
    <row r="73" spans="72:74" x14ac:dyDescent="0.35">
      <c r="BT73" t="s">
        <v>180</v>
      </c>
      <c r="BU73" s="37">
        <v>5180</v>
      </c>
      <c r="BV73" s="37">
        <v>-7303.8000000000393</v>
      </c>
    </row>
    <row r="74" spans="72:74" x14ac:dyDescent="0.35">
      <c r="BT74" t="s">
        <v>181</v>
      </c>
      <c r="BU74" s="37">
        <v>6161</v>
      </c>
      <c r="BV74" s="37">
        <v>26923.569999999989</v>
      </c>
    </row>
    <row r="75" spans="72:74" x14ac:dyDescent="0.35">
      <c r="BT75" t="s">
        <v>182</v>
      </c>
      <c r="BU75" s="37">
        <v>7041</v>
      </c>
      <c r="BV75" s="37">
        <v>28375.229999999974</v>
      </c>
    </row>
    <row r="76" spans="72:74" x14ac:dyDescent="0.35">
      <c r="BT76" t="s">
        <v>183</v>
      </c>
      <c r="BU76" s="37">
        <v>5486</v>
      </c>
      <c r="BV76" s="37">
        <v>24412.700000000026</v>
      </c>
    </row>
    <row r="77" spans="72:74" x14ac:dyDescent="0.35">
      <c r="BT77" t="s">
        <v>184</v>
      </c>
      <c r="BU77" s="37">
        <v>5622</v>
      </c>
      <c r="BV77" s="37">
        <v>4272.7199999999975</v>
      </c>
    </row>
    <row r="78" spans="72:74" x14ac:dyDescent="0.35">
      <c r="BT78" t="s">
        <v>185</v>
      </c>
      <c r="BU78" s="37">
        <v>7458</v>
      </c>
      <c r="BV78" s="37">
        <v>-16258.440000000002</v>
      </c>
    </row>
    <row r="79" spans="72:74" x14ac:dyDescent="0.35">
      <c r="BT79" t="s">
        <v>186</v>
      </c>
      <c r="BU79" s="37">
        <v>5310</v>
      </c>
      <c r="BV79" s="37">
        <v>8442.900000000016</v>
      </c>
    </row>
    <row r="80" spans="72:74" x14ac:dyDescent="0.35">
      <c r="BT80" t="s">
        <v>187</v>
      </c>
      <c r="BU80" s="37">
        <v>6478</v>
      </c>
      <c r="BV80" s="37">
        <v>23774.260000000002</v>
      </c>
    </row>
    <row r="81" spans="72:74" x14ac:dyDescent="0.35">
      <c r="BT81" t="s">
        <v>188</v>
      </c>
      <c r="BU81" s="37">
        <v>5867</v>
      </c>
      <c r="BV81" s="37">
        <v>58611.329999999973</v>
      </c>
    </row>
    <row r="82" spans="72:74" x14ac:dyDescent="0.35">
      <c r="BT82" t="s">
        <v>189</v>
      </c>
      <c r="BU82" s="37">
        <v>5762</v>
      </c>
      <c r="BV82" s="37">
        <v>-1094.7799999999843</v>
      </c>
    </row>
    <row r="83" spans="72:74" x14ac:dyDescent="0.35">
      <c r="BT83" t="s">
        <v>190</v>
      </c>
      <c r="BU83" s="37">
        <v>5950</v>
      </c>
      <c r="BV83" s="37">
        <v>18444.999999999993</v>
      </c>
    </row>
    <row r="84" spans="72:74" x14ac:dyDescent="0.35">
      <c r="BT84" t="s">
        <v>191</v>
      </c>
      <c r="BU84" s="37">
        <v>5163</v>
      </c>
      <c r="BV84" s="37">
        <v>63091.859999999986</v>
      </c>
    </row>
    <row r="85" spans="72:74" x14ac:dyDescent="0.35">
      <c r="BT85" t="s">
        <v>192</v>
      </c>
      <c r="BU85" s="37">
        <v>5969</v>
      </c>
      <c r="BV85" s="37">
        <v>29725.620000000014</v>
      </c>
    </row>
    <row r="86" spans="72:74" x14ac:dyDescent="0.35">
      <c r="BT86" t="s">
        <v>193</v>
      </c>
      <c r="BU86" s="37">
        <v>5400</v>
      </c>
      <c r="BV86" s="37">
        <v>47952.000000000015</v>
      </c>
    </row>
    <row r="87" spans="72:74" x14ac:dyDescent="0.35">
      <c r="BT87" t="s">
        <v>194</v>
      </c>
      <c r="BU87" s="37">
        <v>6221</v>
      </c>
      <c r="BV87" s="37">
        <v>56300.05</v>
      </c>
    </row>
    <row r="88" spans="72:74" x14ac:dyDescent="0.35">
      <c r="BT88" t="s">
        <v>195</v>
      </c>
      <c r="BU88" s="37">
        <v>6554</v>
      </c>
      <c r="BV88" s="37">
        <v>22807.919999999976</v>
      </c>
    </row>
    <row r="89" spans="72:74" x14ac:dyDescent="0.35">
      <c r="BT89" t="s">
        <v>196</v>
      </c>
      <c r="BU89" s="37">
        <v>6438</v>
      </c>
      <c r="BV89" s="37">
        <v>56525.640000000014</v>
      </c>
    </row>
    <row r="90" spans="72:74" x14ac:dyDescent="0.35">
      <c r="BT90" t="s">
        <v>197</v>
      </c>
      <c r="BU90" s="37">
        <v>5862</v>
      </c>
      <c r="BV90" s="37">
        <v>32065.139999999952</v>
      </c>
    </row>
    <row r="91" spans="72:74" x14ac:dyDescent="0.35">
      <c r="BT91" t="s">
        <v>198</v>
      </c>
      <c r="BU91" s="37">
        <v>5709</v>
      </c>
      <c r="BV91" s="37">
        <v>685.07999999998719</v>
      </c>
    </row>
    <row r="92" spans="72:74" x14ac:dyDescent="0.35">
      <c r="BT92" t="s">
        <v>199</v>
      </c>
      <c r="BU92" s="37">
        <v>7666</v>
      </c>
      <c r="BV92" s="37">
        <v>-50135.640000000021</v>
      </c>
    </row>
    <row r="93" spans="72:74" x14ac:dyDescent="0.35">
      <c r="BT93" t="s">
        <v>200</v>
      </c>
      <c r="BU93" s="37">
        <v>5853</v>
      </c>
      <c r="BV93" s="37">
        <v>-25109.370000000024</v>
      </c>
    </row>
    <row r="94" spans="72:74" x14ac:dyDescent="0.35">
      <c r="BT94" t="s">
        <v>201</v>
      </c>
      <c r="BU94" s="37">
        <v>6646</v>
      </c>
      <c r="BV94" s="37">
        <v>2791.3200000000033</v>
      </c>
    </row>
    <row r="95" spans="72:74" x14ac:dyDescent="0.35">
      <c r="BT95" t="s">
        <v>202</v>
      </c>
      <c r="BU95" s="37">
        <v>5637</v>
      </c>
      <c r="BV95" s="37">
        <v>-39515.370000000003</v>
      </c>
    </row>
    <row r="96" spans="72:74" x14ac:dyDescent="0.35">
      <c r="BT96" t="s">
        <v>203</v>
      </c>
      <c r="BU96" s="37">
        <v>5713</v>
      </c>
      <c r="BV96" s="37">
        <v>27251.010000000009</v>
      </c>
    </row>
    <row r="97" spans="72:74" x14ac:dyDescent="0.35">
      <c r="BT97" t="s">
        <v>204</v>
      </c>
      <c r="BU97" s="37">
        <v>5438</v>
      </c>
      <c r="BV97" s="37">
        <v>21262.580000000013</v>
      </c>
    </row>
    <row r="98" spans="72:74" x14ac:dyDescent="0.35">
      <c r="BT98" t="s">
        <v>205</v>
      </c>
      <c r="BU98" s="37">
        <v>5384</v>
      </c>
      <c r="BV98" s="37">
        <v>16798.080000000002</v>
      </c>
    </row>
    <row r="99" spans="72:74" x14ac:dyDescent="0.35">
      <c r="BT99" t="s">
        <v>206</v>
      </c>
      <c r="BU99" s="37">
        <v>5839</v>
      </c>
      <c r="BV99" s="37">
        <v>74447.250000000029</v>
      </c>
    </row>
    <row r="100" spans="72:74" x14ac:dyDescent="0.35">
      <c r="BT100" t="s">
        <v>207</v>
      </c>
      <c r="BU100" s="37">
        <v>6255</v>
      </c>
      <c r="BV100" s="37">
        <v>74371.949999999953</v>
      </c>
    </row>
    <row r="101" spans="72:74" x14ac:dyDescent="0.35">
      <c r="BT101" t="s">
        <v>208</v>
      </c>
      <c r="BU101" s="37">
        <v>6099</v>
      </c>
      <c r="BV101" s="37">
        <v>-60.990000000012515</v>
      </c>
    </row>
    <row r="102" spans="72:74" x14ac:dyDescent="0.35">
      <c r="BT102" t="s">
        <v>209</v>
      </c>
      <c r="BU102" s="37">
        <v>5930</v>
      </c>
      <c r="BV102" s="37">
        <v>26684.99999999996</v>
      </c>
    </row>
    <row r="103" spans="72:74" x14ac:dyDescent="0.35">
      <c r="BT103" t="s">
        <v>210</v>
      </c>
      <c r="BU103" s="37">
        <v>6378</v>
      </c>
      <c r="BV103" s="37">
        <v>46112.94</v>
      </c>
    </row>
    <row r="104" spans="72:74" x14ac:dyDescent="0.35">
      <c r="BT104" t="s">
        <v>211</v>
      </c>
      <c r="BU104" s="37">
        <v>6030</v>
      </c>
      <c r="BV104" s="37">
        <v>-1748.7000000000335</v>
      </c>
    </row>
    <row r="105" spans="72:74" x14ac:dyDescent="0.35">
      <c r="BT105" t="s">
        <v>212</v>
      </c>
      <c r="BU105" s="37">
        <v>6191</v>
      </c>
      <c r="BV105" s="37">
        <v>-4890.8900000000067</v>
      </c>
    </row>
    <row r="106" spans="72:74" x14ac:dyDescent="0.35">
      <c r="BT106" t="s">
        <v>213</v>
      </c>
      <c r="BU106" s="37">
        <v>5934</v>
      </c>
      <c r="BV106" s="37">
        <v>54830.159999999974</v>
      </c>
    </row>
    <row r="107" spans="72:74" x14ac:dyDescent="0.35">
      <c r="BT107" t="s">
        <v>214</v>
      </c>
      <c r="BU107" s="37">
        <v>6332</v>
      </c>
      <c r="BV107" s="37">
        <v>21655.43999999993</v>
      </c>
    </row>
    <row r="108" spans="72:74" x14ac:dyDescent="0.35">
      <c r="BT108" t="s">
        <v>215</v>
      </c>
      <c r="BU108" s="37">
        <v>6231</v>
      </c>
      <c r="BV108" s="37">
        <v>9097.2600000000093</v>
      </c>
    </row>
  </sheetData>
  <pageMargins left="0.7" right="0.7" top="0.75" bottom="0.75" header="0.3" footer="0.3"/>
  <pageSetup orientation="portrait" r:id="rId1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1DE23-81D0-44FD-AE07-85126DD1C20B}">
  <sheetPr codeName="Sheet8">
    <tabColor theme="8"/>
  </sheetPr>
  <dimension ref="C3:P21"/>
  <sheetViews>
    <sheetView showGridLines="0" workbookViewId="0">
      <selection activeCell="F21" sqref="F21"/>
    </sheetView>
  </sheetViews>
  <sheetFormatPr defaultRowHeight="14.5" x14ac:dyDescent="0.35"/>
  <cols>
    <col min="7" max="16" width="2.1796875" customWidth="1"/>
  </cols>
  <sheetData>
    <row r="3" spans="3:16" x14ac:dyDescent="0.35">
      <c r="E3" s="10" t="s">
        <v>109</v>
      </c>
    </row>
    <row r="4" spans="3:16" ht="18.5" x14ac:dyDescent="0.45">
      <c r="C4" s="10" t="s">
        <v>108</v>
      </c>
      <c r="D4" s="42">
        <f>'Analysis 3'!$AE$16</f>
        <v>0.51472343958010647</v>
      </c>
      <c r="E4" t="s">
        <v>110</v>
      </c>
    </row>
    <row r="5" spans="3:16" x14ac:dyDescent="0.35">
      <c r="C5" s="10" t="s">
        <v>107</v>
      </c>
      <c r="D5" s="11">
        <f>'Analysis 3'!$AE$15</f>
        <v>0.48527656041986861</v>
      </c>
      <c r="E5" t="s">
        <v>111</v>
      </c>
    </row>
    <row r="7" spans="3:16" ht="11" customHeight="1" x14ac:dyDescent="0.35">
      <c r="G7" s="43" t="str" cm="1">
        <f t="array" ref="G7:P16">IF(_xlfn._xlws.SORT(_xlfn.SEQUENCE(10,10),,-1)/100&gt;D4,E4,E5)</f>
        <v>■</v>
      </c>
      <c r="H7" s="43" t="str">
        <v>■</v>
      </c>
      <c r="I7" s="43" t="str">
        <v>■</v>
      </c>
      <c r="J7" s="43" t="str">
        <v>■</v>
      </c>
      <c r="K7" s="43" t="str">
        <v>■</v>
      </c>
      <c r="L7" s="43" t="str">
        <v>■</v>
      </c>
      <c r="M7" s="43" t="str">
        <v>■</v>
      </c>
      <c r="N7" s="43" t="str">
        <v>■</v>
      </c>
      <c r="O7" s="43" t="str">
        <v>■</v>
      </c>
      <c r="P7" s="43" t="str">
        <v>■</v>
      </c>
    </row>
    <row r="8" spans="3:16" ht="11" customHeight="1" x14ac:dyDescent="0.35">
      <c r="G8" s="43" t="str">
        <v>■</v>
      </c>
      <c r="H8" s="43" t="str">
        <v>■</v>
      </c>
      <c r="I8" s="43" t="str">
        <v>■</v>
      </c>
      <c r="J8" s="43" t="str">
        <v>■</v>
      </c>
      <c r="K8" s="43" t="str">
        <v>■</v>
      </c>
      <c r="L8" s="43" t="str">
        <v>■</v>
      </c>
      <c r="M8" s="43" t="str">
        <v>■</v>
      </c>
      <c r="N8" s="43" t="str">
        <v>■</v>
      </c>
      <c r="O8" s="43" t="str">
        <v>■</v>
      </c>
      <c r="P8" s="43" t="str">
        <v>■</v>
      </c>
    </row>
    <row r="9" spans="3:16" ht="11" customHeight="1" x14ac:dyDescent="0.35">
      <c r="G9" s="43" t="str">
        <v>■</v>
      </c>
      <c r="H9" s="43" t="str">
        <v>■</v>
      </c>
      <c r="I9" s="43" t="str">
        <v>■</v>
      </c>
      <c r="J9" s="43" t="str">
        <v>■</v>
      </c>
      <c r="K9" s="43" t="str">
        <v>■</v>
      </c>
      <c r="L9" s="43" t="str">
        <v>■</v>
      </c>
      <c r="M9" s="43" t="str">
        <v>■</v>
      </c>
      <c r="N9" s="43" t="str">
        <v>■</v>
      </c>
      <c r="O9" s="43" t="str">
        <v>■</v>
      </c>
      <c r="P9" s="43" t="str">
        <v>■</v>
      </c>
    </row>
    <row r="10" spans="3:16" ht="11" customHeight="1" x14ac:dyDescent="0.35">
      <c r="G10" s="43" t="str">
        <v>■</v>
      </c>
      <c r="H10" s="43" t="str">
        <v>■</v>
      </c>
      <c r="I10" s="43" t="str">
        <v>■</v>
      </c>
      <c r="J10" s="43" t="str">
        <v>■</v>
      </c>
      <c r="K10" s="43" t="str">
        <v>■</v>
      </c>
      <c r="L10" s="43" t="str">
        <v>■</v>
      </c>
      <c r="M10" s="43" t="str">
        <v>■</v>
      </c>
      <c r="N10" s="43" t="str">
        <v>■</v>
      </c>
      <c r="O10" s="43" t="str">
        <v>■</v>
      </c>
      <c r="P10" s="43" t="str">
        <v>■</v>
      </c>
    </row>
    <row r="11" spans="3:16" ht="11" customHeight="1" x14ac:dyDescent="0.35">
      <c r="G11" s="43" t="str">
        <v>●</v>
      </c>
      <c r="H11" s="43" t="str">
        <v>■</v>
      </c>
      <c r="I11" s="43" t="str">
        <v>■</v>
      </c>
      <c r="J11" s="43" t="str">
        <v>■</v>
      </c>
      <c r="K11" s="43" t="str">
        <v>■</v>
      </c>
      <c r="L11" s="43" t="str">
        <v>■</v>
      </c>
      <c r="M11" s="43" t="str">
        <v>■</v>
      </c>
      <c r="N11" s="43" t="str">
        <v>■</v>
      </c>
      <c r="O11" s="43" t="str">
        <v>■</v>
      </c>
      <c r="P11" s="43" t="str">
        <v>■</v>
      </c>
    </row>
    <row r="12" spans="3:16" ht="11" customHeight="1" x14ac:dyDescent="0.35">
      <c r="E12" s="10"/>
      <c r="G12" s="43" t="str">
        <v>●</v>
      </c>
      <c r="H12" s="43" t="str">
        <v>●</v>
      </c>
      <c r="I12" s="43" t="str">
        <v>●</v>
      </c>
      <c r="J12" s="43" t="str">
        <v>●</v>
      </c>
      <c r="K12" s="43" t="str">
        <v>●</v>
      </c>
      <c r="L12" s="43" t="str">
        <v>●</v>
      </c>
      <c r="M12" s="43" t="str">
        <v>●</v>
      </c>
      <c r="N12" s="43" t="str">
        <v>●</v>
      </c>
      <c r="O12" s="43" t="str">
        <v>●</v>
      </c>
      <c r="P12" s="43" t="str">
        <v>●</v>
      </c>
    </row>
    <row r="13" spans="3:16" ht="11" customHeight="1" x14ac:dyDescent="0.35">
      <c r="G13" s="43" t="str">
        <v>●</v>
      </c>
      <c r="H13" s="43" t="str">
        <v>●</v>
      </c>
      <c r="I13" s="43" t="str">
        <v>●</v>
      </c>
      <c r="J13" s="43" t="str">
        <v>●</v>
      </c>
      <c r="K13" s="43" t="str">
        <v>●</v>
      </c>
      <c r="L13" s="43" t="str">
        <v>●</v>
      </c>
      <c r="M13" s="43" t="str">
        <v>●</v>
      </c>
      <c r="N13" s="43" t="str">
        <v>●</v>
      </c>
      <c r="O13" s="43" t="str">
        <v>●</v>
      </c>
      <c r="P13" s="43" t="str">
        <v>●</v>
      </c>
    </row>
    <row r="14" spans="3:16" ht="11" customHeight="1" x14ac:dyDescent="0.35">
      <c r="G14" s="43" t="str">
        <v>●</v>
      </c>
      <c r="H14" s="43" t="str">
        <v>●</v>
      </c>
      <c r="I14" s="43" t="str">
        <v>●</v>
      </c>
      <c r="J14" s="43" t="str">
        <v>●</v>
      </c>
      <c r="K14" s="43" t="str">
        <v>●</v>
      </c>
      <c r="L14" s="43" t="str">
        <v>●</v>
      </c>
      <c r="M14" s="43" t="str">
        <v>●</v>
      </c>
      <c r="N14" s="43" t="str">
        <v>●</v>
      </c>
      <c r="O14" s="43" t="str">
        <v>●</v>
      </c>
      <c r="P14" s="43" t="str">
        <v>●</v>
      </c>
    </row>
    <row r="15" spans="3:16" ht="11" customHeight="1" x14ac:dyDescent="0.35">
      <c r="G15" s="43" t="str">
        <v>●</v>
      </c>
      <c r="H15" s="43" t="str">
        <v>●</v>
      </c>
      <c r="I15" s="43" t="str">
        <v>●</v>
      </c>
      <c r="J15" s="43" t="str">
        <v>●</v>
      </c>
      <c r="K15" s="43" t="str">
        <v>●</v>
      </c>
      <c r="L15" s="43" t="str">
        <v>●</v>
      </c>
      <c r="M15" s="43" t="str">
        <v>●</v>
      </c>
      <c r="N15" s="43" t="str">
        <v>●</v>
      </c>
      <c r="O15" s="43" t="str">
        <v>●</v>
      </c>
      <c r="P15" s="43" t="str">
        <v>●</v>
      </c>
    </row>
    <row r="16" spans="3:16" ht="11" customHeight="1" x14ac:dyDescent="0.35">
      <c r="G16" s="43" t="str">
        <v>●</v>
      </c>
      <c r="H16" s="43" t="str">
        <v>●</v>
      </c>
      <c r="I16" s="43" t="str">
        <v>●</v>
      </c>
      <c r="J16" s="43" t="str">
        <v>●</v>
      </c>
      <c r="K16" s="43" t="str">
        <v>●</v>
      </c>
      <c r="L16" s="43" t="str">
        <v>●</v>
      </c>
      <c r="M16" s="43" t="str">
        <v>●</v>
      </c>
      <c r="N16" s="43" t="str">
        <v>●</v>
      </c>
      <c r="O16" s="43" t="str">
        <v>●</v>
      </c>
      <c r="P16" s="43" t="str">
        <v>●</v>
      </c>
    </row>
    <row r="21" spans="5:5" x14ac:dyDescent="0.35">
      <c r="E21" s="10"/>
    </row>
  </sheetData>
  <conditionalFormatting sqref="G7:P16">
    <cfRule type="expression" dxfId="5" priority="9">
      <formula>G7&lt;&gt;$E$5</formula>
    </cfRule>
    <cfRule type="expression" dxfId="4" priority="10">
      <formula>G7&lt;&gt;$E$4</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Props1.xml><?xml version="1.0" encoding="utf-8"?>
<ds:datastoreItem xmlns:ds="http://schemas.openxmlformats.org/officeDocument/2006/customXml" ds:itemID="{F62061FD-CAB9-4FFC-A249-C2E2A7FD096B}">
  <ds:schemaRefs/>
</ds:datastoreItem>
</file>

<file path=customXml/itemProps2.xml><?xml version="1.0" encoding="utf-8"?>
<ds:datastoreItem xmlns:ds="http://schemas.openxmlformats.org/officeDocument/2006/customXml" ds:itemID="{D3A422EB-35E2-4E28-A1F7-19549090822C}">
  <ds:schemaRefs/>
</ds:datastoreItem>
</file>

<file path=customXml/itemProps3.xml><?xml version="1.0" encoding="utf-8"?>
<ds:datastoreItem xmlns:ds="http://schemas.openxmlformats.org/officeDocument/2006/customXml" ds:itemID="{018DD029-955B-4BF3-ADF2-C598F0980739}">
  <ds:schemaRefs/>
</ds:datastoreItem>
</file>

<file path=customXml/itemProps4.xml><?xml version="1.0" encoding="utf-8"?>
<ds:datastoreItem xmlns:ds="http://schemas.openxmlformats.org/officeDocument/2006/customXml" ds:itemID="{38BD0673-5830-42EE-BDF8-9F3205B1137C}">
  <ds:schemaRefs/>
</ds:datastoreItem>
</file>

<file path=customXml/itemProps5.xml><?xml version="1.0" encoding="utf-8"?>
<ds:datastoreItem xmlns:ds="http://schemas.openxmlformats.org/officeDocument/2006/customXml" ds:itemID="{815AB7B9-B373-4846-B3F1-1086FDEA1561}">
  <ds:schemaRefs/>
</ds:datastoreItem>
</file>

<file path=customXml/itemProps6.xml><?xml version="1.0" encoding="utf-8"?>
<ds:datastoreItem xmlns:ds="http://schemas.openxmlformats.org/officeDocument/2006/customXml" ds:itemID="{A8A24FC5-2AAE-445E-A845-3ACC6180D37F}">
  <ds:schemaRefs/>
</ds:datastoreItem>
</file>

<file path=customXml/itemProps7.xml><?xml version="1.0" encoding="utf-8"?>
<ds:datastoreItem xmlns:ds="http://schemas.openxmlformats.org/officeDocument/2006/customXml" ds:itemID="{257B2DD4-BAC4-46CE-89DA-B23C8D54F4D5}">
  <ds:schemaRefs/>
</ds:datastoreItem>
</file>

<file path=customXml/itemProps8.xml><?xml version="1.0" encoding="utf-8"?>
<ds:datastoreItem xmlns:ds="http://schemas.openxmlformats.org/officeDocument/2006/customXml" ds:itemID="{A4CE66C0-306A-47EF-B66A-790E8F500B20}">
  <ds:schemaRefs/>
</ds:datastoreItem>
</file>

<file path=customXml/itemProps9.xml><?xml version="1.0" encoding="utf-8"?>
<ds:datastoreItem xmlns:ds="http://schemas.openxmlformats.org/officeDocument/2006/customXml" ds:itemID="{7C7B2ABF-E749-4F71-AECB-CBC052BC2678}">
  <ds:schemaRefs/>
</ds:datastoreItem>
</file>

<file path=customXml/itemProps10.xml><?xml version="1.0" encoding="utf-8"?>
<ds:datastoreItem xmlns:ds="http://schemas.openxmlformats.org/officeDocument/2006/customXml" ds:itemID="{0F9801D4-74BC-4383-A3C9-417C02B1959B}">
  <ds:schemaRefs/>
</ds:datastoreItem>
</file>

<file path=customXml/itemProps11.xml><?xml version="1.0" encoding="utf-8"?>
<ds:datastoreItem xmlns:ds="http://schemas.openxmlformats.org/officeDocument/2006/customXml" ds:itemID="{08B8C28D-FE48-4C1A-8335-C0BBBCA2DF6F}">
  <ds:schemaRefs/>
</ds:datastoreItem>
</file>

<file path=customXml/itemProps12.xml><?xml version="1.0" encoding="utf-8"?>
<ds:datastoreItem xmlns:ds="http://schemas.openxmlformats.org/officeDocument/2006/customXml" ds:itemID="{C68AC1AB-89D8-4A51-B9C8-51D7807BF747}">
  <ds:schemaRefs/>
</ds:datastoreItem>
</file>

<file path=customXml/itemProps13.xml><?xml version="1.0" encoding="utf-8"?>
<ds:datastoreItem xmlns:ds="http://schemas.openxmlformats.org/officeDocument/2006/customXml" ds:itemID="{A7DFA8AF-56C1-4E8E-94EF-99738FEC327B}">
  <ds:schemaRefs/>
</ds:datastoreItem>
</file>

<file path=customXml/itemProps14.xml><?xml version="1.0" encoding="utf-8"?>
<ds:datastoreItem xmlns:ds="http://schemas.openxmlformats.org/officeDocument/2006/customXml" ds:itemID="{CDC18710-1FF3-4825-9A8E-EF204819B0AE}">
  <ds:schemaRefs/>
</ds:datastoreItem>
</file>

<file path=customXml/itemProps15.xml><?xml version="1.0" encoding="utf-8"?>
<ds:datastoreItem xmlns:ds="http://schemas.openxmlformats.org/officeDocument/2006/customXml" ds:itemID="{EAAE52BA-05EB-4977-9FF1-FD29C6100B9E}">
  <ds:schemaRefs/>
</ds:datastoreItem>
</file>

<file path=customXml/itemProps16.xml><?xml version="1.0" encoding="utf-8"?>
<ds:datastoreItem xmlns:ds="http://schemas.openxmlformats.org/officeDocument/2006/customXml" ds:itemID="{9009ED82-AC5E-4C46-979E-8748568BEB57}">
  <ds:schemaRefs/>
</ds:datastoreItem>
</file>

<file path=customXml/itemProps17.xml><?xml version="1.0" encoding="utf-8"?>
<ds:datastoreItem xmlns:ds="http://schemas.openxmlformats.org/officeDocument/2006/customXml" ds:itemID="{51BE03F8-9FB8-4DFF-81C2-FD785506622C}">
  <ds:schemaRefs/>
</ds:datastoreItem>
</file>

<file path=customXml/itemProps18.xml><?xml version="1.0" encoding="utf-8"?>
<ds:datastoreItem xmlns:ds="http://schemas.openxmlformats.org/officeDocument/2006/customXml" ds:itemID="{FCCFA570-5664-4013-B898-67EA252E3820}">
  <ds:schemaRefs/>
</ds:datastoreItem>
</file>

<file path=customXml/itemProps19.xml><?xml version="1.0" encoding="utf-8"?>
<ds:datastoreItem xmlns:ds="http://schemas.openxmlformats.org/officeDocument/2006/customXml" ds:itemID="{5F8D504A-78B3-484B-B0A2-8D2C638B0603}">
  <ds:schemaRefs/>
</ds:datastoreItem>
</file>

<file path=customXml/itemProps20.xml><?xml version="1.0" encoding="utf-8"?>
<ds:datastoreItem xmlns:ds="http://schemas.openxmlformats.org/officeDocument/2006/customXml" ds:itemID="{CA336EAB-38F8-4445-A3CD-F000FEFEC780}">
  <ds:schemaRefs/>
</ds:datastoreItem>
</file>

<file path=customXml/itemProps21.xml><?xml version="1.0" encoding="utf-8"?>
<ds:datastoreItem xmlns:ds="http://schemas.openxmlformats.org/officeDocument/2006/customXml" ds:itemID="{B9399283-5868-49C5-BB6B-89D5029D93CE}">
  <ds:schemaRefs/>
</ds:datastoreItem>
</file>

<file path=customXml/itemProps22.xml><?xml version="1.0" encoding="utf-8"?>
<ds:datastoreItem xmlns:ds="http://schemas.openxmlformats.org/officeDocument/2006/customXml" ds:itemID="{008EE264-3899-4BA6-AE2F-6B7F7217A255}">
  <ds:schemaRefs/>
</ds:datastoreItem>
</file>

<file path=customXml/itemProps23.xml><?xml version="1.0" encoding="utf-8"?>
<ds:datastoreItem xmlns:ds="http://schemas.openxmlformats.org/officeDocument/2006/customXml" ds:itemID="{90C7D39E-220D-4AAF-B0CE-D29AB8DEF732}">
  <ds:schemaRefs/>
</ds:datastoreItem>
</file>

<file path=customXml/itemProps24.xml><?xml version="1.0" encoding="utf-8"?>
<ds:datastoreItem xmlns:ds="http://schemas.openxmlformats.org/officeDocument/2006/customXml" ds:itemID="{A60498C1-0CFF-4578-9732-17D16EBAB3E1}">
  <ds:schemaRefs/>
</ds:datastoreItem>
</file>

<file path=customXml/itemProps25.xml><?xml version="1.0" encoding="utf-8"?>
<ds:datastoreItem xmlns:ds="http://schemas.openxmlformats.org/officeDocument/2006/customXml" ds:itemID="{6EF49339-90BC-4010-89A4-463A0B28A483}">
  <ds:schemaRefs/>
</ds:datastoreItem>
</file>

<file path=customXml/itemProps26.xml><?xml version="1.0" encoding="utf-8"?>
<ds:datastoreItem xmlns:ds="http://schemas.openxmlformats.org/officeDocument/2006/customXml" ds:itemID="{7CD3D205-3051-40C3-881A-32E3CBBD95B1}">
  <ds:schemaRefs/>
</ds:datastoreItem>
</file>

<file path=customXml/itemProps27.xml><?xml version="1.0" encoding="utf-8"?>
<ds:datastoreItem xmlns:ds="http://schemas.openxmlformats.org/officeDocument/2006/customXml" ds:itemID="{B668985D-17C4-4D2E-850E-735C6FDEE952}">
  <ds:schemaRefs>
    <ds:schemaRef ds:uri="http://schemas.microsoft.com/DataMashup"/>
  </ds:schemaRefs>
</ds:datastoreItem>
</file>

<file path=customXml/itemProps28.xml><?xml version="1.0" encoding="utf-8"?>
<ds:datastoreItem xmlns:ds="http://schemas.openxmlformats.org/officeDocument/2006/customXml" ds:itemID="{EDE33689-F161-4108-9F7A-1BE71F042670}">
  <ds:schemaRefs/>
</ds:datastoreItem>
</file>

<file path=customXml/itemProps29.xml><?xml version="1.0" encoding="utf-8"?>
<ds:datastoreItem xmlns:ds="http://schemas.openxmlformats.org/officeDocument/2006/customXml" ds:itemID="{2B22598D-5105-470C-98B2-C155E6414741}">
  <ds:schemaRefs/>
</ds:datastoreItem>
</file>

<file path=customXml/itemProps30.xml><?xml version="1.0" encoding="utf-8"?>
<ds:datastoreItem xmlns:ds="http://schemas.openxmlformats.org/officeDocument/2006/customXml" ds:itemID="{864BD324-1974-46A8-98C2-26B49E2E8264}">
  <ds:schemaRefs/>
</ds:datastoreItem>
</file>

<file path=customXml/itemProps31.xml><?xml version="1.0" encoding="utf-8"?>
<ds:datastoreItem xmlns:ds="http://schemas.openxmlformats.org/officeDocument/2006/customXml" ds:itemID="{4DF938ED-3C9E-423D-969F-B57CB6945CEC}">
  <ds:schemaRefs/>
</ds:datastoreItem>
</file>

<file path=customXml/itemProps32.xml><?xml version="1.0" encoding="utf-8"?>
<ds:datastoreItem xmlns:ds="http://schemas.openxmlformats.org/officeDocument/2006/customXml" ds:itemID="{9BC785CB-E038-4695-9FA4-AF88D6F05AB7}">
  <ds:schemaRefs/>
</ds:datastoreItem>
</file>

<file path=customXml/itemProps33.xml><?xml version="1.0" encoding="utf-8"?>
<ds:datastoreItem xmlns:ds="http://schemas.openxmlformats.org/officeDocument/2006/customXml" ds:itemID="{2781411A-E228-4251-94AF-20ADED050615}">
  <ds:schemaRefs/>
</ds:datastoreItem>
</file>

<file path=customXml/itemProps34.xml><?xml version="1.0" encoding="utf-8"?>
<ds:datastoreItem xmlns:ds="http://schemas.openxmlformats.org/officeDocument/2006/customXml" ds:itemID="{77AF9363-92B7-4BAC-AFF9-923A9B0249ED}">
  <ds:schemaRefs/>
</ds:datastoreItem>
</file>

<file path=customXml/itemProps35.xml><?xml version="1.0" encoding="utf-8"?>
<ds:datastoreItem xmlns:ds="http://schemas.openxmlformats.org/officeDocument/2006/customXml" ds:itemID="{C5CF05D2-61F4-44E3-BD5F-79EDC2229143}">
  <ds:schemaRefs/>
</ds:datastoreItem>
</file>

<file path=customXml/itemProps36.xml><?xml version="1.0" encoding="utf-8"?>
<ds:datastoreItem xmlns:ds="http://schemas.openxmlformats.org/officeDocument/2006/customXml" ds:itemID="{17725F4C-6F7C-4BAF-9407-038729E02311}">
  <ds:schemaRefs/>
</ds:datastoreItem>
</file>

<file path=customXml/itemProps37.xml><?xml version="1.0" encoding="utf-8"?>
<ds:datastoreItem xmlns:ds="http://schemas.openxmlformats.org/officeDocument/2006/customXml" ds:itemID="{FD52A693-8A72-450D-A815-B971F6E6E622}">
  <ds:schemaRefs/>
</ds:datastoreItem>
</file>

<file path=customXml/itemProps38.xml><?xml version="1.0" encoding="utf-8"?>
<ds:datastoreItem xmlns:ds="http://schemas.openxmlformats.org/officeDocument/2006/customXml" ds:itemID="{196F818C-D642-4B53-A25E-EB85A46EE82F}">
  <ds:schemaRefs/>
</ds:datastoreItem>
</file>

<file path=customXml/itemProps39.xml><?xml version="1.0" encoding="utf-8"?>
<ds:datastoreItem xmlns:ds="http://schemas.openxmlformats.org/officeDocument/2006/customXml" ds:itemID="{F567A4A0-3122-4CBF-AF6C-6889D44C42E8}">
  <ds:schemaRefs/>
</ds:datastoreItem>
</file>

<file path=customXml/itemProps40.xml><?xml version="1.0" encoding="utf-8"?>
<ds:datastoreItem xmlns:ds="http://schemas.openxmlformats.org/officeDocument/2006/customXml" ds:itemID="{F31D6A51-CDC7-4887-9A30-F893C388C7AC}">
  <ds:schemaRefs/>
</ds:datastoreItem>
</file>

<file path=customXml/itemProps41.xml><?xml version="1.0" encoding="utf-8"?>
<ds:datastoreItem xmlns:ds="http://schemas.openxmlformats.org/officeDocument/2006/customXml" ds:itemID="{0B91C8DA-96E7-4140-A1B0-FE8ED3F863DE}">
  <ds:schemaRefs/>
</ds:datastoreItem>
</file>

<file path=customXml/itemProps42.xml><?xml version="1.0" encoding="utf-8"?>
<ds:datastoreItem xmlns:ds="http://schemas.openxmlformats.org/officeDocument/2006/customXml" ds:itemID="{66D1B7FF-EB00-43FC-9069-18EB4A98D553}">
  <ds:schemaRefs/>
</ds:datastoreItem>
</file>

<file path=customXml/itemProps43.xml><?xml version="1.0" encoding="utf-8"?>
<ds:datastoreItem xmlns:ds="http://schemas.openxmlformats.org/officeDocument/2006/customXml" ds:itemID="{04B458A9-550D-479F-828F-CD6CB3EC9F02}">
  <ds:schemaRefs/>
</ds:datastoreItem>
</file>

<file path=customXml/itemProps44.xml><?xml version="1.0" encoding="utf-8"?>
<ds:datastoreItem xmlns:ds="http://schemas.openxmlformats.org/officeDocument/2006/customXml" ds:itemID="{C7B5ED7D-BFD6-4F6A-A260-45620EE7818C}">
  <ds:schemaRefs/>
</ds:datastoreItem>
</file>

<file path=customXml/itemProps45.xml><?xml version="1.0" encoding="utf-8"?>
<ds:datastoreItem xmlns:ds="http://schemas.openxmlformats.org/officeDocument/2006/customXml" ds:itemID="{8C0D3FAE-935B-4E66-A3D7-A9FB5C5320F7}">
  <ds:schemaRefs/>
</ds:datastoreItem>
</file>

<file path=customXml/itemProps46.xml><?xml version="1.0" encoding="utf-8"?>
<ds:datastoreItem xmlns:ds="http://schemas.openxmlformats.org/officeDocument/2006/customXml" ds:itemID="{71611157-5D4F-4F18-9627-152B96DE92D8}">
  <ds:schemaRefs/>
</ds:datastoreItem>
</file>

<file path=customXml/itemProps47.xml><?xml version="1.0" encoding="utf-8"?>
<ds:datastoreItem xmlns:ds="http://schemas.openxmlformats.org/officeDocument/2006/customXml" ds:itemID="{641C509D-F619-4B97-957C-37545C42FE51}">
  <ds:schemaRefs/>
</ds:datastoreItem>
</file>

<file path=customXml/itemProps48.xml><?xml version="1.0" encoding="utf-8"?>
<ds:datastoreItem xmlns:ds="http://schemas.openxmlformats.org/officeDocument/2006/customXml" ds:itemID="{A2AF42A9-E16A-49C7-ABA8-8D40237B298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Store dashboard</vt:lpstr>
      <vt:lpstr>Timeframe dashboard</vt:lpstr>
      <vt:lpstr>Profit view Dashboard</vt:lpstr>
      <vt:lpstr>Analysis 1</vt:lpstr>
      <vt:lpstr>Analysis 2</vt:lpstr>
      <vt:lpstr>wafle chart</vt:lpstr>
      <vt:lpstr>Analysis 3</vt:lpstr>
      <vt:lpstr>gender waffle chart</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2024-11-15T00:57:17Z</dcterms:created>
  <dcterms:modified xsi:type="dcterms:W3CDTF">2024-11-20T08:35:50Z</dcterms:modified>
</cp:coreProperties>
</file>