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4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 activeTab="3"/>
  </bookViews>
  <sheets>
    <sheet name="Graphs" sheetId="9" r:id="rId1"/>
    <sheet name="V5.1" sheetId="15" r:id="rId2"/>
    <sheet name="V5.2" sheetId="16" r:id="rId3"/>
    <sheet name="V5.3" sheetId="17" r:id="rId4"/>
    <sheet name="1234-1" sheetId="2" r:id="rId5"/>
    <sheet name="1234-2" sheetId="11" r:id="rId6"/>
    <sheet name="1234-2-new" sheetId="12" r:id="rId7"/>
    <sheet name="1234-3-new" sheetId="13" r:id="rId8"/>
    <sheet name="1234-4-new" sheetId="14" r:id="rId9"/>
    <sheet name="341" sheetId="10" r:id="rId10"/>
    <sheet name="1" sheetId="3" r:id="rId11"/>
    <sheet name="2" sheetId="4" r:id="rId12"/>
    <sheet name="3" sheetId="5" r:id="rId13"/>
    <sheet name="4-1" sheetId="6" r:id="rId14"/>
    <sheet name="4-2" sheetId="7" r:id="rId15"/>
    <sheet name="12345" sheetId="1" r:id="rId16"/>
  </sheets>
  <definedNames>
    <definedName name="_xlnm._FilterDatabase" localSheetId="3" hidden="1">V5.3!$A$5:$C$97</definedName>
  </definedNames>
  <calcPr calcId="144525"/>
</workbook>
</file>

<file path=xl/calcChain.xml><?xml version="1.0" encoding="utf-8"?>
<calcChain xmlns="http://schemas.openxmlformats.org/spreadsheetml/2006/main">
  <c r="F51" i="17" l="1"/>
  <c r="G51" i="17" s="1"/>
  <c r="F50" i="17"/>
  <c r="G50" i="17" s="1"/>
  <c r="F49" i="17"/>
  <c r="G49" i="17" s="1"/>
  <c r="F48" i="17"/>
  <c r="G48" i="17" s="1"/>
  <c r="F47" i="17"/>
  <c r="G47" i="17" s="1"/>
  <c r="F46" i="17"/>
  <c r="G46" i="17" s="1"/>
  <c r="F45" i="17"/>
  <c r="G45" i="17" s="1"/>
  <c r="F44" i="17"/>
  <c r="G44" i="17" s="1"/>
  <c r="F43" i="17"/>
  <c r="G43" i="17" s="1"/>
  <c r="F42" i="17"/>
  <c r="G42" i="17" s="1"/>
  <c r="G17" i="17"/>
  <c r="H17" i="17" s="1"/>
  <c r="F17" i="17"/>
  <c r="G16" i="17"/>
  <c r="H16" i="17" s="1"/>
  <c r="F16" i="17"/>
  <c r="G15" i="17"/>
  <c r="H15" i="17" s="1"/>
  <c r="F15" i="17"/>
  <c r="G14" i="17"/>
  <c r="H14" i="17" s="1"/>
  <c r="F14" i="17"/>
  <c r="G13" i="17"/>
  <c r="H13" i="17" s="1"/>
  <c r="F13" i="17"/>
  <c r="G12" i="17"/>
  <c r="H12" i="17" s="1"/>
  <c r="F12" i="17"/>
  <c r="G11" i="17"/>
  <c r="H11" i="17" s="1"/>
  <c r="F11" i="17"/>
  <c r="G10" i="17"/>
  <c r="H10" i="17" s="1"/>
  <c r="F10" i="17"/>
  <c r="G9" i="17"/>
  <c r="H9" i="17" s="1"/>
  <c r="F9" i="17"/>
  <c r="G8" i="17"/>
  <c r="H8" i="17" s="1"/>
  <c r="F8" i="17"/>
  <c r="G7" i="17"/>
  <c r="H7" i="17" s="1"/>
  <c r="F7" i="17"/>
  <c r="G6" i="17"/>
  <c r="H6" i="17" s="1"/>
  <c r="F6" i="17"/>
  <c r="G51" i="15" l="1"/>
  <c r="G50" i="15"/>
  <c r="G49" i="15"/>
  <c r="G48" i="15"/>
  <c r="G47" i="15"/>
  <c r="G46" i="15"/>
  <c r="G45" i="15"/>
  <c r="G44" i="15"/>
  <c r="G43" i="15"/>
  <c r="G42" i="15"/>
  <c r="G47" i="16"/>
  <c r="G46" i="16"/>
  <c r="F51" i="16"/>
  <c r="G51" i="16" s="1"/>
  <c r="F50" i="16"/>
  <c r="G50" i="16" s="1"/>
  <c r="F49" i="16"/>
  <c r="G49" i="16" s="1"/>
  <c r="F48" i="16"/>
  <c r="G48" i="16" s="1"/>
  <c r="F47" i="16"/>
  <c r="F46" i="16"/>
  <c r="F45" i="16"/>
  <c r="G45" i="16" s="1"/>
  <c r="F44" i="16"/>
  <c r="G44" i="16" s="1"/>
  <c r="F43" i="16"/>
  <c r="G43" i="16" s="1"/>
  <c r="F42" i="16"/>
  <c r="G42" i="16" s="1"/>
  <c r="G17" i="16"/>
  <c r="H17" i="16" s="1"/>
  <c r="F17" i="16"/>
  <c r="G16" i="16"/>
  <c r="H16" i="16" s="1"/>
  <c r="F16" i="16"/>
  <c r="G15" i="16"/>
  <c r="H15" i="16" s="1"/>
  <c r="F15" i="16"/>
  <c r="G14" i="16"/>
  <c r="H14" i="16" s="1"/>
  <c r="F14" i="16"/>
  <c r="G13" i="16"/>
  <c r="H13" i="16" s="1"/>
  <c r="F13" i="16"/>
  <c r="G12" i="16"/>
  <c r="H12" i="16" s="1"/>
  <c r="F12" i="16"/>
  <c r="G11" i="16"/>
  <c r="H11" i="16" s="1"/>
  <c r="F11" i="16"/>
  <c r="G10" i="16"/>
  <c r="H10" i="16" s="1"/>
  <c r="F10" i="16"/>
  <c r="G9" i="16"/>
  <c r="H9" i="16" s="1"/>
  <c r="F9" i="16"/>
  <c r="G8" i="16"/>
  <c r="H8" i="16" s="1"/>
  <c r="F8" i="16"/>
  <c r="G7" i="16"/>
  <c r="H7" i="16" s="1"/>
  <c r="F7" i="16"/>
  <c r="G6" i="16"/>
  <c r="H6" i="16" s="1"/>
  <c r="F6" i="16"/>
  <c r="F51" i="15"/>
  <c r="F50" i="15"/>
  <c r="F49" i="15"/>
  <c r="F48" i="15"/>
  <c r="F47" i="15"/>
  <c r="F46" i="15"/>
  <c r="F45" i="15"/>
  <c r="F44" i="15"/>
  <c r="F43" i="15"/>
  <c r="F42" i="15"/>
  <c r="G17" i="15"/>
  <c r="H17" i="15" s="1"/>
  <c r="F17" i="15"/>
  <c r="G16" i="15"/>
  <c r="H16" i="15" s="1"/>
  <c r="F16" i="15"/>
  <c r="G15" i="15"/>
  <c r="H15" i="15" s="1"/>
  <c r="F15" i="15"/>
  <c r="G14" i="15"/>
  <c r="H14" i="15" s="1"/>
  <c r="F14" i="15"/>
  <c r="G13" i="15"/>
  <c r="H13" i="15" s="1"/>
  <c r="F13" i="15"/>
  <c r="G12" i="15"/>
  <c r="H12" i="15" s="1"/>
  <c r="F12" i="15"/>
  <c r="G11" i="15"/>
  <c r="H11" i="15" s="1"/>
  <c r="F11" i="15"/>
  <c r="G10" i="15"/>
  <c r="H10" i="15" s="1"/>
  <c r="F10" i="15"/>
  <c r="G9" i="15"/>
  <c r="H9" i="15" s="1"/>
  <c r="F9" i="15"/>
  <c r="G8" i="15"/>
  <c r="H8" i="15" s="1"/>
  <c r="F8" i="15"/>
  <c r="G7" i="15"/>
  <c r="H7" i="15" s="1"/>
  <c r="F7" i="15"/>
  <c r="G6" i="15"/>
  <c r="H6" i="15" s="1"/>
  <c r="F6" i="15"/>
  <c r="F51" i="14" l="1"/>
  <c r="G51" i="14" s="1"/>
  <c r="F50" i="14"/>
  <c r="G50" i="14" s="1"/>
  <c r="F49" i="14"/>
  <c r="G49" i="14" s="1"/>
  <c r="F48" i="14"/>
  <c r="G48" i="14" s="1"/>
  <c r="F47" i="14"/>
  <c r="G47" i="14" s="1"/>
  <c r="F46" i="14"/>
  <c r="G46" i="14" s="1"/>
  <c r="F45" i="14"/>
  <c r="G45" i="14" s="1"/>
  <c r="F44" i="14"/>
  <c r="G44" i="14" s="1"/>
  <c r="F43" i="14"/>
  <c r="G43" i="14" s="1"/>
  <c r="F42" i="14"/>
  <c r="G42" i="14" s="1"/>
  <c r="G17" i="14"/>
  <c r="H17" i="14" s="1"/>
  <c r="F17" i="14"/>
  <c r="G16" i="14"/>
  <c r="H16" i="14" s="1"/>
  <c r="F16" i="14"/>
  <c r="G15" i="14"/>
  <c r="H15" i="14" s="1"/>
  <c r="F15" i="14"/>
  <c r="G14" i="14"/>
  <c r="H14" i="14" s="1"/>
  <c r="F14" i="14"/>
  <c r="G13" i="14"/>
  <c r="H13" i="14" s="1"/>
  <c r="F13" i="14"/>
  <c r="G12" i="14"/>
  <c r="H12" i="14" s="1"/>
  <c r="F12" i="14"/>
  <c r="G11" i="14"/>
  <c r="H11" i="14" s="1"/>
  <c r="F11" i="14"/>
  <c r="G10" i="14"/>
  <c r="H10" i="14" s="1"/>
  <c r="F10" i="14"/>
  <c r="G9" i="14"/>
  <c r="H9" i="14" s="1"/>
  <c r="F9" i="14"/>
  <c r="G8" i="14"/>
  <c r="H8" i="14" s="1"/>
  <c r="F8" i="14"/>
  <c r="G7" i="14"/>
  <c r="H7" i="14" s="1"/>
  <c r="F7" i="14"/>
  <c r="G6" i="14"/>
  <c r="H6" i="14" s="1"/>
  <c r="F6" i="14"/>
  <c r="F51" i="13" l="1"/>
  <c r="G51" i="13" s="1"/>
  <c r="F50" i="13"/>
  <c r="G50" i="13" s="1"/>
  <c r="F49" i="13"/>
  <c r="G49" i="13" s="1"/>
  <c r="F48" i="13"/>
  <c r="G48" i="13" s="1"/>
  <c r="F47" i="13"/>
  <c r="G47" i="13" s="1"/>
  <c r="F46" i="13"/>
  <c r="G46" i="13" s="1"/>
  <c r="F45" i="13"/>
  <c r="G45" i="13" s="1"/>
  <c r="F44" i="13"/>
  <c r="G44" i="13" s="1"/>
  <c r="F43" i="13"/>
  <c r="G43" i="13" s="1"/>
  <c r="F42" i="13"/>
  <c r="G42" i="13" s="1"/>
  <c r="G17" i="13"/>
  <c r="H17" i="13" s="1"/>
  <c r="F17" i="13"/>
  <c r="G16" i="13"/>
  <c r="H16" i="13" s="1"/>
  <c r="F16" i="13"/>
  <c r="G15" i="13"/>
  <c r="H15" i="13" s="1"/>
  <c r="F15" i="13"/>
  <c r="G14" i="13"/>
  <c r="H14" i="13" s="1"/>
  <c r="F14" i="13"/>
  <c r="G13" i="13"/>
  <c r="H13" i="13" s="1"/>
  <c r="F13" i="13"/>
  <c r="G12" i="13"/>
  <c r="H12" i="13" s="1"/>
  <c r="F12" i="13"/>
  <c r="G11" i="13"/>
  <c r="H11" i="13" s="1"/>
  <c r="F11" i="13"/>
  <c r="G10" i="13"/>
  <c r="H10" i="13" s="1"/>
  <c r="F10" i="13"/>
  <c r="G9" i="13"/>
  <c r="H9" i="13" s="1"/>
  <c r="F9" i="13"/>
  <c r="G8" i="13"/>
  <c r="H8" i="13" s="1"/>
  <c r="F8" i="13"/>
  <c r="G7" i="13"/>
  <c r="H7" i="13" s="1"/>
  <c r="F7" i="13"/>
  <c r="G6" i="13"/>
  <c r="H6" i="13" s="1"/>
  <c r="F6" i="13"/>
  <c r="F51" i="12"/>
  <c r="G51" i="12" s="1"/>
  <c r="F50" i="12"/>
  <c r="G50" i="12" s="1"/>
  <c r="F49" i="12"/>
  <c r="G49" i="12" s="1"/>
  <c r="F48" i="12"/>
  <c r="G48" i="12" s="1"/>
  <c r="F47" i="12"/>
  <c r="G47" i="12" s="1"/>
  <c r="F46" i="12"/>
  <c r="G46" i="12" s="1"/>
  <c r="F45" i="12"/>
  <c r="G45" i="12" s="1"/>
  <c r="F44" i="12"/>
  <c r="G44" i="12" s="1"/>
  <c r="F43" i="12"/>
  <c r="G43" i="12" s="1"/>
  <c r="F42" i="12"/>
  <c r="G42" i="12" s="1"/>
  <c r="J17" i="12"/>
  <c r="I17" i="12"/>
  <c r="G17" i="12"/>
  <c r="H17" i="12" s="1"/>
  <c r="F17" i="12"/>
  <c r="J16" i="12"/>
  <c r="I16" i="12"/>
  <c r="G16" i="12"/>
  <c r="H16" i="12" s="1"/>
  <c r="F16" i="12"/>
  <c r="J15" i="12"/>
  <c r="I15" i="12"/>
  <c r="G15" i="12"/>
  <c r="H15" i="12" s="1"/>
  <c r="F15" i="12"/>
  <c r="J14" i="12"/>
  <c r="I14" i="12"/>
  <c r="G14" i="12"/>
  <c r="H14" i="12" s="1"/>
  <c r="F14" i="12"/>
  <c r="J13" i="12"/>
  <c r="I13" i="12"/>
  <c r="G13" i="12"/>
  <c r="H13" i="12" s="1"/>
  <c r="F13" i="12"/>
  <c r="J12" i="12"/>
  <c r="I12" i="12"/>
  <c r="G12" i="12"/>
  <c r="H12" i="12" s="1"/>
  <c r="F12" i="12"/>
  <c r="J11" i="12"/>
  <c r="I11" i="12"/>
  <c r="G11" i="12"/>
  <c r="H11" i="12" s="1"/>
  <c r="F11" i="12"/>
  <c r="J10" i="12"/>
  <c r="I10" i="12"/>
  <c r="G10" i="12"/>
  <c r="H10" i="12" s="1"/>
  <c r="F10" i="12"/>
  <c r="J9" i="12"/>
  <c r="I9" i="12"/>
  <c r="G9" i="12"/>
  <c r="H9" i="12" s="1"/>
  <c r="F9" i="12"/>
  <c r="J8" i="12"/>
  <c r="I8" i="12"/>
  <c r="G8" i="12"/>
  <c r="H8" i="12" s="1"/>
  <c r="F8" i="12"/>
  <c r="J7" i="12"/>
  <c r="I7" i="12"/>
  <c r="G7" i="12"/>
  <c r="H7" i="12" s="1"/>
  <c r="F7" i="12"/>
  <c r="J6" i="12"/>
  <c r="I6" i="12"/>
  <c r="G6" i="12"/>
  <c r="H6" i="12" s="1"/>
  <c r="F6" i="12"/>
  <c r="J15" i="11" l="1"/>
  <c r="F51" i="11"/>
  <c r="G51" i="11" s="1"/>
  <c r="F50" i="11"/>
  <c r="G50" i="11" s="1"/>
  <c r="F49" i="11"/>
  <c r="G49" i="11" s="1"/>
  <c r="F48" i="11"/>
  <c r="G48" i="11" s="1"/>
  <c r="F47" i="11"/>
  <c r="G47" i="11" s="1"/>
  <c r="F46" i="11"/>
  <c r="G46" i="11" s="1"/>
  <c r="G45" i="11"/>
  <c r="F45" i="11"/>
  <c r="F44" i="11"/>
  <c r="G44" i="11" s="1"/>
  <c r="F43" i="11"/>
  <c r="G43" i="11" s="1"/>
  <c r="F42" i="11"/>
  <c r="G42" i="11" s="1"/>
  <c r="J17" i="11"/>
  <c r="I17" i="11"/>
  <c r="G17" i="11"/>
  <c r="H17" i="11" s="1"/>
  <c r="F17" i="11"/>
  <c r="J16" i="11"/>
  <c r="I16" i="11"/>
  <c r="G16" i="11"/>
  <c r="H16" i="11" s="1"/>
  <c r="F16" i="11"/>
  <c r="I15" i="11"/>
  <c r="G15" i="11"/>
  <c r="H15" i="11" s="1"/>
  <c r="F15" i="11"/>
  <c r="J14" i="11"/>
  <c r="I14" i="11"/>
  <c r="G14" i="11"/>
  <c r="H14" i="11" s="1"/>
  <c r="F14" i="11"/>
  <c r="J13" i="11"/>
  <c r="I13" i="11"/>
  <c r="G13" i="11"/>
  <c r="H13" i="11" s="1"/>
  <c r="F13" i="11"/>
  <c r="J12" i="11"/>
  <c r="I12" i="11"/>
  <c r="G12" i="11"/>
  <c r="H12" i="11" s="1"/>
  <c r="F12" i="11"/>
  <c r="J11" i="11"/>
  <c r="I11" i="11"/>
  <c r="G11" i="11"/>
  <c r="H11" i="11" s="1"/>
  <c r="F11" i="11"/>
  <c r="J10" i="11"/>
  <c r="I10" i="11"/>
  <c r="G10" i="11"/>
  <c r="H10" i="11" s="1"/>
  <c r="F10" i="11"/>
  <c r="J9" i="11"/>
  <c r="I9" i="11"/>
  <c r="G9" i="11"/>
  <c r="H9" i="11" s="1"/>
  <c r="F9" i="11"/>
  <c r="J8" i="11"/>
  <c r="I8" i="11"/>
  <c r="G8" i="11"/>
  <c r="H8" i="11" s="1"/>
  <c r="F8" i="11"/>
  <c r="J7" i="11"/>
  <c r="I7" i="11"/>
  <c r="G7" i="11"/>
  <c r="H7" i="11" s="1"/>
  <c r="F7" i="11"/>
  <c r="J6" i="11"/>
  <c r="I6" i="11"/>
  <c r="G6" i="11"/>
  <c r="H6" i="11" s="1"/>
  <c r="F6" i="11"/>
  <c r="F51" i="10"/>
  <c r="G51" i="10" s="1"/>
  <c r="F50" i="10"/>
  <c r="G50" i="10" s="1"/>
  <c r="F49" i="10"/>
  <c r="G49" i="10" s="1"/>
  <c r="F48" i="10"/>
  <c r="G48" i="10" s="1"/>
  <c r="F47" i="10"/>
  <c r="G47" i="10" s="1"/>
  <c r="F46" i="10"/>
  <c r="G46" i="10" s="1"/>
  <c r="F45" i="10"/>
  <c r="G45" i="10" s="1"/>
  <c r="F44" i="10"/>
  <c r="G44" i="10" s="1"/>
  <c r="F43" i="10"/>
  <c r="G43" i="10" s="1"/>
  <c r="F42" i="10"/>
  <c r="G42" i="10" s="1"/>
  <c r="J17" i="10"/>
  <c r="I17" i="10"/>
  <c r="G17" i="10"/>
  <c r="H17" i="10" s="1"/>
  <c r="F17" i="10"/>
  <c r="J16" i="10"/>
  <c r="I16" i="10"/>
  <c r="G16" i="10"/>
  <c r="H16" i="10" s="1"/>
  <c r="F16" i="10"/>
  <c r="J15" i="10"/>
  <c r="I15" i="10"/>
  <c r="G15" i="10"/>
  <c r="H15" i="10" s="1"/>
  <c r="F15" i="10"/>
  <c r="J14" i="10"/>
  <c r="I14" i="10"/>
  <c r="G14" i="10"/>
  <c r="H14" i="10" s="1"/>
  <c r="F14" i="10"/>
  <c r="J13" i="10"/>
  <c r="I13" i="10"/>
  <c r="G13" i="10"/>
  <c r="H13" i="10" s="1"/>
  <c r="F13" i="10"/>
  <c r="J12" i="10"/>
  <c r="I12" i="10"/>
  <c r="G12" i="10"/>
  <c r="H12" i="10" s="1"/>
  <c r="F12" i="10"/>
  <c r="J11" i="10"/>
  <c r="I11" i="10"/>
  <c r="G11" i="10"/>
  <c r="H11" i="10" s="1"/>
  <c r="F11" i="10"/>
  <c r="J10" i="10"/>
  <c r="I10" i="10"/>
  <c r="G10" i="10"/>
  <c r="H10" i="10" s="1"/>
  <c r="F10" i="10"/>
  <c r="J9" i="10"/>
  <c r="I9" i="10"/>
  <c r="G9" i="10"/>
  <c r="H9" i="10" s="1"/>
  <c r="F9" i="10"/>
  <c r="J8" i="10"/>
  <c r="I8" i="10"/>
  <c r="G8" i="10"/>
  <c r="H8" i="10" s="1"/>
  <c r="F8" i="10"/>
  <c r="J7" i="10"/>
  <c r="I7" i="10"/>
  <c r="G7" i="10"/>
  <c r="H7" i="10" s="1"/>
  <c r="F7" i="10"/>
  <c r="J6" i="10"/>
  <c r="I6" i="10"/>
  <c r="G6" i="10"/>
  <c r="H6" i="10" s="1"/>
  <c r="F6" i="10"/>
  <c r="G46" i="5"/>
  <c r="F51" i="7"/>
  <c r="G51" i="7" s="1"/>
  <c r="F50" i="7"/>
  <c r="G50" i="7" s="1"/>
  <c r="F49" i="7"/>
  <c r="G49" i="7" s="1"/>
  <c r="F48" i="7"/>
  <c r="G48" i="7" s="1"/>
  <c r="F47" i="7"/>
  <c r="G47" i="7" s="1"/>
  <c r="F46" i="7"/>
  <c r="G46" i="7" s="1"/>
  <c r="F45" i="7"/>
  <c r="G45" i="7" s="1"/>
  <c r="F44" i="7"/>
  <c r="G44" i="7" s="1"/>
  <c r="F43" i="7"/>
  <c r="G43" i="7" s="1"/>
  <c r="F42" i="7"/>
  <c r="G42" i="7" s="1"/>
  <c r="J17" i="7"/>
  <c r="I17" i="7"/>
  <c r="G17" i="7"/>
  <c r="H17" i="7" s="1"/>
  <c r="F17" i="7"/>
  <c r="J16" i="7"/>
  <c r="I16" i="7"/>
  <c r="G16" i="7"/>
  <c r="H16" i="7" s="1"/>
  <c r="F16" i="7"/>
  <c r="J15" i="7"/>
  <c r="I15" i="7"/>
  <c r="G15" i="7"/>
  <c r="H15" i="7" s="1"/>
  <c r="F15" i="7"/>
  <c r="J14" i="7"/>
  <c r="I14" i="7"/>
  <c r="G14" i="7"/>
  <c r="H14" i="7" s="1"/>
  <c r="F14" i="7"/>
  <c r="J13" i="7"/>
  <c r="I13" i="7"/>
  <c r="G13" i="7"/>
  <c r="H13" i="7" s="1"/>
  <c r="F13" i="7"/>
  <c r="J12" i="7"/>
  <c r="I12" i="7"/>
  <c r="G12" i="7"/>
  <c r="H12" i="7" s="1"/>
  <c r="F12" i="7"/>
  <c r="J11" i="7"/>
  <c r="I11" i="7"/>
  <c r="G11" i="7"/>
  <c r="H11" i="7" s="1"/>
  <c r="F11" i="7"/>
  <c r="J10" i="7"/>
  <c r="I10" i="7"/>
  <c r="G10" i="7"/>
  <c r="H10" i="7" s="1"/>
  <c r="F10" i="7"/>
  <c r="J9" i="7"/>
  <c r="I9" i="7"/>
  <c r="G9" i="7"/>
  <c r="H9" i="7" s="1"/>
  <c r="F9" i="7"/>
  <c r="J8" i="7"/>
  <c r="I8" i="7"/>
  <c r="G8" i="7"/>
  <c r="H8" i="7" s="1"/>
  <c r="F8" i="7"/>
  <c r="J7" i="7"/>
  <c r="I7" i="7"/>
  <c r="G7" i="7"/>
  <c r="H7" i="7" s="1"/>
  <c r="F7" i="7"/>
  <c r="J6" i="7"/>
  <c r="I6" i="7"/>
  <c r="G6" i="7"/>
  <c r="H6" i="7" s="1"/>
  <c r="F6" i="7"/>
  <c r="F51" i="6"/>
  <c r="G51" i="6" s="1"/>
  <c r="F50" i="6"/>
  <c r="G50" i="6" s="1"/>
  <c r="F49" i="6"/>
  <c r="G49" i="6" s="1"/>
  <c r="F48" i="6"/>
  <c r="G48" i="6" s="1"/>
  <c r="F47" i="6"/>
  <c r="G47" i="6" s="1"/>
  <c r="F46" i="6"/>
  <c r="G46" i="6" s="1"/>
  <c r="F45" i="6"/>
  <c r="G45" i="6" s="1"/>
  <c r="F44" i="6"/>
  <c r="G44" i="6" s="1"/>
  <c r="F43" i="6"/>
  <c r="G43" i="6" s="1"/>
  <c r="F42" i="6"/>
  <c r="G42" i="6" s="1"/>
  <c r="J17" i="6"/>
  <c r="I17" i="6"/>
  <c r="G17" i="6"/>
  <c r="H17" i="6" s="1"/>
  <c r="F17" i="6"/>
  <c r="J16" i="6"/>
  <c r="I16" i="6"/>
  <c r="G16" i="6"/>
  <c r="H16" i="6" s="1"/>
  <c r="F16" i="6"/>
  <c r="J15" i="6"/>
  <c r="I15" i="6"/>
  <c r="G15" i="6"/>
  <c r="H15" i="6" s="1"/>
  <c r="F15" i="6"/>
  <c r="J14" i="6"/>
  <c r="I14" i="6"/>
  <c r="G14" i="6"/>
  <c r="H14" i="6" s="1"/>
  <c r="F14" i="6"/>
  <c r="J13" i="6"/>
  <c r="I13" i="6"/>
  <c r="G13" i="6"/>
  <c r="H13" i="6" s="1"/>
  <c r="F13" i="6"/>
  <c r="J12" i="6"/>
  <c r="I12" i="6"/>
  <c r="G12" i="6"/>
  <c r="H12" i="6" s="1"/>
  <c r="F12" i="6"/>
  <c r="J11" i="6"/>
  <c r="I11" i="6"/>
  <c r="G11" i="6"/>
  <c r="H11" i="6" s="1"/>
  <c r="F11" i="6"/>
  <c r="J10" i="6"/>
  <c r="I10" i="6"/>
  <c r="G10" i="6"/>
  <c r="H10" i="6" s="1"/>
  <c r="F10" i="6"/>
  <c r="J9" i="6"/>
  <c r="I9" i="6"/>
  <c r="G9" i="6"/>
  <c r="H9" i="6" s="1"/>
  <c r="F9" i="6"/>
  <c r="J8" i="6"/>
  <c r="I8" i="6"/>
  <c r="G8" i="6"/>
  <c r="H8" i="6" s="1"/>
  <c r="F8" i="6"/>
  <c r="J7" i="6"/>
  <c r="I7" i="6"/>
  <c r="G7" i="6"/>
  <c r="H7" i="6" s="1"/>
  <c r="F7" i="6"/>
  <c r="J6" i="6"/>
  <c r="I6" i="6"/>
  <c r="G6" i="6"/>
  <c r="H6" i="6" s="1"/>
  <c r="F6" i="6"/>
  <c r="F51" i="5"/>
  <c r="G51" i="5" s="1"/>
  <c r="F50" i="5"/>
  <c r="G50" i="5" s="1"/>
  <c r="F49" i="5"/>
  <c r="G49" i="5" s="1"/>
  <c r="F48" i="5"/>
  <c r="G48" i="5" s="1"/>
  <c r="F47" i="5"/>
  <c r="G47" i="5" s="1"/>
  <c r="F46" i="5"/>
  <c r="F45" i="5"/>
  <c r="G45" i="5" s="1"/>
  <c r="F44" i="5"/>
  <c r="G44" i="5" s="1"/>
  <c r="F43" i="5"/>
  <c r="G43" i="5" s="1"/>
  <c r="F42" i="5"/>
  <c r="G42" i="5" s="1"/>
  <c r="J17" i="5"/>
  <c r="I17" i="5"/>
  <c r="G17" i="5"/>
  <c r="H17" i="5" s="1"/>
  <c r="F17" i="5"/>
  <c r="J16" i="5"/>
  <c r="I16" i="5"/>
  <c r="G16" i="5"/>
  <c r="H16" i="5" s="1"/>
  <c r="F16" i="5"/>
  <c r="J15" i="5"/>
  <c r="I15" i="5"/>
  <c r="G15" i="5"/>
  <c r="H15" i="5" s="1"/>
  <c r="F15" i="5"/>
  <c r="J14" i="5"/>
  <c r="I14" i="5"/>
  <c r="G14" i="5"/>
  <c r="H14" i="5" s="1"/>
  <c r="F14" i="5"/>
  <c r="J13" i="5"/>
  <c r="I13" i="5"/>
  <c r="G13" i="5"/>
  <c r="H13" i="5" s="1"/>
  <c r="F13" i="5"/>
  <c r="J12" i="5"/>
  <c r="I12" i="5"/>
  <c r="G12" i="5"/>
  <c r="H12" i="5" s="1"/>
  <c r="F12" i="5"/>
  <c r="J11" i="5"/>
  <c r="I11" i="5"/>
  <c r="G11" i="5"/>
  <c r="H11" i="5" s="1"/>
  <c r="F11" i="5"/>
  <c r="J10" i="5"/>
  <c r="I10" i="5"/>
  <c r="G10" i="5"/>
  <c r="H10" i="5" s="1"/>
  <c r="F10" i="5"/>
  <c r="J9" i="5"/>
  <c r="I9" i="5"/>
  <c r="G9" i="5"/>
  <c r="H9" i="5" s="1"/>
  <c r="F9" i="5"/>
  <c r="J8" i="5"/>
  <c r="I8" i="5"/>
  <c r="G8" i="5"/>
  <c r="H8" i="5" s="1"/>
  <c r="F8" i="5"/>
  <c r="J7" i="5"/>
  <c r="I7" i="5"/>
  <c r="G7" i="5"/>
  <c r="H7" i="5" s="1"/>
  <c r="F7" i="5"/>
  <c r="J6" i="5"/>
  <c r="I6" i="5"/>
  <c r="G6" i="5"/>
  <c r="H6" i="5" s="1"/>
  <c r="F6" i="5"/>
  <c r="F51" i="4"/>
  <c r="G51" i="4" s="1"/>
  <c r="F50" i="4"/>
  <c r="G50" i="4" s="1"/>
  <c r="F49" i="4"/>
  <c r="G49" i="4" s="1"/>
  <c r="F48" i="4"/>
  <c r="G48" i="4" s="1"/>
  <c r="F47" i="4"/>
  <c r="G47" i="4" s="1"/>
  <c r="F46" i="4"/>
  <c r="G46" i="4" s="1"/>
  <c r="F45" i="4"/>
  <c r="G45" i="4" s="1"/>
  <c r="F44" i="4"/>
  <c r="G44" i="4" s="1"/>
  <c r="F43" i="4"/>
  <c r="G43" i="4" s="1"/>
  <c r="F42" i="4"/>
  <c r="G42" i="4" s="1"/>
  <c r="J17" i="4"/>
  <c r="I17" i="4"/>
  <c r="G17" i="4"/>
  <c r="H17" i="4" s="1"/>
  <c r="F17" i="4"/>
  <c r="J16" i="4"/>
  <c r="I16" i="4"/>
  <c r="G16" i="4"/>
  <c r="H16" i="4" s="1"/>
  <c r="F16" i="4"/>
  <c r="J15" i="4"/>
  <c r="I15" i="4"/>
  <c r="H15" i="4"/>
  <c r="G15" i="4"/>
  <c r="F15" i="4"/>
  <c r="J14" i="4"/>
  <c r="I14" i="4"/>
  <c r="G14" i="4"/>
  <c r="H14" i="4" s="1"/>
  <c r="F14" i="4"/>
  <c r="J13" i="4"/>
  <c r="I13" i="4"/>
  <c r="G13" i="4"/>
  <c r="H13" i="4" s="1"/>
  <c r="F13" i="4"/>
  <c r="J12" i="4"/>
  <c r="I12" i="4"/>
  <c r="G12" i="4"/>
  <c r="H12" i="4" s="1"/>
  <c r="F12" i="4"/>
  <c r="J11" i="4"/>
  <c r="I11" i="4"/>
  <c r="G11" i="4"/>
  <c r="H11" i="4" s="1"/>
  <c r="F11" i="4"/>
  <c r="J10" i="4"/>
  <c r="I10" i="4"/>
  <c r="G10" i="4"/>
  <c r="H10" i="4" s="1"/>
  <c r="F10" i="4"/>
  <c r="J9" i="4"/>
  <c r="I9" i="4"/>
  <c r="G9" i="4"/>
  <c r="H9" i="4" s="1"/>
  <c r="F9" i="4"/>
  <c r="J8" i="4"/>
  <c r="I8" i="4"/>
  <c r="G8" i="4"/>
  <c r="H8" i="4" s="1"/>
  <c r="F8" i="4"/>
  <c r="J7" i="4"/>
  <c r="I7" i="4"/>
  <c r="G7" i="4"/>
  <c r="H7" i="4" s="1"/>
  <c r="F7" i="4"/>
  <c r="J6" i="4"/>
  <c r="I6" i="4"/>
  <c r="G6" i="4"/>
  <c r="H6" i="4" s="1"/>
  <c r="F6" i="4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J17" i="3"/>
  <c r="I17" i="3"/>
  <c r="G17" i="3"/>
  <c r="H17" i="3" s="1"/>
  <c r="F17" i="3"/>
  <c r="J16" i="3"/>
  <c r="I16" i="3"/>
  <c r="G16" i="3"/>
  <c r="H16" i="3" s="1"/>
  <c r="F16" i="3"/>
  <c r="J15" i="3"/>
  <c r="I15" i="3"/>
  <c r="G15" i="3"/>
  <c r="H15" i="3" s="1"/>
  <c r="F15" i="3"/>
  <c r="J14" i="3"/>
  <c r="I14" i="3"/>
  <c r="G14" i="3"/>
  <c r="H14" i="3" s="1"/>
  <c r="F14" i="3"/>
  <c r="J13" i="3"/>
  <c r="I13" i="3"/>
  <c r="G13" i="3"/>
  <c r="H13" i="3" s="1"/>
  <c r="F13" i="3"/>
  <c r="J12" i="3"/>
  <c r="I12" i="3"/>
  <c r="G12" i="3"/>
  <c r="H12" i="3" s="1"/>
  <c r="F12" i="3"/>
  <c r="J11" i="3"/>
  <c r="I11" i="3"/>
  <c r="G11" i="3"/>
  <c r="H11" i="3" s="1"/>
  <c r="F11" i="3"/>
  <c r="J10" i="3"/>
  <c r="I10" i="3"/>
  <c r="G10" i="3"/>
  <c r="H10" i="3" s="1"/>
  <c r="F10" i="3"/>
  <c r="J9" i="3"/>
  <c r="I9" i="3"/>
  <c r="G9" i="3"/>
  <c r="H9" i="3" s="1"/>
  <c r="F9" i="3"/>
  <c r="J8" i="3"/>
  <c r="I8" i="3"/>
  <c r="G8" i="3"/>
  <c r="H8" i="3" s="1"/>
  <c r="F8" i="3"/>
  <c r="J7" i="3"/>
  <c r="I7" i="3"/>
  <c r="G7" i="3"/>
  <c r="H7" i="3" s="1"/>
  <c r="F7" i="3"/>
  <c r="J6" i="3"/>
  <c r="I6" i="3"/>
  <c r="G6" i="3"/>
  <c r="H6" i="3" s="1"/>
  <c r="F6" i="3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J17" i="2"/>
  <c r="I17" i="2"/>
  <c r="G17" i="2"/>
  <c r="H17" i="2" s="1"/>
  <c r="F17" i="2"/>
  <c r="J16" i="2"/>
  <c r="I16" i="2"/>
  <c r="G16" i="2"/>
  <c r="H16" i="2" s="1"/>
  <c r="F16" i="2"/>
  <c r="J15" i="2"/>
  <c r="I15" i="2"/>
  <c r="G15" i="2"/>
  <c r="H15" i="2" s="1"/>
  <c r="F15" i="2"/>
  <c r="J14" i="2"/>
  <c r="I14" i="2"/>
  <c r="G14" i="2"/>
  <c r="H14" i="2" s="1"/>
  <c r="F14" i="2"/>
  <c r="J13" i="2"/>
  <c r="I13" i="2"/>
  <c r="G13" i="2"/>
  <c r="H13" i="2" s="1"/>
  <c r="F13" i="2"/>
  <c r="J12" i="2"/>
  <c r="I12" i="2"/>
  <c r="G12" i="2"/>
  <c r="H12" i="2" s="1"/>
  <c r="F12" i="2"/>
  <c r="J11" i="2"/>
  <c r="I11" i="2"/>
  <c r="G11" i="2"/>
  <c r="H11" i="2" s="1"/>
  <c r="F11" i="2"/>
  <c r="J10" i="2"/>
  <c r="I10" i="2"/>
  <c r="G10" i="2"/>
  <c r="H10" i="2" s="1"/>
  <c r="F10" i="2"/>
  <c r="J9" i="2"/>
  <c r="I9" i="2"/>
  <c r="G9" i="2"/>
  <c r="H9" i="2" s="1"/>
  <c r="F9" i="2"/>
  <c r="J8" i="2"/>
  <c r="I8" i="2"/>
  <c r="G8" i="2"/>
  <c r="H8" i="2" s="1"/>
  <c r="F8" i="2"/>
  <c r="J7" i="2"/>
  <c r="I7" i="2"/>
  <c r="G7" i="2"/>
  <c r="H7" i="2" s="1"/>
  <c r="F7" i="2"/>
  <c r="J6" i="2"/>
  <c r="I6" i="2"/>
  <c r="G6" i="2"/>
  <c r="H6" i="2" s="1"/>
  <c r="F6" i="2"/>
  <c r="J14" i="1"/>
  <c r="I14" i="1"/>
  <c r="J13" i="1"/>
  <c r="I13" i="1"/>
  <c r="G14" i="1"/>
  <c r="H14" i="1" s="1"/>
  <c r="G13" i="1"/>
  <c r="F14" i="1"/>
  <c r="J12" i="1"/>
  <c r="I12" i="1"/>
  <c r="H13" i="1"/>
  <c r="G12" i="1"/>
  <c r="H12" i="1" s="1"/>
  <c r="F13" i="1"/>
  <c r="G17" i="1"/>
  <c r="H17" i="1" s="1"/>
  <c r="G16" i="1"/>
  <c r="H16" i="1" s="1"/>
  <c r="G15" i="1"/>
  <c r="H15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J17" i="1" l="1"/>
  <c r="J16" i="1"/>
  <c r="J15" i="1"/>
  <c r="J11" i="1"/>
  <c r="J10" i="1"/>
  <c r="J9" i="1"/>
  <c r="J8" i="1"/>
  <c r="J7" i="1"/>
  <c r="J6" i="1"/>
  <c r="F6" i="1"/>
  <c r="I17" i="1"/>
  <c r="I16" i="1"/>
  <c r="I15" i="1"/>
  <c r="I11" i="1"/>
  <c r="I10" i="1"/>
  <c r="I9" i="1"/>
  <c r="I8" i="1"/>
  <c r="I7" i="1"/>
  <c r="I6" i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12" i="1"/>
  <c r="F17" i="1"/>
  <c r="F16" i="1"/>
  <c r="F15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<sst xmlns="http://schemas.openxmlformats.org/spreadsheetml/2006/main" count="1957" uniqueCount="151">
  <si>
    <t>U.S.</t>
  </si>
  <si>
    <t>Friday</t>
  </si>
  <si>
    <t>Libya</t>
  </si>
  <si>
    <t>Williams</t>
  </si>
  <si>
    <t>Anthony</t>
  </si>
  <si>
    <t>Libyan</t>
  </si>
  <si>
    <t>Michigan</t>
  </si>
  <si>
    <t>Protesters</t>
  </si>
  <si>
    <t>Google</t>
  </si>
  <si>
    <t>Nets</t>
  </si>
  <si>
    <t>Ecuador</t>
  </si>
  <si>
    <t>United States</t>
  </si>
  <si>
    <t>Comments</t>
  </si>
  <si>
    <t>Hocutt</t>
  </si>
  <si>
    <t>Obama</t>
  </si>
  <si>
    <t>Clearwire</t>
  </si>
  <si>
    <t>Christchurch</t>
  </si>
  <si>
    <t>Tripoli</t>
  </si>
  <si>
    <t>Thursday</t>
  </si>
  <si>
    <t>Gabbert</t>
  </si>
  <si>
    <t>Jacoby</t>
  </si>
  <si>
    <t>Davis</t>
  </si>
  <si>
    <t>New Jersey</t>
  </si>
  <si>
    <t>Wal-Mart</t>
  </si>
  <si>
    <t>Ingram</t>
  </si>
  <si>
    <t>Carney</t>
  </si>
  <si>
    <t>Australia</t>
  </si>
  <si>
    <t>Egypt</t>
  </si>
  <si>
    <t>Egyptian</t>
  </si>
  <si>
    <t>Mubarak</t>
  </si>
  <si>
    <t>Facebook</t>
  </si>
  <si>
    <t>Egyptians</t>
  </si>
  <si>
    <t>Muslim Brotherhood</t>
  </si>
  <si>
    <t>Tunisia</t>
  </si>
  <si>
    <t>Cairo</t>
  </si>
  <si>
    <t>Israel</t>
  </si>
  <si>
    <t>Arab</t>
  </si>
  <si>
    <t>Bahrain</t>
  </si>
  <si>
    <t>Internet</t>
  </si>
  <si>
    <t>Russia</t>
  </si>
  <si>
    <t>Indonesia</t>
  </si>
  <si>
    <t>Muslims</t>
  </si>
  <si>
    <t>The Egyptian</t>
  </si>
  <si>
    <t>Cameron</t>
  </si>
  <si>
    <t>North Africa</t>
  </si>
  <si>
    <t>Hosni Mubarak</t>
  </si>
  <si>
    <t>The United States</t>
  </si>
  <si>
    <t>Philippines</t>
  </si>
  <si>
    <t>Iran</t>
  </si>
  <si>
    <t>Middle East</t>
  </si>
  <si>
    <t>Iranian</t>
  </si>
  <si>
    <t>Gaddafi</t>
  </si>
  <si>
    <t>Watson</t>
  </si>
  <si>
    <t>IBM</t>
  </si>
  <si>
    <t>Kaymer</t>
  </si>
  <si>
    <t>Boeing</t>
  </si>
  <si>
    <t>Ogilvy</t>
  </si>
  <si>
    <t>Mahan</t>
  </si>
  <si>
    <t>Bubba Watson</t>
  </si>
  <si>
    <t>Haddin</t>
  </si>
  <si>
    <t>Ken Jennings</t>
  </si>
  <si>
    <t>Florida</t>
  </si>
  <si>
    <t>Grady</t>
  </si>
  <si>
    <t>Nathan McCullum</t>
  </si>
  <si>
    <t>EADS</t>
  </si>
  <si>
    <t>Reading Recovery</t>
  </si>
  <si>
    <t>State Farm</t>
  </si>
  <si>
    <t>Tigers</t>
  </si>
  <si>
    <t>Henjak</t>
  </si>
  <si>
    <t>Pearson</t>
  </si>
  <si>
    <t>Deep Blue</t>
  </si>
  <si>
    <t>Tuesday</t>
  </si>
  <si>
    <t>Kuchar</t>
  </si>
  <si>
    <t>Freebase Depth Ceiling</t>
  </si>
  <si>
    <t>Correct Matches Under Ceiling</t>
  </si>
  <si>
    <t>Percent of Freebase Entries Searched</t>
  </si>
  <si>
    <t>Percent  of Correct Matches Found</t>
  </si>
  <si>
    <t>Number of Matches</t>
  </si>
  <si>
    <t>Correct Matches Found</t>
  </si>
  <si>
    <t>Percent of Correct Matches Found</t>
  </si>
  <si>
    <t>Timing</t>
  </si>
  <si>
    <t>Worst Case Total Time</t>
  </si>
  <si>
    <t>Max Time Per Test</t>
  </si>
  <si>
    <t>Average Time Per Test(ms)</t>
  </si>
  <si>
    <t>Avg Case Total Time(ms)</t>
  </si>
  <si>
    <t>Results using all 5 matching techniques and no cutoff</t>
  </si>
  <si>
    <t>Zags</t>
  </si>
  <si>
    <t>Watson&amp;rsquo</t>
  </si>
  <si>
    <t>Washington</t>
  </si>
  <si>
    <t>Wael Ghonim</t>
  </si>
  <si>
    <t>Van Winkle</t>
  </si>
  <si>
    <t>TV</t>
  </si>
  <si>
    <t>Thiesfeld</t>
  </si>
  <si>
    <t>The Brotherhood</t>
  </si>
  <si>
    <t>Tahrir Square</t>
  </si>
  <si>
    <t>Steinhubl</t>
  </si>
  <si>
    <t>Siegel</t>
  </si>
  <si>
    <t>Saleh</t>
  </si>
  <si>
    <t>Republicans</t>
  </si>
  <si>
    <t>Raquel</t>
  </si>
  <si>
    <t>Perplexus</t>
  </si>
  <si>
    <t>No.</t>
  </si>
  <si>
    <t>Ms. Stewart</t>
  </si>
  <si>
    <t>Mr. Stein</t>
  </si>
  <si>
    <t>Mr. Galliano</t>
  </si>
  <si>
    <t>Mizioch</t>
  </si>
  <si>
    <t>Knopf</t>
  </si>
  <si>
    <t>Khaled</t>
  </si>
  <si>
    <t>Kennedy</t>
  </si>
  <si>
    <t>Kamel</t>
  </si>
  <si>
    <t>Johnson</t>
  </si>
  <si>
    <t>Jackson</t>
  </si>
  <si>
    <t>It&amp;rsquo</t>
  </si>
  <si>
    <t>HP</t>
  </si>
  <si>
    <t>Howard</t>
  </si>
  <si>
    <t>Holmes</t>
  </si>
  <si>
    <t>He&amp;rsquo</t>
  </si>
  <si>
    <t>Ghonim</t>
  </si>
  <si>
    <t>Gadhafi</t>
  </si>
  <si>
    <t>Gadafy</t>
  </si>
  <si>
    <t>Feb.</t>
  </si>
  <si>
    <t>Duann</t>
  </si>
  <si>
    <t>Dr. Watson</t>
  </si>
  <si>
    <t>Demonstrators</t>
  </si>
  <si>
    <t>Democrats</t>
  </si>
  <si>
    <t>CSU</t>
  </si>
  <si>
    <t>Chinese</t>
  </si>
  <si>
    <t>Britain&amp;rsquo</t>
  </si>
  <si>
    <t>Arimura</t>
  </si>
  <si>
    <t>Apollo</t>
  </si>
  <si>
    <t>Americans</t>
  </si>
  <si>
    <t>American</t>
  </si>
  <si>
    <t>America</t>
  </si>
  <si>
    <t>Aldawsari</t>
  </si>
  <si>
    <t>AIG</t>
  </si>
  <si>
    <t>Time per Entity (s)</t>
  </si>
  <si>
    <t>Results using subAB and no cutoff</t>
  </si>
  <si>
    <t>Results using subBA and no cutoff</t>
  </si>
  <si>
    <t>Time per Entity w/ v1 (s)</t>
  </si>
  <si>
    <t>Results using all acroAB v1 and no cutoff</t>
  </si>
  <si>
    <t>Results using acroAB v2 and a 20% cutoff</t>
  </si>
  <si>
    <t>Results using all dist and no cutoff</t>
  </si>
  <si>
    <t>Results using dist, acroAB, and subAB w/ 20% cutoff</t>
  </si>
  <si>
    <t>Results using 12(3-2)(4-2) w/ 20% cutoff</t>
  </si>
  <si>
    <t>Results using all 1234 matching techniques with no cutoff</t>
  </si>
  <si>
    <t>Results using 12(3-2)(4-2) w/ 20% cutoff on the new dataset</t>
  </si>
  <si>
    <t>Results using 1234-3 w/ no cutoff on the new dataset</t>
  </si>
  <si>
    <t>Results using 1234-4 w/ 20% cutoff on the new dataset</t>
  </si>
  <si>
    <t>Results using V5.1 w/ 20% cutoff on the new dataset</t>
  </si>
  <si>
    <t>Results using V5.2 w/ 20% cutoff on the new dataset</t>
  </si>
  <si>
    <t>Results using V5.3 w/ lucene index and 20% cutoff on the new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</si>
</sst>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 of Correct Matches Found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1234-1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54.918032786885249</c:v>
                </c:pt>
                <c:pt idx="9">
                  <c:v>59.016393442622949</c:v>
                </c:pt>
                <c:pt idx="10">
                  <c:v>59.83606557377049</c:v>
                </c:pt>
                <c:pt idx="11">
                  <c:v>62.295081967213115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4.0983606557377046</c:v>
                </c:pt>
                <c:pt idx="2">
                  <c:v>9.8360655737704921</c:v>
                </c:pt>
                <c:pt idx="3">
                  <c:v>13.114754098360656</c:v>
                </c:pt>
                <c:pt idx="4">
                  <c:v>24.590163934426229</c:v>
                </c:pt>
                <c:pt idx="5">
                  <c:v>27.049180327868854</c:v>
                </c:pt>
                <c:pt idx="6">
                  <c:v>36.065573770491802</c:v>
                </c:pt>
                <c:pt idx="7">
                  <c:v>39.344262295081968</c:v>
                </c:pt>
                <c:pt idx="8">
                  <c:v>45.081967213114751</c:v>
                </c:pt>
                <c:pt idx="9">
                  <c:v>49.180327868852459</c:v>
                </c:pt>
                <c:pt idx="10">
                  <c:v>50</c:v>
                </c:pt>
                <c:pt idx="11">
                  <c:v>52.459016393442624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'2'!$H$6:$H$17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4.918032786885246</c:v>
                </c:pt>
                <c:pt idx="2">
                  <c:v>13.934426229508198</c:v>
                </c:pt>
                <c:pt idx="3">
                  <c:v>16.393442622950818</c:v>
                </c:pt>
                <c:pt idx="4">
                  <c:v>27.049180327868854</c:v>
                </c:pt>
                <c:pt idx="5">
                  <c:v>27.868852459016395</c:v>
                </c:pt>
                <c:pt idx="6">
                  <c:v>33.606557377049178</c:v>
                </c:pt>
                <c:pt idx="7">
                  <c:v>33.606557377049178</c:v>
                </c:pt>
                <c:pt idx="8">
                  <c:v>36.885245901639344</c:v>
                </c:pt>
                <c:pt idx="9">
                  <c:v>38.524590163934427</c:v>
                </c:pt>
                <c:pt idx="10">
                  <c:v>38.524590163934427</c:v>
                </c:pt>
                <c:pt idx="11">
                  <c:v>38.524590163934427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30.327868852459016</c:v>
                </c:pt>
                <c:pt idx="5">
                  <c:v>31.967213114754099</c:v>
                </c:pt>
                <c:pt idx="6">
                  <c:v>41.803278688524593</c:v>
                </c:pt>
                <c:pt idx="7">
                  <c:v>45.081967213114751</c:v>
                </c:pt>
                <c:pt idx="8">
                  <c:v>51.639344262295083</c:v>
                </c:pt>
                <c:pt idx="9">
                  <c:v>55.73770491803279</c:v>
                </c:pt>
                <c:pt idx="10">
                  <c:v>56.557377049180324</c:v>
                </c:pt>
                <c:pt idx="11">
                  <c:v>59.83606557377049</c:v>
                </c:pt>
              </c:numCache>
            </c:numRef>
          </c:val>
          <c:smooth val="0"/>
        </c:ser>
        <c:ser>
          <c:idx val="4"/>
          <c:order val="4"/>
          <c:tx>
            <c:v>4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0.81967213114754101</c:v>
                </c:pt>
                <c:pt idx="4">
                  <c:v>2.459016393442623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  <c:pt idx="10">
                  <c:v>3.278688524590164</c:v>
                </c:pt>
                <c:pt idx="11">
                  <c:v>3.278688524590164</c:v>
                </c:pt>
              </c:numCache>
            </c:numRef>
          </c:val>
          <c:smooth val="0"/>
        </c:ser>
        <c:ser>
          <c:idx val="5"/>
          <c:order val="5"/>
          <c:tx>
            <c:v>1234-2</c:v>
          </c:tx>
          <c:marker>
            <c:symbol val="none"/>
          </c:marker>
          <c:val>
            <c:numRef>
              <c:f>'1234-2'!$H$6:$H$17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15.573770491803279</c:v>
                </c:pt>
                <c:pt idx="3">
                  <c:v>18.852459016393443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46.721311475409834</c:v>
                </c:pt>
                <c:pt idx="7">
                  <c:v>50</c:v>
                </c:pt>
                <c:pt idx="8">
                  <c:v>57.377049180327866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65.573770491803273</c:v>
                </c:pt>
              </c:numCache>
            </c:numRef>
          </c:val>
          <c:smooth val="0"/>
        </c:ser>
        <c:ser>
          <c:idx val="6"/>
          <c:order val="6"/>
          <c:tx>
            <c:v>341</c:v>
          </c:tx>
          <c:marker>
            <c:symbol val="none"/>
          </c:marker>
          <c:val>
            <c:numRef>
              <c:f>'341'!$H$6:$H$17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45.901639344262293</c:v>
                </c:pt>
                <c:pt idx="7">
                  <c:v>49.180327868852459</c:v>
                </c:pt>
                <c:pt idx="8">
                  <c:v>56.557377049180324</c:v>
                </c:pt>
                <c:pt idx="9">
                  <c:v>60.655737704918032</c:v>
                </c:pt>
                <c:pt idx="10">
                  <c:v>61.475409836065573</c:v>
                </c:pt>
                <c:pt idx="11">
                  <c:v>64.754098360655732</c:v>
                </c:pt>
              </c:numCache>
            </c:numRef>
          </c:val>
          <c:smooth val="0"/>
        </c:ser>
        <c:ser>
          <c:idx val="7"/>
          <c:order val="7"/>
          <c:tx>
            <c:v>1234-2-new</c:v>
          </c:tx>
          <c:marker>
            <c:symbol val="none"/>
          </c:marker>
          <c:val>
            <c:numRef>
              <c:f>'1234-2-new'!$H$6:$H$17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9.8360655737704921</c:v>
                </c:pt>
                <c:pt idx="2">
                  <c:v>16.393442622950818</c:v>
                </c:pt>
                <c:pt idx="3">
                  <c:v>19.672131147540984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45.901639344262293</c:v>
                </c:pt>
                <c:pt idx="7">
                  <c:v>50</c:v>
                </c:pt>
                <c:pt idx="8">
                  <c:v>54.918032786885249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63.934426229508198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34080"/>
        <c:axId val="124817344"/>
      </c:lineChart>
      <c:catAx>
        <c:axId val="12593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 search</a:t>
                </a:r>
                <a:r>
                  <a:rPr lang="en-US" baseline="0"/>
                  <a:t> depth limit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817344"/>
        <c:crosses val="autoZero"/>
        <c:auto val="1"/>
        <c:lblAlgn val="ctr"/>
        <c:lblOffset val="100"/>
        <c:noMultiLvlLbl val="0"/>
      </c:catAx>
      <c:valAx>
        <c:axId val="12481734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3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'V5.2'!$G$41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'V5.2'!$E$42:$E$51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'V5.2'!$G$42:$G$51</c:f>
              <c:numCache>
                <c:formatCode>General</c:formatCode>
                <c:ptCount val="10"/>
                <c:pt idx="0">
                  <c:v>69.892473118279568</c:v>
                </c:pt>
                <c:pt idx="1">
                  <c:v>76.344086021505376</c:v>
                </c:pt>
                <c:pt idx="2">
                  <c:v>78.494623655913983</c:v>
                </c:pt>
                <c:pt idx="3">
                  <c:v>78.494623655913983</c:v>
                </c:pt>
                <c:pt idx="4">
                  <c:v>78.494623655913983</c:v>
                </c:pt>
                <c:pt idx="5">
                  <c:v>83.870967741935488</c:v>
                </c:pt>
                <c:pt idx="6">
                  <c:v>83.870967741935488</c:v>
                </c:pt>
                <c:pt idx="7">
                  <c:v>86.021505376344081</c:v>
                </c:pt>
                <c:pt idx="8">
                  <c:v>86.021505376344081</c:v>
                </c:pt>
                <c:pt idx="9">
                  <c:v>87.096774193548384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92672"/>
        <c:axId val="132585664"/>
      </c:lineChart>
      <c:lineChart>
        <c:grouping val="standard"/>
        <c:varyColors val="0"/>
        <c:ser>
          <c:idx val="2"/>
          <c:order val="1"/>
          <c:tx>
            <c:strRef>
              <c:f>'V5.2'!$H$41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'V5.2'!$E$42:$E$51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'V5.2'!$H$42:$H$51</c:f>
              <c:numCache>
                <c:formatCode>General</c:formatCode>
                <c:ptCount val="10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93696"/>
        <c:axId val="132586240"/>
      </c:lineChart>
      <c:catAx>
        <c:axId val="13289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585664"/>
        <c:crosses val="autoZero"/>
        <c:auto val="1"/>
        <c:lblAlgn val="ctr"/>
        <c:lblOffset val="100"/>
        <c:noMultiLvlLbl val="0"/>
      </c:catAx>
      <c:valAx>
        <c:axId val="13258566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892672"/>
        <c:crosses val="autoZero"/>
        <c:crossBetween val="between"/>
      </c:valAx>
      <c:valAx>
        <c:axId val="1325862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893696"/>
        <c:crosses val="max"/>
        <c:crossBetween val="between"/>
      </c:valAx>
      <c:catAx>
        <c:axId val="13289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58624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'V5.3'!$H$5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'V5.3'!$E$6:$E$17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'V5.3'!$H$6:$H$17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9.8360655737704921</c:v>
                </c:pt>
                <c:pt idx="2">
                  <c:v>15.573770491803279</c:v>
                </c:pt>
                <c:pt idx="3">
                  <c:v>18.852459016393443</c:v>
                </c:pt>
                <c:pt idx="4">
                  <c:v>33.606557377049178</c:v>
                </c:pt>
                <c:pt idx="5">
                  <c:v>39.344262295081968</c:v>
                </c:pt>
                <c:pt idx="6">
                  <c:v>50</c:v>
                </c:pt>
                <c:pt idx="7">
                  <c:v>54.098360655737707</c:v>
                </c:pt>
                <c:pt idx="8">
                  <c:v>59.016393442622949</c:v>
                </c:pt>
                <c:pt idx="9">
                  <c:v>65.573770491803273</c:v>
                </c:pt>
                <c:pt idx="10">
                  <c:v>66.393442622950815</c:v>
                </c:pt>
                <c:pt idx="11">
                  <c:v>69.672131147540981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21568"/>
        <c:axId val="79271552"/>
      </c:lineChart>
      <c:catAx>
        <c:axId val="6622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271552"/>
        <c:crosses val="autoZero"/>
        <c:auto val="1"/>
        <c:lblAlgn val="ctr"/>
        <c:lblOffset val="100"/>
        <c:noMultiLvlLbl val="0"/>
      </c:catAx>
      <c:valAx>
        <c:axId val="792715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221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'V5.3'!$G$41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'V5.3'!$E$42:$E$51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'V5.3'!$G$42:$G$51</c:f>
              <c:numCache>
                <c:formatCode>General</c:formatCode>
                <c:ptCount val="10"/>
                <c:pt idx="0">
                  <c:v>70.967741935483872</c:v>
                </c:pt>
                <c:pt idx="1">
                  <c:v>74.193548387096769</c:v>
                </c:pt>
                <c:pt idx="2">
                  <c:v>80.645161290322577</c:v>
                </c:pt>
                <c:pt idx="3">
                  <c:v>81.72043010752688</c:v>
                </c:pt>
                <c:pt idx="4">
                  <c:v>83.870967741935488</c:v>
                </c:pt>
                <c:pt idx="5">
                  <c:v>87.096774193548384</c:v>
                </c:pt>
                <c:pt idx="6">
                  <c:v>88.172043010752688</c:v>
                </c:pt>
                <c:pt idx="7">
                  <c:v>89.247311827956992</c:v>
                </c:pt>
                <c:pt idx="8">
                  <c:v>90.322580645161295</c:v>
                </c:pt>
                <c:pt idx="9">
                  <c:v>91.397849462365585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11328"/>
        <c:axId val="137614400"/>
      </c:lineChart>
      <c:lineChart>
        <c:grouping val="standard"/>
        <c:varyColors val="0"/>
        <c:ser>
          <c:idx val="2"/>
          <c:order val="1"/>
          <c:tx>
            <c:strRef>
              <c:f>'V5.3'!$H$41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'V5.3'!$E$42:$E$51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'V5.3'!$H$42:$H$51</c:f>
              <c:numCache>
                <c:formatCode>General</c:formatCode>
                <c:ptCount val="10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50304"/>
        <c:axId val="137614976"/>
      </c:lineChart>
      <c:catAx>
        <c:axId val="6621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614400"/>
        <c:crosses val="autoZero"/>
        <c:auto val="1"/>
        <c:lblAlgn val="ctr"/>
        <c:lblOffset val="100"/>
        <c:noMultiLvlLbl val="0"/>
      </c:catAx>
      <c:valAx>
        <c:axId val="13761440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211328"/>
        <c:crosses val="autoZero"/>
        <c:crossBetween val="between"/>
      </c:valAx>
      <c:valAx>
        <c:axId val="137614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850304"/>
        <c:crosses val="max"/>
        <c:crossBetween val="between"/>
      </c:valAx>
      <c:catAx>
        <c:axId val="9085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61497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54.918032786885249</c:v>
                </c:pt>
                <c:pt idx="9">
                  <c:v>59.016393442622949</c:v>
                </c:pt>
                <c:pt idx="10">
                  <c:v>59.83606557377049</c:v>
                </c:pt>
                <c:pt idx="11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04320"/>
        <c:axId val="132670592"/>
      </c:lineChart>
      <c:lineChart>
        <c:grouping val="standard"/>
        <c:varyColors val="0"/>
        <c:ser>
          <c:idx val="2"/>
          <c:order val="1"/>
          <c:tx>
            <c:strRef>
              <c:f>'1234-1'!$I$5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val>
            <c:numRef>
              <c:f>'1234-1'!$I$6:$I$17</c:f>
              <c:numCache>
                <c:formatCode>General</c:formatCode>
                <c:ptCount val="12"/>
                <c:pt idx="0">
                  <c:v>8.2100000000000003E-3</c:v>
                </c:pt>
                <c:pt idx="1">
                  <c:v>8.2100000000000006E-2</c:v>
                </c:pt>
                <c:pt idx="2">
                  <c:v>0.41049999999999998</c:v>
                </c:pt>
                <c:pt idx="3">
                  <c:v>0.82099999999999995</c:v>
                </c:pt>
                <c:pt idx="4">
                  <c:v>4.1050000000000004</c:v>
                </c:pt>
                <c:pt idx="5">
                  <c:v>8.2100000000000009</c:v>
                </c:pt>
                <c:pt idx="6">
                  <c:v>41.05</c:v>
                </c:pt>
                <c:pt idx="7">
                  <c:v>82.1</c:v>
                </c:pt>
                <c:pt idx="8">
                  <c:v>410.5</c:v>
                </c:pt>
                <c:pt idx="9">
                  <c:v>821</c:v>
                </c:pt>
                <c:pt idx="10">
                  <c:v>903.1</c:v>
                </c:pt>
                <c:pt idx="11">
                  <c:v>1642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47104"/>
        <c:axId val="132671168"/>
      </c:lineChart>
      <c:catAx>
        <c:axId val="13330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0592"/>
        <c:crosses val="autoZero"/>
        <c:auto val="1"/>
        <c:lblAlgn val="ctr"/>
        <c:lblOffset val="100"/>
        <c:noMultiLvlLbl val="0"/>
      </c:catAx>
      <c:valAx>
        <c:axId val="1326705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304320"/>
        <c:crosses val="autoZero"/>
        <c:crossBetween val="between"/>
      </c:valAx>
      <c:valAx>
        <c:axId val="1326711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047104"/>
        <c:crosses val="max"/>
        <c:crossBetween val="between"/>
      </c:valAx>
      <c:catAx>
        <c:axId val="128047104"/>
        <c:scaling>
          <c:orientation val="minMax"/>
        </c:scaling>
        <c:delete val="1"/>
        <c:axPos val="b"/>
        <c:majorTickMark val="out"/>
        <c:minorTickMark val="none"/>
        <c:tickLblPos val="nextTo"/>
        <c:crossAx val="1326711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'1234-1'!$G$42:$G$51</c:f>
              <c:numCache>
                <c:formatCode>General</c:formatCode>
                <c:ptCount val="10"/>
                <c:pt idx="0">
                  <c:v>36.065573770491802</c:v>
                </c:pt>
                <c:pt idx="1">
                  <c:v>48.360655737704917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58.196721311475407</c:v>
                </c:pt>
                <c:pt idx="6">
                  <c:v>58.196721311475407</c:v>
                </c:pt>
                <c:pt idx="7">
                  <c:v>59.83606557377049</c:v>
                </c:pt>
                <c:pt idx="8">
                  <c:v>60.655737704918032</c:v>
                </c:pt>
                <c:pt idx="9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05856"/>
        <c:axId val="132673472"/>
      </c:lineChart>
      <c:lineChart>
        <c:grouping val="standard"/>
        <c:varyColors val="0"/>
        <c:ser>
          <c:idx val="2"/>
          <c:order val="1"/>
          <c:tx>
            <c:strRef>
              <c:f>'1234-1'!$H$41</c:f>
              <c:strCache>
                <c:ptCount val="1"/>
                <c:pt idx="0">
                  <c:v>Time per Entity w/ v1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'1234-1'!$H$42:$H$51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0.35699999999999998</c:v>
                </c:pt>
                <c:pt idx="2">
                  <c:v>0.45100000000000001</c:v>
                </c:pt>
                <c:pt idx="3">
                  <c:v>0.58799999999999997</c:v>
                </c:pt>
                <c:pt idx="4">
                  <c:v>0.64300000000000002</c:v>
                </c:pt>
                <c:pt idx="5">
                  <c:v>0.77500000000000002</c:v>
                </c:pt>
                <c:pt idx="6">
                  <c:v>0.84899999999999998</c:v>
                </c:pt>
                <c:pt idx="7">
                  <c:v>1.01</c:v>
                </c:pt>
                <c:pt idx="8">
                  <c:v>1.1399999999999999</c:v>
                </c:pt>
                <c:pt idx="9">
                  <c:v>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06880"/>
        <c:axId val="132674048"/>
      </c:lineChart>
      <c:catAx>
        <c:axId val="13330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3472"/>
        <c:crosses val="autoZero"/>
        <c:auto val="1"/>
        <c:lblAlgn val="ctr"/>
        <c:lblOffset val="100"/>
        <c:noMultiLvlLbl val="0"/>
      </c:catAx>
      <c:valAx>
        <c:axId val="13267347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305856"/>
        <c:crosses val="autoZero"/>
        <c:crossBetween val="between"/>
      </c:valAx>
      <c:valAx>
        <c:axId val="1326740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306880"/>
        <c:crosses val="max"/>
        <c:crossBetween val="between"/>
      </c:valAx>
      <c:catAx>
        <c:axId val="13330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6740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15.573770491803279</c:v>
                </c:pt>
                <c:pt idx="3">
                  <c:v>18.852459016393443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46.721311475409834</c:v>
                </c:pt>
                <c:pt idx="7">
                  <c:v>50</c:v>
                </c:pt>
                <c:pt idx="8">
                  <c:v>57.377049180327866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52064"/>
        <c:axId val="132676352"/>
      </c:lineChart>
      <c:lineChart>
        <c:grouping val="standard"/>
        <c:varyColors val="0"/>
        <c:ser>
          <c:idx val="2"/>
          <c:order val="1"/>
          <c:tx>
            <c:strRef>
              <c:f>'1234-2'!$I$5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'1234-2'!$E$6:$E$17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07392"/>
        <c:axId val="132676928"/>
      </c:lineChart>
      <c:catAx>
        <c:axId val="13295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6352"/>
        <c:crosses val="autoZero"/>
        <c:auto val="1"/>
        <c:lblAlgn val="ctr"/>
        <c:lblOffset val="100"/>
        <c:noMultiLvlLbl val="0"/>
      </c:catAx>
      <c:valAx>
        <c:axId val="1326763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52064"/>
        <c:crosses val="autoZero"/>
        <c:crossBetween val="between"/>
      </c:valAx>
      <c:valAx>
        <c:axId val="1326769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307392"/>
        <c:crosses val="max"/>
        <c:crossBetween val="between"/>
      </c:valAx>
      <c:catAx>
        <c:axId val="13330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6769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36.065573770491802</c:v>
                </c:pt>
                <c:pt idx="2">
                  <c:v>43.442622950819676</c:v>
                </c:pt>
                <c:pt idx="3">
                  <c:v>49.180327868852459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58.196721311475407</c:v>
                </c:pt>
                <c:pt idx="7">
                  <c:v>61.475409836065573</c:v>
                </c:pt>
                <c:pt idx="8">
                  <c:v>62.295081967213115</c:v>
                </c:pt>
                <c:pt idx="9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53600"/>
        <c:axId val="133195456"/>
      </c:lineChart>
      <c:lineChart>
        <c:grouping val="standard"/>
        <c:varyColors val="0"/>
        <c:ser>
          <c:idx val="2"/>
          <c:order val="1"/>
          <c:tx>
            <c:strRef>
              <c:f>'1234-2'!$H$41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54624"/>
        <c:axId val="133196032"/>
      </c:lineChart>
      <c:catAx>
        <c:axId val="13295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195456"/>
        <c:crosses val="autoZero"/>
        <c:auto val="1"/>
        <c:lblAlgn val="ctr"/>
        <c:lblOffset val="100"/>
        <c:noMultiLvlLbl val="0"/>
      </c:catAx>
      <c:valAx>
        <c:axId val="13319545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53600"/>
        <c:crosses val="autoZero"/>
        <c:crossBetween val="between"/>
      </c:valAx>
      <c:valAx>
        <c:axId val="1331960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54624"/>
        <c:crosses val="max"/>
        <c:crossBetween val="between"/>
      </c:valAx>
      <c:catAx>
        <c:axId val="13295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1960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'1234-2-new'!$H$5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'1234-2-new'!$E$6:$E$17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9.8360655737704921</c:v>
                </c:pt>
                <c:pt idx="2">
                  <c:v>16.393442622950818</c:v>
                </c:pt>
                <c:pt idx="3">
                  <c:v>19.672131147540984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45.901639344262293</c:v>
                </c:pt>
                <c:pt idx="7">
                  <c:v>50</c:v>
                </c:pt>
                <c:pt idx="8">
                  <c:v>54.918032786885249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63.934426229508198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56864"/>
        <c:axId val="133198336"/>
      </c:lineChart>
      <c:lineChart>
        <c:grouping val="standard"/>
        <c:varyColors val="0"/>
        <c:ser>
          <c:idx val="2"/>
          <c:order val="1"/>
          <c:tx>
            <c:strRef>
              <c:f>'1234-2-new'!$I$5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'1234-2-new'!$E$6:$E$17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'1234-2-new'!$I$6:$I$17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55136"/>
        <c:axId val="133198912"/>
      </c:lineChart>
      <c:catAx>
        <c:axId val="13315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198336"/>
        <c:crosses val="autoZero"/>
        <c:auto val="1"/>
        <c:lblAlgn val="ctr"/>
        <c:lblOffset val="100"/>
        <c:noMultiLvlLbl val="0"/>
      </c:catAx>
      <c:valAx>
        <c:axId val="1331983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156864"/>
        <c:crosses val="autoZero"/>
        <c:crossBetween val="between"/>
      </c:valAx>
      <c:valAx>
        <c:axId val="1331989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55136"/>
        <c:crosses val="max"/>
        <c:crossBetween val="between"/>
      </c:valAx>
      <c:catAx>
        <c:axId val="13295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1989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'1234-2-new'!$G$41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'1234-2-new'!$E$42:$E$51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'1234-2-new'!$G$42:$G$51</c:f>
              <c:numCache>
                <c:formatCode>General</c:formatCode>
                <c:ptCount val="10"/>
                <c:pt idx="0">
                  <c:v>30.327868852459016</c:v>
                </c:pt>
                <c:pt idx="1">
                  <c:v>37.704918032786885</c:v>
                </c:pt>
                <c:pt idx="2">
                  <c:v>42.622950819672134</c:v>
                </c:pt>
                <c:pt idx="3">
                  <c:v>50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59.83606557377049</c:v>
                </c:pt>
                <c:pt idx="7">
                  <c:v>62.295081967213115</c:v>
                </c:pt>
                <c:pt idx="8">
                  <c:v>63.114754098360656</c:v>
                </c:pt>
                <c:pt idx="9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60448"/>
        <c:axId val="133201216"/>
      </c:lineChart>
      <c:lineChart>
        <c:grouping val="standard"/>
        <c:varyColors val="0"/>
        <c:ser>
          <c:idx val="2"/>
          <c:order val="1"/>
          <c:tx>
            <c:strRef>
              <c:f>'1234-2-new'!$H$41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'1234-2-new'!$E$42:$E$51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'1234-2-new'!$H$42:$H$51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79264"/>
        <c:axId val="133398528"/>
      </c:lineChart>
      <c:catAx>
        <c:axId val="13316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01216"/>
        <c:crosses val="autoZero"/>
        <c:auto val="1"/>
        <c:lblAlgn val="ctr"/>
        <c:lblOffset val="100"/>
        <c:noMultiLvlLbl val="0"/>
      </c:catAx>
      <c:valAx>
        <c:axId val="13320121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160448"/>
        <c:crosses val="autoZero"/>
        <c:crossBetween val="between"/>
      </c:valAx>
      <c:valAx>
        <c:axId val="1333985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579264"/>
        <c:crosses val="max"/>
        <c:crossBetween val="between"/>
      </c:valAx>
      <c:catAx>
        <c:axId val="13357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3985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'1234-3-new'!$H$5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'1234-3-new'!$E$6:$E$17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'1234-3-new'!$H$6:$H$17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8.1967213114754092</c:v>
                </c:pt>
                <c:pt idx="2">
                  <c:v>13.114754098360656</c:v>
                </c:pt>
                <c:pt idx="3">
                  <c:v>16.393442622950818</c:v>
                </c:pt>
                <c:pt idx="4">
                  <c:v>31.147540983606557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52.459016393442624</c:v>
                </c:pt>
                <c:pt idx="9">
                  <c:v>58.196721311475407</c:v>
                </c:pt>
                <c:pt idx="10">
                  <c:v>59.016393442622949</c:v>
                </c:pt>
                <c:pt idx="11">
                  <c:v>60.655737704918032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80800"/>
        <c:axId val="133400832"/>
      </c:lineChart>
      <c:catAx>
        <c:axId val="13358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00832"/>
        <c:crosses val="autoZero"/>
        <c:auto val="1"/>
        <c:lblAlgn val="ctr"/>
        <c:lblOffset val="100"/>
        <c:noMultiLvlLbl val="0"/>
      </c:catAx>
      <c:valAx>
        <c:axId val="1334008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580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Percent  of Correct Matches Found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1234-1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'1234-1'!$G$42:$G$51</c:f>
              <c:numCache>
                <c:formatCode>General</c:formatCode>
                <c:ptCount val="10"/>
                <c:pt idx="0">
                  <c:v>36.065573770491802</c:v>
                </c:pt>
                <c:pt idx="1">
                  <c:v>48.360655737704917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58.196721311475407</c:v>
                </c:pt>
                <c:pt idx="6">
                  <c:v>58.196721311475407</c:v>
                </c:pt>
                <c:pt idx="7">
                  <c:v>59.83606557377049</c:v>
                </c:pt>
                <c:pt idx="8">
                  <c:v>60.655737704918032</c:v>
                </c:pt>
                <c:pt idx="9">
                  <c:v>62.295081967213115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'1'!$G$42:$G$51</c:f>
              <c:numCache>
                <c:formatCode>General</c:formatCode>
                <c:ptCount val="10"/>
                <c:pt idx="0">
                  <c:v>36.885245901639344</c:v>
                </c:pt>
                <c:pt idx="1">
                  <c:v>41.803278688524593</c:v>
                </c:pt>
                <c:pt idx="2">
                  <c:v>44.26229508196721</c:v>
                </c:pt>
                <c:pt idx="3">
                  <c:v>44.26229508196721</c:v>
                </c:pt>
                <c:pt idx="4">
                  <c:v>45.901639344262293</c:v>
                </c:pt>
                <c:pt idx="5">
                  <c:v>48.360655737704917</c:v>
                </c:pt>
                <c:pt idx="6">
                  <c:v>48.360655737704917</c:v>
                </c:pt>
                <c:pt idx="7">
                  <c:v>50</c:v>
                </c:pt>
                <c:pt idx="8">
                  <c:v>50.819672131147541</c:v>
                </c:pt>
                <c:pt idx="9">
                  <c:v>52.459016393442624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'2'!$G$42:$G$51</c:f>
              <c:numCache>
                <c:formatCode>General</c:formatCode>
                <c:ptCount val="10"/>
                <c:pt idx="0">
                  <c:v>31.967213114754099</c:v>
                </c:pt>
                <c:pt idx="1">
                  <c:v>36.885245901639344</c:v>
                </c:pt>
                <c:pt idx="2">
                  <c:v>38.524590163934427</c:v>
                </c:pt>
                <c:pt idx="3">
                  <c:v>38.524590163934427</c:v>
                </c:pt>
                <c:pt idx="4">
                  <c:v>38.524590163934427</c:v>
                </c:pt>
                <c:pt idx="5">
                  <c:v>38.524590163934427</c:v>
                </c:pt>
                <c:pt idx="6">
                  <c:v>38.524590163934427</c:v>
                </c:pt>
                <c:pt idx="7">
                  <c:v>38.524590163934427</c:v>
                </c:pt>
                <c:pt idx="8">
                  <c:v>38.524590163934427</c:v>
                </c:pt>
                <c:pt idx="9">
                  <c:v>38.524590163934427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'3'!$G$42:$G$51</c:f>
              <c:numCache>
                <c:formatCode>General</c:formatCode>
                <c:ptCount val="10"/>
                <c:pt idx="0">
                  <c:v>14.754098360655737</c:v>
                </c:pt>
                <c:pt idx="1">
                  <c:v>21.311475409836067</c:v>
                </c:pt>
                <c:pt idx="2">
                  <c:v>25.409836065573771</c:v>
                </c:pt>
                <c:pt idx="3">
                  <c:v>33.606557377049178</c:v>
                </c:pt>
                <c:pt idx="4">
                  <c:v>37.704918032786885</c:v>
                </c:pt>
                <c:pt idx="5">
                  <c:v>40.983606557377051</c:v>
                </c:pt>
                <c:pt idx="6">
                  <c:v>42.622950819672134</c:v>
                </c:pt>
                <c:pt idx="7">
                  <c:v>43.442622950819676</c:v>
                </c:pt>
                <c:pt idx="8">
                  <c:v>48.360655737704917</c:v>
                </c:pt>
                <c:pt idx="9">
                  <c:v>55.73770491803279</c:v>
                </c:pt>
              </c:numCache>
            </c:numRef>
          </c:val>
          <c:smooth val="0"/>
        </c:ser>
        <c:ser>
          <c:idx val="4"/>
          <c:order val="4"/>
          <c:tx>
            <c:v>4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'4-1'!$G$42:$G$51</c:f>
              <c:numCache>
                <c:formatCode>General</c:formatCode>
                <c:ptCount val="10"/>
                <c:pt idx="0">
                  <c:v>1.639344262295082</c:v>
                </c:pt>
                <c:pt idx="1">
                  <c:v>2.459016393442623</c:v>
                </c:pt>
                <c:pt idx="2">
                  <c:v>3.278688524590164</c:v>
                </c:pt>
                <c:pt idx="3">
                  <c:v>3.278688524590164</c:v>
                </c:pt>
                <c:pt idx="4">
                  <c:v>3.278688524590164</c:v>
                </c:pt>
                <c:pt idx="5">
                  <c:v>3.278688524590164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</c:numCache>
            </c:numRef>
          </c:val>
          <c:smooth val="0"/>
        </c:ser>
        <c:ser>
          <c:idx val="5"/>
          <c:order val="5"/>
          <c:tx>
            <c:v>1234-2</c:v>
          </c:tx>
          <c:marker>
            <c:symbol val="none"/>
          </c:marker>
          <c:val>
            <c:numRef>
              <c:f>'1234-2'!$G$42:$G$51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36.065573770491802</c:v>
                </c:pt>
                <c:pt idx="2">
                  <c:v>43.442622950819676</c:v>
                </c:pt>
                <c:pt idx="3">
                  <c:v>49.180327868852459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58.196721311475407</c:v>
                </c:pt>
                <c:pt idx="7">
                  <c:v>61.475409836065573</c:v>
                </c:pt>
                <c:pt idx="8">
                  <c:v>62.295081967213115</c:v>
                </c:pt>
                <c:pt idx="9">
                  <c:v>65.573770491803273</c:v>
                </c:pt>
              </c:numCache>
            </c:numRef>
          </c:val>
          <c:smooth val="0"/>
        </c:ser>
        <c:ser>
          <c:idx val="6"/>
          <c:order val="6"/>
          <c:tx>
            <c:v>341</c:v>
          </c:tx>
          <c:marker>
            <c:symbol val="none"/>
          </c:marker>
          <c:val>
            <c:numRef>
              <c:f>'341'!$G$42:$G$51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36.885245901639344</c:v>
                </c:pt>
                <c:pt idx="2">
                  <c:v>45.081967213114751</c:v>
                </c:pt>
                <c:pt idx="3">
                  <c:v>49.180327868852459</c:v>
                </c:pt>
                <c:pt idx="4">
                  <c:v>50.819672131147541</c:v>
                </c:pt>
                <c:pt idx="5">
                  <c:v>54.918032786885249</c:v>
                </c:pt>
                <c:pt idx="6">
                  <c:v>58.196721311475407</c:v>
                </c:pt>
                <c:pt idx="7">
                  <c:v>60.655737704918032</c:v>
                </c:pt>
                <c:pt idx="8">
                  <c:v>61.475409836065573</c:v>
                </c:pt>
                <c:pt idx="9">
                  <c:v>64.754098360655732</c:v>
                </c:pt>
              </c:numCache>
            </c:numRef>
          </c:val>
          <c:smooth val="0"/>
        </c:ser>
        <c:ser>
          <c:idx val="7"/>
          <c:order val="7"/>
          <c:tx>
            <c:v>1234-2-new</c:v>
          </c:tx>
          <c:marker>
            <c:symbol val="none"/>
          </c:marker>
          <c:val>
            <c:numRef>
              <c:f>'1234-2-new'!$G$42:$G$51</c:f>
              <c:numCache>
                <c:formatCode>General</c:formatCode>
                <c:ptCount val="10"/>
                <c:pt idx="0">
                  <c:v>30.327868852459016</c:v>
                </c:pt>
                <c:pt idx="1">
                  <c:v>37.704918032786885</c:v>
                </c:pt>
                <c:pt idx="2">
                  <c:v>42.622950819672134</c:v>
                </c:pt>
                <c:pt idx="3">
                  <c:v>50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59.83606557377049</c:v>
                </c:pt>
                <c:pt idx="7">
                  <c:v>62.295081967213115</c:v>
                </c:pt>
                <c:pt idx="8">
                  <c:v>63.114754098360656</c:v>
                </c:pt>
                <c:pt idx="9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32064"/>
        <c:axId val="124819648"/>
      </c:lineChart>
      <c:catAx>
        <c:axId val="12783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 to Find Before Quitting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819648"/>
        <c:crosses val="autoZero"/>
        <c:auto val="1"/>
        <c:lblAlgn val="ctr"/>
        <c:lblOffset val="100"/>
        <c:noMultiLvlLbl val="0"/>
      </c:catAx>
      <c:valAx>
        <c:axId val="12481964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3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'1234-3-new'!$G$41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'1234-3-new'!$G$42:$G$51</c:f>
              <c:numCache>
                <c:formatCode>General</c:formatCode>
                <c:ptCount val="10"/>
                <c:pt idx="0">
                  <c:v>38.524590163934427</c:v>
                </c:pt>
                <c:pt idx="1">
                  <c:v>44.26229508196721</c:v>
                </c:pt>
                <c:pt idx="2">
                  <c:v>46.721311475409834</c:v>
                </c:pt>
                <c:pt idx="3">
                  <c:v>47.540983606557376</c:v>
                </c:pt>
                <c:pt idx="4">
                  <c:v>49.180327868852459</c:v>
                </c:pt>
                <c:pt idx="5">
                  <c:v>54.098360655737707</c:v>
                </c:pt>
                <c:pt idx="6">
                  <c:v>54.098360655737707</c:v>
                </c:pt>
                <c:pt idx="7">
                  <c:v>55.73770491803279</c:v>
                </c:pt>
                <c:pt idx="8">
                  <c:v>57.377049180327866</c:v>
                </c:pt>
                <c:pt idx="9">
                  <c:v>59.016393442622949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82336"/>
        <c:axId val="133402560"/>
      </c:lineChart>
      <c:lineChart>
        <c:grouping val="standard"/>
        <c:varyColors val="0"/>
        <c:ser>
          <c:idx val="2"/>
          <c:order val="1"/>
          <c:tx>
            <c:strRef>
              <c:f>'1234-3-new'!$H$41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'1234-3-new'!$H$42:$H$51</c:f>
              <c:numCache>
                <c:formatCode>General</c:formatCode>
                <c:ptCount val="10"/>
                <c:pt idx="0">
                  <c:v>9.8999999999999999E-4</c:v>
                </c:pt>
                <c:pt idx="1">
                  <c:v>9.8999999999999999E-4</c:v>
                </c:pt>
                <c:pt idx="2">
                  <c:v>9.8999999999999999E-4</c:v>
                </c:pt>
                <c:pt idx="3">
                  <c:v>9.8999999999999999E-4</c:v>
                </c:pt>
                <c:pt idx="4">
                  <c:v>9.8999999999999999E-4</c:v>
                </c:pt>
                <c:pt idx="5">
                  <c:v>9.8999999999999999E-4</c:v>
                </c:pt>
                <c:pt idx="6">
                  <c:v>9.8999999999999999E-4</c:v>
                </c:pt>
                <c:pt idx="7">
                  <c:v>9.8999999999999999E-4</c:v>
                </c:pt>
                <c:pt idx="8">
                  <c:v>9.8999999999999999E-4</c:v>
                </c:pt>
                <c:pt idx="9">
                  <c:v>9.8999999999999999E-4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00448"/>
        <c:axId val="133403136"/>
      </c:lineChart>
      <c:catAx>
        <c:axId val="1335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02560"/>
        <c:crosses val="autoZero"/>
        <c:auto val="1"/>
        <c:lblAlgn val="ctr"/>
        <c:lblOffset val="100"/>
        <c:noMultiLvlLbl val="0"/>
      </c:catAx>
      <c:valAx>
        <c:axId val="13340256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582336"/>
        <c:crosses val="autoZero"/>
        <c:crossBetween val="between"/>
      </c:valAx>
      <c:valAx>
        <c:axId val="1334031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800448"/>
        <c:crosses val="max"/>
        <c:crossBetween val="between"/>
      </c:valAx>
      <c:catAx>
        <c:axId val="13380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4031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'1234-4-new'!$H$5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'1234-4-new'!$E$6:$E$17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'1234-4-new'!$H$6:$H$17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9.0163934426229506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32.786885245901637</c:v>
                </c:pt>
                <c:pt idx="5">
                  <c:v>36.065573770491802</c:v>
                </c:pt>
                <c:pt idx="6">
                  <c:v>46.721311475409834</c:v>
                </c:pt>
                <c:pt idx="7">
                  <c:v>50.819672131147541</c:v>
                </c:pt>
                <c:pt idx="8">
                  <c:v>55.73770491803279</c:v>
                </c:pt>
                <c:pt idx="9">
                  <c:v>62.295081967213115</c:v>
                </c:pt>
                <c:pt idx="10">
                  <c:v>63.114754098360656</c:v>
                </c:pt>
                <c:pt idx="11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01472"/>
        <c:axId val="133405440"/>
      </c:lineChart>
      <c:catAx>
        <c:axId val="13380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05440"/>
        <c:crosses val="autoZero"/>
        <c:auto val="1"/>
        <c:lblAlgn val="ctr"/>
        <c:lblOffset val="100"/>
        <c:noMultiLvlLbl val="0"/>
      </c:catAx>
      <c:valAx>
        <c:axId val="1334054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801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'1234-4-new'!$G$41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'1234-4-new'!$G$42:$G$51</c:f>
              <c:numCache>
                <c:formatCode>General</c:formatCode>
                <c:ptCount val="10"/>
                <c:pt idx="0">
                  <c:v>41.803278688524593</c:v>
                </c:pt>
                <c:pt idx="1">
                  <c:v>49.180327868852459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59.016393442622949</c:v>
                </c:pt>
                <c:pt idx="6">
                  <c:v>59.016393442622949</c:v>
                </c:pt>
                <c:pt idx="7">
                  <c:v>60.655737704918032</c:v>
                </c:pt>
                <c:pt idx="8">
                  <c:v>60.655737704918032</c:v>
                </c:pt>
                <c:pt idx="9">
                  <c:v>65.573770491803273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01984"/>
        <c:axId val="133718592"/>
      </c:lineChart>
      <c:lineChart>
        <c:grouping val="standard"/>
        <c:varyColors val="0"/>
        <c:ser>
          <c:idx val="2"/>
          <c:order val="1"/>
          <c:tx>
            <c:strRef>
              <c:f>'1234-4-new'!$H$41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'1234-4-new'!$H$42:$H$51</c:f>
              <c:numCache>
                <c:formatCode>General</c:formatCode>
                <c:ptCount val="10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03008"/>
        <c:axId val="133719168"/>
      </c:lineChart>
      <c:catAx>
        <c:axId val="13380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18592"/>
        <c:crosses val="autoZero"/>
        <c:auto val="1"/>
        <c:lblAlgn val="ctr"/>
        <c:lblOffset val="100"/>
        <c:noMultiLvlLbl val="0"/>
      </c:catAx>
      <c:valAx>
        <c:axId val="13371859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801984"/>
        <c:crosses val="autoZero"/>
        <c:crossBetween val="between"/>
      </c:valAx>
      <c:valAx>
        <c:axId val="1337191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803008"/>
        <c:crosses val="max"/>
        <c:crossBetween val="between"/>
      </c:valAx>
      <c:catAx>
        <c:axId val="13380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7191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'341'!$E$6:$E$17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'341'!$H$6:$H$17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45.901639344262293</c:v>
                </c:pt>
                <c:pt idx="7">
                  <c:v>49.180327868852459</c:v>
                </c:pt>
                <c:pt idx="8">
                  <c:v>56.557377049180324</c:v>
                </c:pt>
                <c:pt idx="9">
                  <c:v>60.655737704918032</c:v>
                </c:pt>
                <c:pt idx="10">
                  <c:v>61.475409836065573</c:v>
                </c:pt>
                <c:pt idx="11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74496"/>
        <c:axId val="133721472"/>
      </c:lineChart>
      <c:lineChart>
        <c:grouping val="standard"/>
        <c:varyColors val="0"/>
        <c:ser>
          <c:idx val="2"/>
          <c:order val="1"/>
          <c:tx>
            <c:strRef>
              <c:f>'341'!$I$5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'341'!$E$6:$E$17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'341'!$I$6:$I$17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59424"/>
        <c:axId val="133722048"/>
      </c:lineChart>
      <c:catAx>
        <c:axId val="1352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21472"/>
        <c:crosses val="autoZero"/>
        <c:auto val="1"/>
        <c:lblAlgn val="ctr"/>
        <c:lblOffset val="100"/>
        <c:noMultiLvlLbl val="0"/>
      </c:catAx>
      <c:valAx>
        <c:axId val="1337214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74496"/>
        <c:crosses val="autoZero"/>
        <c:crossBetween val="between"/>
      </c:valAx>
      <c:valAx>
        <c:axId val="1337220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159424"/>
        <c:crosses val="max"/>
        <c:crossBetween val="between"/>
      </c:valAx>
      <c:catAx>
        <c:axId val="13315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7220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'341'!$E$42:$E$51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'341'!$G$42:$G$51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36.885245901639344</c:v>
                </c:pt>
                <c:pt idx="2">
                  <c:v>45.081967213114751</c:v>
                </c:pt>
                <c:pt idx="3">
                  <c:v>49.180327868852459</c:v>
                </c:pt>
                <c:pt idx="4">
                  <c:v>50.819672131147541</c:v>
                </c:pt>
                <c:pt idx="5">
                  <c:v>54.918032786885249</c:v>
                </c:pt>
                <c:pt idx="6">
                  <c:v>58.196721311475407</c:v>
                </c:pt>
                <c:pt idx="7">
                  <c:v>60.655737704918032</c:v>
                </c:pt>
                <c:pt idx="8">
                  <c:v>61.475409836065573</c:v>
                </c:pt>
                <c:pt idx="9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76032"/>
        <c:axId val="133724352"/>
      </c:lineChart>
      <c:lineChart>
        <c:grouping val="standard"/>
        <c:varyColors val="0"/>
        <c:ser>
          <c:idx val="2"/>
          <c:order val="1"/>
          <c:tx>
            <c:strRef>
              <c:f>'341'!$H$41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'341'!$E$42:$E$51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'341'!$H$42:$H$51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5.9999999999999995E-4</c:v>
                </c:pt>
                <c:pt idx="2">
                  <c:v>8.9999999999999998E-4</c:v>
                </c:pt>
                <c:pt idx="3">
                  <c:v>1.1999999999999999E-3</c:v>
                </c:pt>
                <c:pt idx="4">
                  <c:v>2E-3</c:v>
                </c:pt>
                <c:pt idx="5">
                  <c:v>5.7999999999999996E-3</c:v>
                </c:pt>
                <c:pt idx="6">
                  <c:v>9.1999999999999998E-3</c:v>
                </c:pt>
                <c:pt idx="7">
                  <c:v>1.7000000000000001E-2</c:v>
                </c:pt>
                <c:pt idx="8">
                  <c:v>3.61E-2</c:v>
                </c:pt>
                <c:pt idx="9">
                  <c:v>0.31609999999999999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77056"/>
        <c:axId val="133724928"/>
      </c:lineChart>
      <c:catAx>
        <c:axId val="13527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24352"/>
        <c:crosses val="autoZero"/>
        <c:auto val="1"/>
        <c:lblAlgn val="ctr"/>
        <c:lblOffset val="100"/>
        <c:noMultiLvlLbl val="0"/>
      </c:catAx>
      <c:valAx>
        <c:axId val="13372435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76032"/>
        <c:crosses val="autoZero"/>
        <c:crossBetween val="between"/>
      </c:valAx>
      <c:valAx>
        <c:axId val="1337249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77056"/>
        <c:crosses val="max"/>
        <c:crossBetween val="between"/>
      </c:valAx>
      <c:catAx>
        <c:axId val="13527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7249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4.0983606557377046</c:v>
                </c:pt>
                <c:pt idx="2">
                  <c:v>9.8360655737704921</c:v>
                </c:pt>
                <c:pt idx="3">
                  <c:v>13.114754098360656</c:v>
                </c:pt>
                <c:pt idx="4">
                  <c:v>24.590163934426229</c:v>
                </c:pt>
                <c:pt idx="5">
                  <c:v>27.049180327868854</c:v>
                </c:pt>
                <c:pt idx="6">
                  <c:v>36.065573770491802</c:v>
                </c:pt>
                <c:pt idx="7">
                  <c:v>39.344262295081968</c:v>
                </c:pt>
                <c:pt idx="8">
                  <c:v>45.081967213114751</c:v>
                </c:pt>
                <c:pt idx="9">
                  <c:v>49.180327868852459</c:v>
                </c:pt>
                <c:pt idx="10">
                  <c:v>50</c:v>
                </c:pt>
                <c:pt idx="11">
                  <c:v>52.459016393442624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03040"/>
        <c:axId val="134194304"/>
      </c:lineChart>
      <c:lineChart>
        <c:grouping val="standard"/>
        <c:varyColors val="0"/>
        <c:ser>
          <c:idx val="2"/>
          <c:order val="1"/>
          <c:tx>
            <c:strRef>
              <c:f>'1'!$I$5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'1'!$I$6:$I$17</c:f>
              <c:numCache>
                <c:formatCode>General</c:formatCode>
                <c:ptCount val="12"/>
                <c:pt idx="0">
                  <c:v>1.82E-3</c:v>
                </c:pt>
                <c:pt idx="1">
                  <c:v>1.8200000000000001E-2</c:v>
                </c:pt>
                <c:pt idx="2">
                  <c:v>9.0999999999999998E-2</c:v>
                </c:pt>
                <c:pt idx="3">
                  <c:v>0.182</c:v>
                </c:pt>
                <c:pt idx="4">
                  <c:v>0.91</c:v>
                </c:pt>
                <c:pt idx="5">
                  <c:v>1.82</c:v>
                </c:pt>
                <c:pt idx="6">
                  <c:v>9.1</c:v>
                </c:pt>
                <c:pt idx="7">
                  <c:v>18.2</c:v>
                </c:pt>
                <c:pt idx="8">
                  <c:v>91</c:v>
                </c:pt>
                <c:pt idx="9">
                  <c:v>182</c:v>
                </c:pt>
                <c:pt idx="10">
                  <c:v>200.20000000000002</c:v>
                </c:pt>
                <c:pt idx="11">
                  <c:v>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77568"/>
        <c:axId val="134194880"/>
      </c:lineChart>
      <c:catAx>
        <c:axId val="13410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194304"/>
        <c:crosses val="autoZero"/>
        <c:auto val="1"/>
        <c:lblAlgn val="ctr"/>
        <c:lblOffset val="100"/>
        <c:noMultiLvlLbl val="0"/>
      </c:catAx>
      <c:valAx>
        <c:axId val="1341943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103040"/>
        <c:crosses val="autoZero"/>
        <c:crossBetween val="between"/>
      </c:valAx>
      <c:valAx>
        <c:axId val="1341948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77568"/>
        <c:crosses val="max"/>
        <c:crossBetween val="between"/>
      </c:valAx>
      <c:catAx>
        <c:axId val="13527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1948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'1'!$G$42:$G$51</c:f>
              <c:numCache>
                <c:formatCode>General</c:formatCode>
                <c:ptCount val="10"/>
                <c:pt idx="0">
                  <c:v>36.885245901639344</c:v>
                </c:pt>
                <c:pt idx="1">
                  <c:v>41.803278688524593</c:v>
                </c:pt>
                <c:pt idx="2">
                  <c:v>44.26229508196721</c:v>
                </c:pt>
                <c:pt idx="3">
                  <c:v>44.26229508196721</c:v>
                </c:pt>
                <c:pt idx="4">
                  <c:v>45.901639344262293</c:v>
                </c:pt>
                <c:pt idx="5">
                  <c:v>48.360655737704917</c:v>
                </c:pt>
                <c:pt idx="6">
                  <c:v>48.360655737704917</c:v>
                </c:pt>
                <c:pt idx="7">
                  <c:v>50</c:v>
                </c:pt>
                <c:pt idx="8">
                  <c:v>50.819672131147541</c:v>
                </c:pt>
                <c:pt idx="9">
                  <c:v>52.459016393442624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04576"/>
        <c:axId val="134197184"/>
      </c:lineChart>
      <c:lineChart>
        <c:grouping val="standard"/>
        <c:varyColors val="0"/>
        <c:ser>
          <c:idx val="2"/>
          <c:order val="1"/>
          <c:tx>
            <c:strRef>
              <c:f>'1'!$H$41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'1'!$H$42:$H$51</c:f>
              <c:numCache>
                <c:formatCode>General</c:formatCode>
                <c:ptCount val="10"/>
                <c:pt idx="0">
                  <c:v>8.6900000000000005E-2</c:v>
                </c:pt>
                <c:pt idx="1">
                  <c:v>0.1014</c:v>
                </c:pt>
                <c:pt idx="2">
                  <c:v>0.11169999999999999</c:v>
                </c:pt>
                <c:pt idx="3">
                  <c:v>0.13159999999999999</c:v>
                </c:pt>
                <c:pt idx="4">
                  <c:v>0.16470000000000001</c:v>
                </c:pt>
                <c:pt idx="5">
                  <c:v>0.186</c:v>
                </c:pt>
                <c:pt idx="6">
                  <c:v>0.19539999999999999</c:v>
                </c:pt>
                <c:pt idx="7">
                  <c:v>0.2303</c:v>
                </c:pt>
                <c:pt idx="8">
                  <c:v>0.26500000000000001</c:v>
                </c:pt>
                <c:pt idx="9">
                  <c:v>0.2964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05600"/>
        <c:axId val="134197760"/>
      </c:lineChart>
      <c:catAx>
        <c:axId val="13410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197184"/>
        <c:crosses val="autoZero"/>
        <c:auto val="1"/>
        <c:lblAlgn val="ctr"/>
        <c:lblOffset val="100"/>
        <c:noMultiLvlLbl val="0"/>
      </c:catAx>
      <c:valAx>
        <c:axId val="13419718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104576"/>
        <c:crosses val="autoZero"/>
        <c:crossBetween val="between"/>
      </c:valAx>
      <c:valAx>
        <c:axId val="134197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105600"/>
        <c:crosses val="max"/>
        <c:crossBetween val="between"/>
      </c:valAx>
      <c:catAx>
        <c:axId val="13410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1977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'2'!$H$6:$H$17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4.918032786885246</c:v>
                </c:pt>
                <c:pt idx="2">
                  <c:v>13.934426229508198</c:v>
                </c:pt>
                <c:pt idx="3">
                  <c:v>16.393442622950818</c:v>
                </c:pt>
                <c:pt idx="4">
                  <c:v>27.049180327868854</c:v>
                </c:pt>
                <c:pt idx="5">
                  <c:v>27.868852459016395</c:v>
                </c:pt>
                <c:pt idx="6">
                  <c:v>33.606557377049178</c:v>
                </c:pt>
                <c:pt idx="7">
                  <c:v>33.606557377049178</c:v>
                </c:pt>
                <c:pt idx="8">
                  <c:v>36.885245901639344</c:v>
                </c:pt>
                <c:pt idx="9">
                  <c:v>38.524590163934427</c:v>
                </c:pt>
                <c:pt idx="10">
                  <c:v>38.524590163934427</c:v>
                </c:pt>
                <c:pt idx="11">
                  <c:v>38.524590163934427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63616"/>
        <c:axId val="134199488"/>
      </c:lineChart>
      <c:lineChart>
        <c:grouping val="standard"/>
        <c:varyColors val="0"/>
        <c:ser>
          <c:idx val="2"/>
          <c:order val="1"/>
          <c:tx>
            <c:strRef>
              <c:f>'2'!$I$5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'2'!$I$6:$I$17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06112"/>
        <c:axId val="134200064"/>
      </c:lineChart>
      <c:catAx>
        <c:axId val="13566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199488"/>
        <c:crosses val="autoZero"/>
        <c:auto val="1"/>
        <c:lblAlgn val="ctr"/>
        <c:lblOffset val="100"/>
        <c:noMultiLvlLbl val="0"/>
      </c:catAx>
      <c:valAx>
        <c:axId val="1341994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663616"/>
        <c:crosses val="autoZero"/>
        <c:crossBetween val="between"/>
      </c:valAx>
      <c:valAx>
        <c:axId val="1342000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106112"/>
        <c:crosses val="max"/>
        <c:crossBetween val="between"/>
      </c:valAx>
      <c:catAx>
        <c:axId val="13410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20006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'2'!$G$42:$G$51</c:f>
              <c:numCache>
                <c:formatCode>General</c:formatCode>
                <c:ptCount val="10"/>
                <c:pt idx="0">
                  <c:v>31.967213114754099</c:v>
                </c:pt>
                <c:pt idx="1">
                  <c:v>36.885245901639344</c:v>
                </c:pt>
                <c:pt idx="2">
                  <c:v>38.524590163934427</c:v>
                </c:pt>
                <c:pt idx="3">
                  <c:v>38.524590163934427</c:v>
                </c:pt>
                <c:pt idx="4">
                  <c:v>38.524590163934427</c:v>
                </c:pt>
                <c:pt idx="5">
                  <c:v>38.524590163934427</c:v>
                </c:pt>
                <c:pt idx="6">
                  <c:v>38.524590163934427</c:v>
                </c:pt>
                <c:pt idx="7">
                  <c:v>38.524590163934427</c:v>
                </c:pt>
                <c:pt idx="8">
                  <c:v>38.524590163934427</c:v>
                </c:pt>
                <c:pt idx="9">
                  <c:v>38.524590163934427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65152"/>
        <c:axId val="135365760"/>
      </c:lineChart>
      <c:lineChart>
        <c:grouping val="standard"/>
        <c:varyColors val="0"/>
        <c:ser>
          <c:idx val="2"/>
          <c:order val="1"/>
          <c:tx>
            <c:strRef>
              <c:f>'2'!$H$41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'2'!$H$42:$H$51</c:f>
              <c:numCache>
                <c:formatCode>General</c:formatCode>
                <c:ptCount val="10"/>
                <c:pt idx="0">
                  <c:v>8.5599999999999996E-2</c:v>
                </c:pt>
                <c:pt idx="1">
                  <c:v>6.4199999999999993E-2</c:v>
                </c:pt>
                <c:pt idx="2">
                  <c:v>8.0600000000000005E-2</c:v>
                </c:pt>
                <c:pt idx="3">
                  <c:v>0.18720000000000001</c:v>
                </c:pt>
                <c:pt idx="4">
                  <c:v>0.27410000000000001</c:v>
                </c:pt>
                <c:pt idx="5">
                  <c:v>0.30530000000000002</c:v>
                </c:pt>
                <c:pt idx="6">
                  <c:v>0.30159999999999998</c:v>
                </c:pt>
                <c:pt idx="7">
                  <c:v>0.30030000000000001</c:v>
                </c:pt>
                <c:pt idx="8">
                  <c:v>0.30759999999999998</c:v>
                </c:pt>
                <c:pt idx="9">
                  <c:v>0.30890000000000001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66176"/>
        <c:axId val="135366336"/>
      </c:lineChart>
      <c:catAx>
        <c:axId val="13566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65760"/>
        <c:crosses val="autoZero"/>
        <c:auto val="1"/>
        <c:lblAlgn val="ctr"/>
        <c:lblOffset val="100"/>
        <c:noMultiLvlLbl val="0"/>
      </c:catAx>
      <c:valAx>
        <c:axId val="13536576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665152"/>
        <c:crosses val="autoZero"/>
        <c:crossBetween val="between"/>
      </c:valAx>
      <c:valAx>
        <c:axId val="1353663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666176"/>
        <c:crosses val="max"/>
        <c:crossBetween val="between"/>
      </c:valAx>
      <c:catAx>
        <c:axId val="13566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3663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'3'!$E$6:$E$17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30.327868852459016</c:v>
                </c:pt>
                <c:pt idx="5">
                  <c:v>31.967213114754099</c:v>
                </c:pt>
                <c:pt idx="6">
                  <c:v>41.803278688524593</c:v>
                </c:pt>
                <c:pt idx="7">
                  <c:v>45.081967213114751</c:v>
                </c:pt>
                <c:pt idx="8">
                  <c:v>51.639344262295083</c:v>
                </c:pt>
                <c:pt idx="9">
                  <c:v>55.73770491803279</c:v>
                </c:pt>
                <c:pt idx="10">
                  <c:v>56.557377049180324</c:v>
                </c:pt>
                <c:pt idx="11">
                  <c:v>59.83606557377049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32544"/>
        <c:axId val="135368064"/>
      </c:lineChart>
      <c:lineChart>
        <c:grouping val="standard"/>
        <c:varyColors val="0"/>
        <c:ser>
          <c:idx val="2"/>
          <c:order val="1"/>
          <c:tx>
            <c:strRef>
              <c:f>'3'!$I$5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'3'!$I$6:$I$17</c:f>
              <c:numCache>
                <c:formatCode>General</c:formatCode>
                <c:ptCount val="12"/>
                <c:pt idx="0">
                  <c:v>5.7399999999999994E-3</c:v>
                </c:pt>
                <c:pt idx="1">
                  <c:v>5.74E-2</c:v>
                </c:pt>
                <c:pt idx="2">
                  <c:v>0.28699999999999998</c:v>
                </c:pt>
                <c:pt idx="3">
                  <c:v>0.57399999999999995</c:v>
                </c:pt>
                <c:pt idx="4">
                  <c:v>2.8699999999999997</c:v>
                </c:pt>
                <c:pt idx="5">
                  <c:v>5.7399999999999993</c:v>
                </c:pt>
                <c:pt idx="6">
                  <c:v>28.7</c:v>
                </c:pt>
                <c:pt idx="7">
                  <c:v>57.4</c:v>
                </c:pt>
                <c:pt idx="8">
                  <c:v>287</c:v>
                </c:pt>
                <c:pt idx="9">
                  <c:v>574</c:v>
                </c:pt>
                <c:pt idx="10">
                  <c:v>631.4</c:v>
                </c:pt>
                <c:pt idx="11">
                  <c:v>1148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66688"/>
        <c:axId val="135368640"/>
      </c:lineChart>
      <c:catAx>
        <c:axId val="13553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68064"/>
        <c:crosses val="autoZero"/>
        <c:auto val="1"/>
        <c:lblAlgn val="ctr"/>
        <c:lblOffset val="100"/>
        <c:noMultiLvlLbl val="0"/>
      </c:catAx>
      <c:valAx>
        <c:axId val="13536806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532544"/>
        <c:crosses val="autoZero"/>
        <c:crossBetween val="between"/>
      </c:valAx>
      <c:valAx>
        <c:axId val="1353686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666688"/>
        <c:crosses val="max"/>
        <c:crossBetween val="between"/>
      </c:valAx>
      <c:catAx>
        <c:axId val="13566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3686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Per Entry (s)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1234-1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'1234-1'!$H$42:$H$51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0.35699999999999998</c:v>
                </c:pt>
                <c:pt idx="2">
                  <c:v>0.45100000000000001</c:v>
                </c:pt>
                <c:pt idx="3">
                  <c:v>0.58799999999999997</c:v>
                </c:pt>
                <c:pt idx="4">
                  <c:v>0.64300000000000002</c:v>
                </c:pt>
                <c:pt idx="5">
                  <c:v>0.77500000000000002</c:v>
                </c:pt>
                <c:pt idx="6">
                  <c:v>0.84899999999999998</c:v>
                </c:pt>
                <c:pt idx="7">
                  <c:v>1.01</c:v>
                </c:pt>
                <c:pt idx="8">
                  <c:v>1.1399999999999999</c:v>
                </c:pt>
                <c:pt idx="9">
                  <c:v>1.38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'1'!$H$42:$H$51</c:f>
              <c:numCache>
                <c:formatCode>General</c:formatCode>
                <c:ptCount val="10"/>
                <c:pt idx="0">
                  <c:v>8.6900000000000005E-2</c:v>
                </c:pt>
                <c:pt idx="1">
                  <c:v>0.1014</c:v>
                </c:pt>
                <c:pt idx="2">
                  <c:v>0.11169999999999999</c:v>
                </c:pt>
                <c:pt idx="3">
                  <c:v>0.13159999999999999</c:v>
                </c:pt>
                <c:pt idx="4">
                  <c:v>0.16470000000000001</c:v>
                </c:pt>
                <c:pt idx="5">
                  <c:v>0.186</c:v>
                </c:pt>
                <c:pt idx="6">
                  <c:v>0.19539999999999999</c:v>
                </c:pt>
                <c:pt idx="7">
                  <c:v>0.2303</c:v>
                </c:pt>
                <c:pt idx="8">
                  <c:v>0.26500000000000001</c:v>
                </c:pt>
                <c:pt idx="9">
                  <c:v>0.2964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'2'!$H$42:$H$51</c:f>
              <c:numCache>
                <c:formatCode>General</c:formatCode>
                <c:ptCount val="10"/>
                <c:pt idx="0">
                  <c:v>8.5599999999999996E-2</c:v>
                </c:pt>
                <c:pt idx="1">
                  <c:v>6.4199999999999993E-2</c:v>
                </c:pt>
                <c:pt idx="2">
                  <c:v>8.0600000000000005E-2</c:v>
                </c:pt>
                <c:pt idx="3">
                  <c:v>0.18720000000000001</c:v>
                </c:pt>
                <c:pt idx="4">
                  <c:v>0.27410000000000001</c:v>
                </c:pt>
                <c:pt idx="5">
                  <c:v>0.30530000000000002</c:v>
                </c:pt>
                <c:pt idx="6">
                  <c:v>0.30159999999999998</c:v>
                </c:pt>
                <c:pt idx="7">
                  <c:v>0.30030000000000001</c:v>
                </c:pt>
                <c:pt idx="8">
                  <c:v>0.30759999999999998</c:v>
                </c:pt>
                <c:pt idx="9">
                  <c:v>0.30890000000000001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'3'!$H$42:$H$51</c:f>
              <c:numCache>
                <c:formatCode>General</c:formatCode>
                <c:ptCount val="10"/>
                <c:pt idx="0">
                  <c:v>3.5999999999999999E-3</c:v>
                </c:pt>
                <c:pt idx="1">
                  <c:v>5.0000000000000001E-3</c:v>
                </c:pt>
                <c:pt idx="2">
                  <c:v>8.6999999999999994E-3</c:v>
                </c:pt>
                <c:pt idx="3">
                  <c:v>2.1000000000000001E-2</c:v>
                </c:pt>
                <c:pt idx="4">
                  <c:v>3.5499999999999997E-2</c:v>
                </c:pt>
                <c:pt idx="5">
                  <c:v>6.6100000000000006E-2</c:v>
                </c:pt>
                <c:pt idx="6">
                  <c:v>8.2500000000000004E-2</c:v>
                </c:pt>
                <c:pt idx="7">
                  <c:v>0.1241</c:v>
                </c:pt>
                <c:pt idx="8">
                  <c:v>0.2177</c:v>
                </c:pt>
                <c:pt idx="9">
                  <c:v>0.59319999999999995</c:v>
                </c:pt>
              </c:numCache>
            </c:numRef>
          </c:val>
          <c:smooth val="0"/>
        </c:ser>
        <c:ser>
          <c:idx val="4"/>
          <c:order val="4"/>
          <c:tx>
            <c:v>4-1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'4-1'!$H$42:$H$51</c:f>
              <c:numCache>
                <c:formatCode>General</c:formatCode>
                <c:ptCount val="10"/>
                <c:pt idx="0">
                  <c:v>0.78280000000000005</c:v>
                </c:pt>
                <c:pt idx="1">
                  <c:v>0.77649999999999997</c:v>
                </c:pt>
                <c:pt idx="2">
                  <c:v>0.77959999999999996</c:v>
                </c:pt>
                <c:pt idx="3">
                  <c:v>0.75249999999999995</c:v>
                </c:pt>
                <c:pt idx="4">
                  <c:v>0.76629999999999998</c:v>
                </c:pt>
                <c:pt idx="5">
                  <c:v>0.76456000000000002</c:v>
                </c:pt>
                <c:pt idx="6">
                  <c:v>0.76390000000000002</c:v>
                </c:pt>
                <c:pt idx="7">
                  <c:v>0.77239999999999998</c:v>
                </c:pt>
                <c:pt idx="8">
                  <c:v>0.76729999999999998</c:v>
                </c:pt>
                <c:pt idx="9">
                  <c:v>0.78149999999999997</c:v>
                </c:pt>
              </c:numCache>
            </c:numRef>
          </c:val>
          <c:smooth val="0"/>
        </c:ser>
        <c:ser>
          <c:idx val="5"/>
          <c:order val="5"/>
          <c:tx>
            <c:v>4-2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'4-2'!$H$42:$H$51</c:f>
              <c:numCache>
                <c:formatCode>General</c:formatCode>
                <c:ptCount val="10"/>
                <c:pt idx="0">
                  <c:v>4.0000000000000002E-4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1.1000000000000001E-3</c:v>
                </c:pt>
                <c:pt idx="5">
                  <c:v>1.7500000000000002E-2</c:v>
                </c:pt>
                <c:pt idx="6">
                  <c:v>6.4999999999999997E-3</c:v>
                </c:pt>
                <c:pt idx="7">
                  <c:v>1.3899999999999999E-2</c:v>
                </c:pt>
                <c:pt idx="8">
                  <c:v>2.8500000000000001E-2</c:v>
                </c:pt>
                <c:pt idx="9">
                  <c:v>0.1605</c:v>
                </c:pt>
              </c:numCache>
            </c:numRef>
          </c:val>
          <c:smooth val="0"/>
        </c:ser>
        <c:ser>
          <c:idx val="6"/>
          <c:order val="6"/>
          <c:tx>
            <c:v>1234-2</c:v>
          </c:tx>
          <c:marker>
            <c:symbol val="none"/>
          </c:marker>
          <c:val>
            <c:numRef>
              <c:f>'1234-2'!$H$42:$H$51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ser>
          <c:idx val="7"/>
          <c:order val="7"/>
          <c:tx>
            <c:v>341</c:v>
          </c:tx>
          <c:marker>
            <c:symbol val="none"/>
          </c:marker>
          <c:val>
            <c:numRef>
              <c:f>'341'!$H$42:$H$51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5.9999999999999995E-4</c:v>
                </c:pt>
                <c:pt idx="2">
                  <c:v>8.9999999999999998E-4</c:v>
                </c:pt>
                <c:pt idx="3">
                  <c:v>1.1999999999999999E-3</c:v>
                </c:pt>
                <c:pt idx="4">
                  <c:v>2E-3</c:v>
                </c:pt>
                <c:pt idx="5">
                  <c:v>5.7999999999999996E-3</c:v>
                </c:pt>
                <c:pt idx="6">
                  <c:v>9.1999999999999998E-3</c:v>
                </c:pt>
                <c:pt idx="7">
                  <c:v>1.7000000000000001E-2</c:v>
                </c:pt>
                <c:pt idx="8">
                  <c:v>3.61E-2</c:v>
                </c:pt>
                <c:pt idx="9">
                  <c:v>0.31609999999999999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33088"/>
        <c:axId val="128148032"/>
      </c:lineChart>
      <c:catAx>
        <c:axId val="12783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Matches to Find Before</a:t>
                </a:r>
                <a:r>
                  <a:rPr lang="en-US" baseline="0"/>
                  <a:t> Quitting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48032"/>
        <c:crosses val="autoZero"/>
        <c:auto val="1"/>
        <c:lblAlgn val="ctr"/>
        <c:lblOffset val="100"/>
        <c:noMultiLvlLbl val="0"/>
      </c:catAx>
      <c:valAx>
        <c:axId val="128148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83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'3'!$G$42:$G$51</c:f>
              <c:numCache>
                <c:formatCode>General</c:formatCode>
                <c:ptCount val="10"/>
                <c:pt idx="0">
                  <c:v>14.754098360655737</c:v>
                </c:pt>
                <c:pt idx="1">
                  <c:v>21.311475409836067</c:v>
                </c:pt>
                <c:pt idx="2">
                  <c:v>25.409836065573771</c:v>
                </c:pt>
                <c:pt idx="3">
                  <c:v>33.606557377049178</c:v>
                </c:pt>
                <c:pt idx="4">
                  <c:v>37.704918032786885</c:v>
                </c:pt>
                <c:pt idx="5">
                  <c:v>40.983606557377051</c:v>
                </c:pt>
                <c:pt idx="6">
                  <c:v>42.622950819672134</c:v>
                </c:pt>
                <c:pt idx="7">
                  <c:v>43.442622950819676</c:v>
                </c:pt>
                <c:pt idx="8">
                  <c:v>48.360655737704917</c:v>
                </c:pt>
                <c:pt idx="9">
                  <c:v>55.73770491803279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34080"/>
        <c:axId val="135370944"/>
      </c:lineChart>
      <c:lineChart>
        <c:grouping val="standard"/>
        <c:varyColors val="0"/>
        <c:ser>
          <c:idx val="2"/>
          <c:order val="1"/>
          <c:tx>
            <c:strRef>
              <c:f>'3'!$H$41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'3'!$H$42:$H$51</c:f>
              <c:numCache>
                <c:formatCode>General</c:formatCode>
                <c:ptCount val="10"/>
                <c:pt idx="0">
                  <c:v>3.5999999999999999E-3</c:v>
                </c:pt>
                <c:pt idx="1">
                  <c:v>5.0000000000000001E-3</c:v>
                </c:pt>
                <c:pt idx="2">
                  <c:v>8.6999999999999994E-3</c:v>
                </c:pt>
                <c:pt idx="3">
                  <c:v>2.1000000000000001E-2</c:v>
                </c:pt>
                <c:pt idx="4">
                  <c:v>3.5499999999999997E-2</c:v>
                </c:pt>
                <c:pt idx="5">
                  <c:v>6.6100000000000006E-2</c:v>
                </c:pt>
                <c:pt idx="6">
                  <c:v>8.2500000000000004E-2</c:v>
                </c:pt>
                <c:pt idx="7">
                  <c:v>0.1241</c:v>
                </c:pt>
                <c:pt idx="8">
                  <c:v>0.2177</c:v>
                </c:pt>
                <c:pt idx="9">
                  <c:v>0.59319999999999995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35104"/>
        <c:axId val="135371520"/>
      </c:lineChart>
      <c:catAx>
        <c:axId val="13553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70944"/>
        <c:crosses val="autoZero"/>
        <c:auto val="1"/>
        <c:lblAlgn val="ctr"/>
        <c:lblOffset val="100"/>
        <c:noMultiLvlLbl val="0"/>
      </c:catAx>
      <c:valAx>
        <c:axId val="13537094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534080"/>
        <c:crosses val="autoZero"/>
        <c:crossBetween val="between"/>
      </c:valAx>
      <c:valAx>
        <c:axId val="1353715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535104"/>
        <c:crosses val="max"/>
        <c:crossBetween val="between"/>
      </c:valAx>
      <c:catAx>
        <c:axId val="13553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3715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0.81967213114754101</c:v>
                </c:pt>
                <c:pt idx="4">
                  <c:v>2.459016393442623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  <c:pt idx="10">
                  <c:v>3.278688524590164</c:v>
                </c:pt>
                <c:pt idx="11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35776"/>
        <c:axId val="136970816"/>
      </c:lineChart>
      <c:lineChart>
        <c:grouping val="standard"/>
        <c:varyColors val="0"/>
        <c:ser>
          <c:idx val="2"/>
          <c:order val="1"/>
          <c:tx>
            <c:strRef>
              <c:f>'4-1'!$I$5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'4-1'!$I$6:$I$17</c:f>
              <c:numCache>
                <c:formatCode>General</c:formatCode>
                <c:ptCount val="12"/>
                <c:pt idx="0">
                  <c:v>4.0700000000000007E-3</c:v>
                </c:pt>
                <c:pt idx="1">
                  <c:v>4.07E-2</c:v>
                </c:pt>
                <c:pt idx="2">
                  <c:v>0.20350000000000001</c:v>
                </c:pt>
                <c:pt idx="3">
                  <c:v>0.40700000000000003</c:v>
                </c:pt>
                <c:pt idx="4">
                  <c:v>2.0350000000000001</c:v>
                </c:pt>
                <c:pt idx="5">
                  <c:v>4.07</c:v>
                </c:pt>
                <c:pt idx="6">
                  <c:v>20.350000000000001</c:v>
                </c:pt>
                <c:pt idx="7">
                  <c:v>40.700000000000003</c:v>
                </c:pt>
                <c:pt idx="8">
                  <c:v>203.5</c:v>
                </c:pt>
                <c:pt idx="9">
                  <c:v>407</c:v>
                </c:pt>
                <c:pt idx="10">
                  <c:v>447.70000000000005</c:v>
                </c:pt>
                <c:pt idx="11">
                  <c:v>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35616"/>
        <c:axId val="136971392"/>
      </c:lineChart>
      <c:catAx>
        <c:axId val="13703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970816"/>
        <c:crosses val="autoZero"/>
        <c:auto val="1"/>
        <c:lblAlgn val="ctr"/>
        <c:lblOffset val="100"/>
        <c:noMultiLvlLbl val="0"/>
      </c:catAx>
      <c:valAx>
        <c:axId val="1369708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35776"/>
        <c:crosses val="autoZero"/>
        <c:crossBetween val="between"/>
      </c:valAx>
      <c:valAx>
        <c:axId val="1369713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535616"/>
        <c:crosses val="max"/>
        <c:crossBetween val="between"/>
      </c:valAx>
      <c:catAx>
        <c:axId val="13553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9713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'4-1'!$G$42:$G$51</c:f>
              <c:numCache>
                <c:formatCode>General</c:formatCode>
                <c:ptCount val="10"/>
                <c:pt idx="0">
                  <c:v>1.639344262295082</c:v>
                </c:pt>
                <c:pt idx="1">
                  <c:v>2.459016393442623</c:v>
                </c:pt>
                <c:pt idx="2">
                  <c:v>3.278688524590164</c:v>
                </c:pt>
                <c:pt idx="3">
                  <c:v>3.278688524590164</c:v>
                </c:pt>
                <c:pt idx="4">
                  <c:v>3.278688524590164</c:v>
                </c:pt>
                <c:pt idx="5">
                  <c:v>3.278688524590164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37312"/>
        <c:axId val="136973696"/>
      </c:lineChart>
      <c:lineChart>
        <c:grouping val="standard"/>
        <c:varyColors val="0"/>
        <c:ser>
          <c:idx val="2"/>
          <c:order val="1"/>
          <c:tx>
            <c:strRef>
              <c:f>'4-1'!$H$41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'4-1'!$H$42:$H$51</c:f>
              <c:numCache>
                <c:formatCode>General</c:formatCode>
                <c:ptCount val="10"/>
                <c:pt idx="0">
                  <c:v>0.78280000000000005</c:v>
                </c:pt>
                <c:pt idx="1">
                  <c:v>0.77649999999999997</c:v>
                </c:pt>
                <c:pt idx="2">
                  <c:v>0.77959999999999996</c:v>
                </c:pt>
                <c:pt idx="3">
                  <c:v>0.75249999999999995</c:v>
                </c:pt>
                <c:pt idx="4">
                  <c:v>0.76629999999999998</c:v>
                </c:pt>
                <c:pt idx="5">
                  <c:v>0.76456000000000002</c:v>
                </c:pt>
                <c:pt idx="6">
                  <c:v>0.76390000000000002</c:v>
                </c:pt>
                <c:pt idx="7">
                  <c:v>0.77239999999999998</c:v>
                </c:pt>
                <c:pt idx="8">
                  <c:v>0.76729999999999998</c:v>
                </c:pt>
                <c:pt idx="9">
                  <c:v>0.78149999999999997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38336"/>
        <c:axId val="136974272"/>
      </c:lineChart>
      <c:catAx>
        <c:axId val="13703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973696"/>
        <c:crosses val="autoZero"/>
        <c:auto val="1"/>
        <c:lblAlgn val="ctr"/>
        <c:lblOffset val="100"/>
        <c:noMultiLvlLbl val="0"/>
      </c:catAx>
      <c:valAx>
        <c:axId val="13697369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37312"/>
        <c:crosses val="autoZero"/>
        <c:crossBetween val="between"/>
      </c:valAx>
      <c:valAx>
        <c:axId val="136974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38336"/>
        <c:crosses val="max"/>
        <c:crossBetween val="between"/>
      </c:valAx>
      <c:catAx>
        <c:axId val="13703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9742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'4-2'!$E$6:$E$17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'4-2'!$H$6:$H$17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0.81967213114754101</c:v>
                </c:pt>
                <c:pt idx="4">
                  <c:v>2.459016393442623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  <c:pt idx="10">
                  <c:v>3.278688524590164</c:v>
                </c:pt>
                <c:pt idx="11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21792"/>
        <c:axId val="136976000"/>
      </c:lineChart>
      <c:lineChart>
        <c:grouping val="standard"/>
        <c:varyColors val="0"/>
        <c:ser>
          <c:idx val="2"/>
          <c:order val="1"/>
          <c:tx>
            <c:strRef>
              <c:f>'4-2'!$I$5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'4-2'!$I$6:$I$17</c:f>
              <c:numCache>
                <c:formatCode>General</c:formatCode>
                <c:ptCount val="12"/>
                <c:pt idx="0">
                  <c:v>1.6060000000000001E-2</c:v>
                </c:pt>
                <c:pt idx="1">
                  <c:v>0.16059999999999999</c:v>
                </c:pt>
                <c:pt idx="2">
                  <c:v>0.80300000000000005</c:v>
                </c:pt>
                <c:pt idx="3">
                  <c:v>1.6060000000000001</c:v>
                </c:pt>
                <c:pt idx="4">
                  <c:v>8.0299999999999994</c:v>
                </c:pt>
                <c:pt idx="5">
                  <c:v>16.059999999999999</c:v>
                </c:pt>
                <c:pt idx="6">
                  <c:v>80.3</c:v>
                </c:pt>
                <c:pt idx="7">
                  <c:v>160.6</c:v>
                </c:pt>
                <c:pt idx="8">
                  <c:v>803</c:v>
                </c:pt>
                <c:pt idx="9">
                  <c:v>1606</c:v>
                </c:pt>
                <c:pt idx="10">
                  <c:v>1766.6</c:v>
                </c:pt>
                <c:pt idx="11">
                  <c:v>3212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38848"/>
        <c:axId val="136976576"/>
      </c:lineChart>
      <c:catAx>
        <c:axId val="13712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976000"/>
        <c:crosses val="autoZero"/>
        <c:auto val="1"/>
        <c:lblAlgn val="ctr"/>
        <c:lblOffset val="100"/>
        <c:noMultiLvlLbl val="0"/>
      </c:catAx>
      <c:valAx>
        <c:axId val="1369760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21792"/>
        <c:crosses val="autoZero"/>
        <c:crossBetween val="between"/>
      </c:valAx>
      <c:valAx>
        <c:axId val="1369765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38848"/>
        <c:crosses val="max"/>
        <c:crossBetween val="between"/>
      </c:valAx>
      <c:catAx>
        <c:axId val="13703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9765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'4-2'!$G$42:$G$51</c:f>
              <c:numCache>
                <c:formatCode>General</c:formatCode>
                <c:ptCount val="10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1.639344262295082</c:v>
                </c:pt>
                <c:pt idx="4">
                  <c:v>1.639344262295082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25376"/>
        <c:axId val="137028160"/>
      </c:lineChart>
      <c:lineChart>
        <c:grouping val="standard"/>
        <c:varyColors val="0"/>
        <c:ser>
          <c:idx val="2"/>
          <c:order val="1"/>
          <c:tx>
            <c:strRef>
              <c:f>'4-2'!$H$41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'4-2'!$H$42:$H$51</c:f>
              <c:numCache>
                <c:formatCode>General</c:formatCode>
                <c:ptCount val="10"/>
                <c:pt idx="0">
                  <c:v>4.0000000000000002E-4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1.1000000000000001E-3</c:v>
                </c:pt>
                <c:pt idx="5">
                  <c:v>1.7500000000000002E-2</c:v>
                </c:pt>
                <c:pt idx="6">
                  <c:v>6.4999999999999997E-3</c:v>
                </c:pt>
                <c:pt idx="7">
                  <c:v>1.3899999999999999E-2</c:v>
                </c:pt>
                <c:pt idx="8">
                  <c:v>2.8500000000000001E-2</c:v>
                </c:pt>
                <c:pt idx="9">
                  <c:v>0.1605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71168"/>
        <c:axId val="137028736"/>
      </c:lineChart>
      <c:catAx>
        <c:axId val="13712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28160"/>
        <c:crosses val="autoZero"/>
        <c:auto val="1"/>
        <c:lblAlgn val="ctr"/>
        <c:lblOffset val="100"/>
        <c:noMultiLvlLbl val="0"/>
      </c:catAx>
      <c:valAx>
        <c:axId val="13702816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25376"/>
        <c:crosses val="autoZero"/>
        <c:crossBetween val="between"/>
      </c:valAx>
      <c:valAx>
        <c:axId val="1370287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671168"/>
        <c:crosses val="max"/>
        <c:crossBetween val="between"/>
      </c:valAx>
      <c:catAx>
        <c:axId val="13767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0287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'12345'!$H$5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'12345'!$E$6:$E$17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'12345'!$H$6:$H$17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54.918032786885249</c:v>
                </c:pt>
                <c:pt idx="9">
                  <c:v>59.016393442622949</c:v>
                </c:pt>
                <c:pt idx="10">
                  <c:v>59.83606557377049</c:v>
                </c:pt>
                <c:pt idx="11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72704"/>
        <c:axId val="137030464"/>
      </c:lineChart>
      <c:lineChart>
        <c:grouping val="standard"/>
        <c:varyColors val="0"/>
        <c:ser>
          <c:idx val="1"/>
          <c:order val="1"/>
          <c:tx>
            <c:strRef>
              <c:f>'12345'!$I$5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val>
            <c:numRef>
              <c:f>'12345'!$I$6:$I$17</c:f>
              <c:numCache>
                <c:formatCode>General</c:formatCode>
                <c:ptCount val="12"/>
                <c:pt idx="0">
                  <c:v>1.6060000000000001E-2</c:v>
                </c:pt>
                <c:pt idx="1">
                  <c:v>0.16059999999999999</c:v>
                </c:pt>
                <c:pt idx="2">
                  <c:v>0.80300000000000005</c:v>
                </c:pt>
                <c:pt idx="3">
                  <c:v>1.6060000000000001</c:v>
                </c:pt>
                <c:pt idx="4">
                  <c:v>8.0299999999999994</c:v>
                </c:pt>
                <c:pt idx="5">
                  <c:v>16.059999999999999</c:v>
                </c:pt>
                <c:pt idx="6">
                  <c:v>80.3</c:v>
                </c:pt>
                <c:pt idx="7">
                  <c:v>160.6</c:v>
                </c:pt>
                <c:pt idx="8">
                  <c:v>803</c:v>
                </c:pt>
                <c:pt idx="9">
                  <c:v>1606</c:v>
                </c:pt>
                <c:pt idx="10">
                  <c:v>1766.6</c:v>
                </c:pt>
                <c:pt idx="11">
                  <c:v>3212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24864"/>
        <c:axId val="137031040"/>
      </c:lineChart>
      <c:catAx>
        <c:axId val="13767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30464"/>
        <c:crosses val="autoZero"/>
        <c:auto val="1"/>
        <c:lblAlgn val="ctr"/>
        <c:lblOffset val="100"/>
        <c:noMultiLvlLbl val="0"/>
      </c:catAx>
      <c:valAx>
        <c:axId val="13703046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672704"/>
        <c:crosses val="autoZero"/>
        <c:crossBetween val="between"/>
      </c:valAx>
      <c:valAx>
        <c:axId val="1370310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(ms)</a:t>
                </a:r>
                <a:endParaRPr lang="en-US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7124864"/>
        <c:crosses val="max"/>
        <c:crossBetween val="between"/>
      </c:valAx>
      <c:catAx>
        <c:axId val="137124864"/>
        <c:scaling>
          <c:orientation val="minMax"/>
        </c:scaling>
        <c:delete val="1"/>
        <c:axPos val="b"/>
        <c:majorTickMark val="out"/>
        <c:minorTickMark val="none"/>
        <c:tickLblPos val="nextTo"/>
        <c:crossAx val="1370310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'12345'!$G$41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'12345'!$E$42:$E$51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'12345'!$G$42:$G$51</c:f>
              <c:numCache>
                <c:formatCode>General</c:formatCode>
                <c:ptCount val="10"/>
                <c:pt idx="0">
                  <c:v>36.065573770491802</c:v>
                </c:pt>
                <c:pt idx="1">
                  <c:v>48.360655737704917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58.196721311475407</c:v>
                </c:pt>
                <c:pt idx="6">
                  <c:v>58.196721311475407</c:v>
                </c:pt>
                <c:pt idx="7">
                  <c:v>59.83606557377049</c:v>
                </c:pt>
                <c:pt idx="8">
                  <c:v>60.655737704918032</c:v>
                </c:pt>
                <c:pt idx="9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45376"/>
        <c:axId val="137034496"/>
      </c:lineChart>
      <c:lineChart>
        <c:grouping val="standard"/>
        <c:varyColors val="0"/>
        <c:ser>
          <c:idx val="1"/>
          <c:order val="1"/>
          <c:tx>
            <c:strRef>
              <c:f>'12345'!$H$41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val>
            <c:numRef>
              <c:f>'12345'!$H$42:$H$51</c:f>
              <c:numCache>
                <c:formatCode>General</c:formatCode>
                <c:ptCount val="10"/>
                <c:pt idx="0">
                  <c:v>0.28100000000000003</c:v>
                </c:pt>
                <c:pt idx="1">
                  <c:v>0.64200000000000002</c:v>
                </c:pt>
                <c:pt idx="2">
                  <c:v>0.80600000000000005</c:v>
                </c:pt>
                <c:pt idx="3">
                  <c:v>1.04</c:v>
                </c:pt>
                <c:pt idx="4">
                  <c:v>1.1499999999999999</c:v>
                </c:pt>
                <c:pt idx="5">
                  <c:v>1.44</c:v>
                </c:pt>
                <c:pt idx="6">
                  <c:v>1.57</c:v>
                </c:pt>
                <c:pt idx="7">
                  <c:v>1.82</c:v>
                </c:pt>
                <c:pt idx="8">
                  <c:v>2.08</c:v>
                </c:pt>
                <c:pt idx="9">
                  <c:v>2.5299999999999998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46400"/>
        <c:axId val="137035072"/>
      </c:lineChart>
      <c:catAx>
        <c:axId val="13744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34496"/>
        <c:crosses val="autoZero"/>
        <c:auto val="1"/>
        <c:lblAlgn val="ctr"/>
        <c:lblOffset val="100"/>
        <c:noMultiLvlLbl val="0"/>
      </c:catAx>
      <c:valAx>
        <c:axId val="13703449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445376"/>
        <c:crosses val="autoZero"/>
        <c:crossBetween val="between"/>
      </c:valAx>
      <c:valAx>
        <c:axId val="1370350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Entity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446400"/>
        <c:crosses val="max"/>
        <c:crossBetween val="between"/>
      </c:valAx>
      <c:catAx>
        <c:axId val="137446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370350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 of Correct Matches Found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1234-2-new</c:v>
          </c:tx>
          <c:marker>
            <c:symbol val="none"/>
          </c:marker>
          <c:cat>
            <c:numRef>
              <c:f>'1234-4-new'!$E$6:$E$17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'1234-2-new'!$H$6:$H$17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9.8360655737704921</c:v>
                </c:pt>
                <c:pt idx="2">
                  <c:v>16.393442622950818</c:v>
                </c:pt>
                <c:pt idx="3">
                  <c:v>19.672131147540984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45.901639344262293</c:v>
                </c:pt>
                <c:pt idx="7">
                  <c:v>50</c:v>
                </c:pt>
                <c:pt idx="8">
                  <c:v>54.918032786885249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63.934426229508198</c:v>
                </c:pt>
              </c:numCache>
            </c:numRef>
          </c:val>
          <c:smooth val="0"/>
        </c:ser>
        <c:ser>
          <c:idx val="0"/>
          <c:order val="1"/>
          <c:tx>
            <c:v>1234-3-new</c:v>
          </c:tx>
          <c:marker>
            <c:symbol val="none"/>
          </c:marker>
          <c:cat>
            <c:numRef>
              <c:f>'1234-4-new'!$E$6:$E$17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'1234-3-new'!$H$6:$H$17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8.1967213114754092</c:v>
                </c:pt>
                <c:pt idx="2">
                  <c:v>13.114754098360656</c:v>
                </c:pt>
                <c:pt idx="3">
                  <c:v>16.393442622950818</c:v>
                </c:pt>
                <c:pt idx="4">
                  <c:v>31.147540983606557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52.459016393442624</c:v>
                </c:pt>
                <c:pt idx="9">
                  <c:v>58.196721311475407</c:v>
                </c:pt>
                <c:pt idx="10">
                  <c:v>59.016393442622949</c:v>
                </c:pt>
                <c:pt idx="11">
                  <c:v>60.655737704918032</c:v>
                </c:pt>
              </c:numCache>
            </c:numRef>
          </c:val>
          <c:smooth val="0"/>
        </c:ser>
        <c:ser>
          <c:idx val="1"/>
          <c:order val="2"/>
          <c:tx>
            <c:v>1234-4-new</c:v>
          </c:tx>
          <c:marker>
            <c:symbol val="none"/>
          </c:marker>
          <c:cat>
            <c:numRef>
              <c:f>'1234-4-new'!$E$6:$E$17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'1234-4-new'!$H$6:$H$17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9.0163934426229506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32.786885245901637</c:v>
                </c:pt>
                <c:pt idx="5">
                  <c:v>36.065573770491802</c:v>
                </c:pt>
                <c:pt idx="6">
                  <c:v>46.721311475409834</c:v>
                </c:pt>
                <c:pt idx="7">
                  <c:v>50.819672131147541</c:v>
                </c:pt>
                <c:pt idx="8">
                  <c:v>55.73770491803279</c:v>
                </c:pt>
                <c:pt idx="9">
                  <c:v>62.295081967213115</c:v>
                </c:pt>
                <c:pt idx="10">
                  <c:v>63.114754098360656</c:v>
                </c:pt>
                <c:pt idx="11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33600"/>
        <c:axId val="128150336"/>
      </c:lineChart>
      <c:catAx>
        <c:axId val="12783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 search</a:t>
                </a:r>
                <a:r>
                  <a:rPr lang="en-US" baseline="0"/>
                  <a:t> depth limit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50336"/>
        <c:crosses val="autoZero"/>
        <c:auto val="1"/>
        <c:lblAlgn val="ctr"/>
        <c:lblOffset val="100"/>
        <c:noMultiLvlLbl val="0"/>
      </c:catAx>
      <c:valAx>
        <c:axId val="12815033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3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Percent  of Correct Matches Found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1234-2-new</c:v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'1234-2-new'!$G$42:$G$51</c:f>
              <c:numCache>
                <c:formatCode>General</c:formatCode>
                <c:ptCount val="10"/>
                <c:pt idx="0">
                  <c:v>30.327868852459016</c:v>
                </c:pt>
                <c:pt idx="1">
                  <c:v>37.704918032786885</c:v>
                </c:pt>
                <c:pt idx="2">
                  <c:v>42.622950819672134</c:v>
                </c:pt>
                <c:pt idx="3">
                  <c:v>50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59.83606557377049</c:v>
                </c:pt>
                <c:pt idx="7">
                  <c:v>62.295081967213115</c:v>
                </c:pt>
                <c:pt idx="8">
                  <c:v>63.114754098360656</c:v>
                </c:pt>
                <c:pt idx="9">
                  <c:v>65.573770491803273</c:v>
                </c:pt>
              </c:numCache>
            </c:numRef>
          </c:val>
          <c:smooth val="0"/>
        </c:ser>
        <c:ser>
          <c:idx val="0"/>
          <c:order val="1"/>
          <c:tx>
            <c:v>1234-3-new</c:v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'1234-3-new'!$G$42:$G$51</c:f>
              <c:numCache>
                <c:formatCode>General</c:formatCode>
                <c:ptCount val="10"/>
                <c:pt idx="0">
                  <c:v>38.524590163934427</c:v>
                </c:pt>
                <c:pt idx="1">
                  <c:v>44.26229508196721</c:v>
                </c:pt>
                <c:pt idx="2">
                  <c:v>46.721311475409834</c:v>
                </c:pt>
                <c:pt idx="3">
                  <c:v>47.540983606557376</c:v>
                </c:pt>
                <c:pt idx="4">
                  <c:v>49.180327868852459</c:v>
                </c:pt>
                <c:pt idx="5">
                  <c:v>54.098360655737707</c:v>
                </c:pt>
                <c:pt idx="6">
                  <c:v>54.098360655737707</c:v>
                </c:pt>
                <c:pt idx="7">
                  <c:v>55.73770491803279</c:v>
                </c:pt>
                <c:pt idx="8">
                  <c:v>57.377049180327866</c:v>
                </c:pt>
                <c:pt idx="9">
                  <c:v>59.016393442622949</c:v>
                </c:pt>
              </c:numCache>
            </c:numRef>
          </c:val>
          <c:smooth val="0"/>
        </c:ser>
        <c:ser>
          <c:idx val="1"/>
          <c:order val="2"/>
          <c:tx>
            <c:v>1234-4-new</c:v>
          </c:tx>
          <c:marker>
            <c:symbol val="none"/>
          </c:marker>
          <c:cat>
            <c:numRef>
              <c:f>'1234-4-new'!$E$42:$E$51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'1234-4-new'!$G$42:$G$51</c:f>
              <c:numCache>
                <c:formatCode>General</c:formatCode>
                <c:ptCount val="10"/>
                <c:pt idx="0">
                  <c:v>41.803278688524593</c:v>
                </c:pt>
                <c:pt idx="1">
                  <c:v>49.180327868852459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59.016393442622949</c:v>
                </c:pt>
                <c:pt idx="6">
                  <c:v>59.016393442622949</c:v>
                </c:pt>
                <c:pt idx="7">
                  <c:v>60.655737704918032</c:v>
                </c:pt>
                <c:pt idx="8">
                  <c:v>60.655737704918032</c:v>
                </c:pt>
                <c:pt idx="9">
                  <c:v>65.573770491803273</c:v>
                </c:pt>
              </c:numCache>
            </c:numRef>
          </c:val>
          <c:smooth val="0"/>
        </c:ser>
        <c:ser>
          <c:idx val="2"/>
          <c:order val="3"/>
          <c:tx>
            <c:v>V5.1</c:v>
          </c:tx>
          <c:marker>
            <c:symbol val="none"/>
          </c:marker>
          <c:val>
            <c:numRef>
              <c:f>'V5.1'!$G$42:$G$51</c:f>
              <c:numCache>
                <c:formatCode>General</c:formatCode>
                <c:ptCount val="10"/>
                <c:pt idx="0">
                  <c:v>66.666666666666671</c:v>
                </c:pt>
                <c:pt idx="1">
                  <c:v>73.118279569892479</c:v>
                </c:pt>
                <c:pt idx="2">
                  <c:v>74.193548387096769</c:v>
                </c:pt>
                <c:pt idx="3">
                  <c:v>74.193548387096769</c:v>
                </c:pt>
                <c:pt idx="4">
                  <c:v>75.268817204301072</c:v>
                </c:pt>
                <c:pt idx="5">
                  <c:v>80.645161290322577</c:v>
                </c:pt>
                <c:pt idx="6">
                  <c:v>80.645161290322577</c:v>
                </c:pt>
                <c:pt idx="7">
                  <c:v>82.795698924731184</c:v>
                </c:pt>
                <c:pt idx="8">
                  <c:v>82.795698924731184</c:v>
                </c:pt>
                <c:pt idx="9">
                  <c:v>84.946236559139791</c:v>
                </c:pt>
              </c:numCache>
            </c:numRef>
          </c:val>
          <c:smooth val="0"/>
        </c:ser>
        <c:ser>
          <c:idx val="3"/>
          <c:order val="4"/>
          <c:tx>
            <c:v>V5.2</c:v>
          </c:tx>
          <c:marker>
            <c:symbol val="none"/>
          </c:marker>
          <c:val>
            <c:numRef>
              <c:f>'V5.2'!$G$42:$G$51</c:f>
              <c:numCache>
                <c:formatCode>General</c:formatCode>
                <c:ptCount val="10"/>
                <c:pt idx="0">
                  <c:v>69.892473118279568</c:v>
                </c:pt>
                <c:pt idx="1">
                  <c:v>76.344086021505376</c:v>
                </c:pt>
                <c:pt idx="2">
                  <c:v>78.494623655913983</c:v>
                </c:pt>
                <c:pt idx="3">
                  <c:v>78.494623655913983</c:v>
                </c:pt>
                <c:pt idx="4">
                  <c:v>78.494623655913983</c:v>
                </c:pt>
                <c:pt idx="5">
                  <c:v>83.870967741935488</c:v>
                </c:pt>
                <c:pt idx="6">
                  <c:v>83.870967741935488</c:v>
                </c:pt>
                <c:pt idx="7">
                  <c:v>86.021505376344081</c:v>
                </c:pt>
                <c:pt idx="8">
                  <c:v>86.021505376344081</c:v>
                </c:pt>
                <c:pt idx="9">
                  <c:v>87.096774193548384</c:v>
                </c:pt>
              </c:numCache>
            </c:numRef>
          </c:val>
          <c:smooth val="0"/>
        </c:ser>
        <c:ser>
          <c:idx val="4"/>
          <c:order val="5"/>
          <c:tx>
            <c:v>V5.3</c:v>
          </c:tx>
          <c:marker>
            <c:symbol val="none"/>
          </c:marker>
          <c:val>
            <c:numRef>
              <c:f>'V5.3'!$G$42:$G$51</c:f>
              <c:numCache>
                <c:formatCode>General</c:formatCode>
                <c:ptCount val="10"/>
                <c:pt idx="0">
                  <c:v>70.967741935483872</c:v>
                </c:pt>
                <c:pt idx="1">
                  <c:v>74.193548387096769</c:v>
                </c:pt>
                <c:pt idx="2">
                  <c:v>80.645161290322577</c:v>
                </c:pt>
                <c:pt idx="3">
                  <c:v>81.72043010752688</c:v>
                </c:pt>
                <c:pt idx="4">
                  <c:v>83.870967741935488</c:v>
                </c:pt>
                <c:pt idx="5">
                  <c:v>87.096774193548384</c:v>
                </c:pt>
                <c:pt idx="6">
                  <c:v>88.172043010752688</c:v>
                </c:pt>
                <c:pt idx="7">
                  <c:v>89.247311827956992</c:v>
                </c:pt>
                <c:pt idx="8">
                  <c:v>90.322580645161295</c:v>
                </c:pt>
                <c:pt idx="9">
                  <c:v>91.397849462365585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35648"/>
        <c:axId val="128152064"/>
      </c:lineChart>
      <c:catAx>
        <c:axId val="12783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 to Find Before Quitting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52064"/>
        <c:crosses val="autoZero"/>
        <c:auto val="1"/>
        <c:lblAlgn val="ctr"/>
        <c:lblOffset val="100"/>
        <c:noMultiLvlLbl val="0"/>
      </c:catAx>
      <c:valAx>
        <c:axId val="12815206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3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Per Entry (s)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1234-2</c:v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'1234-2'!$H$42:$H$51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ser>
          <c:idx val="0"/>
          <c:order val="1"/>
          <c:tx>
            <c:v>1234-3-new</c:v>
          </c:tx>
          <c:marker>
            <c:symbol val="none"/>
          </c:marker>
          <c:cat>
            <c:numRef>
              <c:f>'1234-3-new'!$E$42:$E$51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'1234-3-new'!$H$42:$H$51</c:f>
              <c:numCache>
                <c:formatCode>General</c:formatCode>
                <c:ptCount val="10"/>
                <c:pt idx="0">
                  <c:v>9.8999999999999999E-4</c:v>
                </c:pt>
                <c:pt idx="1">
                  <c:v>9.8999999999999999E-4</c:v>
                </c:pt>
                <c:pt idx="2">
                  <c:v>9.8999999999999999E-4</c:v>
                </c:pt>
                <c:pt idx="3">
                  <c:v>9.8999999999999999E-4</c:v>
                </c:pt>
                <c:pt idx="4">
                  <c:v>9.8999999999999999E-4</c:v>
                </c:pt>
                <c:pt idx="5">
                  <c:v>9.8999999999999999E-4</c:v>
                </c:pt>
                <c:pt idx="6">
                  <c:v>9.8999999999999999E-4</c:v>
                </c:pt>
                <c:pt idx="7">
                  <c:v>9.8999999999999999E-4</c:v>
                </c:pt>
                <c:pt idx="8">
                  <c:v>9.8999999999999999E-4</c:v>
                </c:pt>
                <c:pt idx="9">
                  <c:v>9.8999999999999999E-4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46592"/>
        <c:axId val="128153792"/>
      </c:lineChart>
      <c:catAx>
        <c:axId val="12804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Matches to Find Before</a:t>
                </a:r>
                <a:r>
                  <a:rPr lang="en-US" baseline="0"/>
                  <a:t> Quitting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53792"/>
        <c:crosses val="autoZero"/>
        <c:auto val="1"/>
        <c:lblAlgn val="ctr"/>
        <c:lblOffset val="100"/>
        <c:noMultiLvlLbl val="0"/>
      </c:catAx>
      <c:valAx>
        <c:axId val="128153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04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'V5.1'!$H$5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'V5.1'!$E$6:$E$17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'V5.1'!$H$6:$H$17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8.1967213114754092</c:v>
                </c:pt>
                <c:pt idx="2">
                  <c:v>13.934426229508198</c:v>
                </c:pt>
                <c:pt idx="3">
                  <c:v>17.21311475409836</c:v>
                </c:pt>
                <c:pt idx="4">
                  <c:v>31.967213114754099</c:v>
                </c:pt>
                <c:pt idx="5">
                  <c:v>35.245901639344261</c:v>
                </c:pt>
                <c:pt idx="6">
                  <c:v>45.901639344262293</c:v>
                </c:pt>
                <c:pt idx="7">
                  <c:v>50</c:v>
                </c:pt>
                <c:pt idx="8">
                  <c:v>54.918032786885249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63.934426229508198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48640"/>
        <c:axId val="132579328"/>
      </c:lineChart>
      <c:catAx>
        <c:axId val="12804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579328"/>
        <c:crosses val="autoZero"/>
        <c:auto val="1"/>
        <c:lblAlgn val="ctr"/>
        <c:lblOffset val="100"/>
        <c:noMultiLvlLbl val="0"/>
      </c:catAx>
      <c:valAx>
        <c:axId val="1325793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0486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'V5.1'!$G$41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'V5.1'!$E$42:$E$51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'V5.1'!$G$42:$G$51</c:f>
              <c:numCache>
                <c:formatCode>General</c:formatCode>
                <c:ptCount val="10"/>
                <c:pt idx="0">
                  <c:v>66.666666666666671</c:v>
                </c:pt>
                <c:pt idx="1">
                  <c:v>73.118279569892479</c:v>
                </c:pt>
                <c:pt idx="2">
                  <c:v>74.193548387096769</c:v>
                </c:pt>
                <c:pt idx="3">
                  <c:v>74.193548387096769</c:v>
                </c:pt>
                <c:pt idx="4">
                  <c:v>75.268817204301072</c:v>
                </c:pt>
                <c:pt idx="5">
                  <c:v>80.645161290322577</c:v>
                </c:pt>
                <c:pt idx="6">
                  <c:v>80.645161290322577</c:v>
                </c:pt>
                <c:pt idx="7">
                  <c:v>82.795698924731184</c:v>
                </c:pt>
                <c:pt idx="8">
                  <c:v>82.795698924731184</c:v>
                </c:pt>
                <c:pt idx="9">
                  <c:v>84.946236559139791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05760"/>
        <c:axId val="132581056"/>
      </c:lineChart>
      <c:lineChart>
        <c:grouping val="standard"/>
        <c:varyColors val="0"/>
        <c:ser>
          <c:idx val="2"/>
          <c:order val="1"/>
          <c:tx>
            <c:strRef>
              <c:f>'V5.1'!$H$41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'V5.1'!$E$42:$E$51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'V5.1'!$H$42:$H$51</c:f>
              <c:numCache>
                <c:formatCode>General</c:formatCode>
                <c:ptCount val="10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91136"/>
        <c:axId val="132581632"/>
      </c:lineChart>
      <c:catAx>
        <c:axId val="6840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581056"/>
        <c:crosses val="autoZero"/>
        <c:auto val="1"/>
        <c:lblAlgn val="ctr"/>
        <c:lblOffset val="100"/>
        <c:noMultiLvlLbl val="0"/>
      </c:catAx>
      <c:valAx>
        <c:axId val="13258105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405760"/>
        <c:crosses val="autoZero"/>
        <c:crossBetween val="between"/>
      </c:valAx>
      <c:valAx>
        <c:axId val="1325816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891136"/>
        <c:crosses val="max"/>
        <c:crossBetween val="between"/>
      </c:valAx>
      <c:catAx>
        <c:axId val="1328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58163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'V5.2'!$H$5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'V5.2'!$E$6:$E$17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'V5.2'!$H$6:$H$17</c:f>
              <c:numCache>
                <c:formatCode>General</c:formatCode>
                <c:ptCount val="12"/>
                <c:pt idx="0">
                  <c:v>3.278688524590164</c:v>
                </c:pt>
                <c:pt idx="1">
                  <c:v>9.0163934426229506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32.786885245901637</c:v>
                </c:pt>
                <c:pt idx="5">
                  <c:v>36.065573770491802</c:v>
                </c:pt>
                <c:pt idx="6">
                  <c:v>46.721311475409834</c:v>
                </c:pt>
                <c:pt idx="7">
                  <c:v>50.819672131147541</c:v>
                </c:pt>
                <c:pt idx="8">
                  <c:v>55.73770491803279</c:v>
                </c:pt>
                <c:pt idx="9">
                  <c:v>62.295081967213115</c:v>
                </c:pt>
                <c:pt idx="10">
                  <c:v>63.114754098360656</c:v>
                </c:pt>
                <c:pt idx="11">
                  <c:v>66.393442622950815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92160"/>
        <c:axId val="132583936"/>
      </c:lineChart>
      <c:catAx>
        <c:axId val="13289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583936"/>
        <c:crosses val="autoZero"/>
        <c:auto val="1"/>
        <c:lblAlgn val="ctr"/>
        <c:lblOffset val="100"/>
        <c:noMultiLvlLbl val="0"/>
      </c:catAx>
      <c:valAx>
        <c:axId val="1325839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8921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19</xdr:col>
      <xdr:colOff>428625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19050</xdr:rowOff>
    </xdr:from>
    <xdr:to>
      <xdr:col>19</xdr:col>
      <xdr:colOff>438150</xdr:colOff>
      <xdr:row>77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133350</xdr:rowOff>
    </xdr:from>
    <xdr:to>
      <xdr:col>19</xdr:col>
      <xdr:colOff>447674</xdr:colOff>
      <xdr:row>114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466725</xdr:colOff>
      <xdr:row>0</xdr:row>
      <xdr:rowOff>0</xdr:rowOff>
    </xdr:from>
    <xdr:to>
      <xdr:col>39</xdr:col>
      <xdr:colOff>276225</xdr:colOff>
      <xdr:row>38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466725</xdr:colOff>
      <xdr:row>39</xdr:row>
      <xdr:rowOff>28575</xdr:rowOff>
    </xdr:from>
    <xdr:to>
      <xdr:col>39</xdr:col>
      <xdr:colOff>295275</xdr:colOff>
      <xdr:row>77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466725</xdr:colOff>
      <xdr:row>77</xdr:row>
      <xdr:rowOff>142875</xdr:rowOff>
    </xdr:from>
    <xdr:to>
      <xdr:col>39</xdr:col>
      <xdr:colOff>304799</xdr:colOff>
      <xdr:row>114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18</xdr:row>
      <xdr:rowOff>9525</xdr:rowOff>
    </xdr:from>
    <xdr:to>
      <xdr:col>7</xdr:col>
      <xdr:colOff>1295400</xdr:colOff>
      <xdr:row>38</xdr:row>
      <xdr:rowOff>90562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51</xdr:row>
      <xdr:rowOff>133351</xdr:rowOff>
    </xdr:from>
    <xdr:to>
      <xdr:col>7</xdr:col>
      <xdr:colOff>1771650</xdr:colOff>
      <xdr:row>74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52</xdr:row>
      <xdr:rowOff>9526</xdr:rowOff>
    </xdr:from>
    <xdr:to>
      <xdr:col>7</xdr:col>
      <xdr:colOff>1400175</xdr:colOff>
      <xdr:row>74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52</xdr:row>
      <xdr:rowOff>66676</xdr:rowOff>
    </xdr:from>
    <xdr:to>
      <xdr:col>7</xdr:col>
      <xdr:colOff>1438275</xdr:colOff>
      <xdr:row>75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N40" workbookViewId="0">
      <selection activeCell="AP47" sqref="AP4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23" workbookViewId="0">
      <selection activeCell="I53" sqref="I53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142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1.47E-4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2.12E-4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19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t="shared" ref="H6:H17" si="1" xml:space="preserve"> G6 * 100 / 122</f>
        <v>2.459016393442623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8</v>
      </c>
      <c r="H7">
        <f t="shared" si="1"/>
        <v>6.557377049180328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t="shared" si="1"/>
        <v>31.967213114754099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26886</v>
      </c>
      <c r="C11">
        <v>21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t="shared" si="1"/>
        <v>34.42622950819672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56</v>
      </c>
      <c r="H12">
        <f t="shared" si="1"/>
        <v>45.901639344262293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60</v>
      </c>
      <c r="H13">
        <f t="shared" si="1"/>
        <v>49.180327868852459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69</v>
      </c>
      <c r="H14">
        <f t="shared" si="1"/>
        <v>56.557377049180324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74</v>
      </c>
      <c r="H15">
        <f t="shared" si="1"/>
        <v>60.655737704918032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75</v>
      </c>
      <c r="H16">
        <f t="shared" si="1"/>
        <v>61.475409836065573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1917</v>
      </c>
      <c r="C17">
        <v>3</v>
      </c>
      <c r="E17" s="1">
        <v>2000000</v>
      </c>
      <c r="F17" s="1">
        <f t="shared" si="0"/>
        <v>102.06310357567877</v>
      </c>
      <c r="G17">
        <f>COUNTIF(B5:B126,"&lt; 2000000")</f>
        <v>79</v>
      </c>
      <c r="H17">
        <f t="shared" si="1"/>
        <v>64.754098360655732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3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4</v>
      </c>
      <c r="E21"/>
      <c r="F21"/>
    </row>
    <row r="22" spans="1:10" x14ac:dyDescent="0.25">
      <c r="A22" t="s">
        <v>25</v>
      </c>
      <c r="B22">
        <v>852815</v>
      </c>
      <c r="C22">
        <v>101</v>
      </c>
      <c r="E22"/>
      <c r="F22"/>
    </row>
    <row r="23" spans="1:10" x14ac:dyDescent="0.25">
      <c r="A23" t="s">
        <v>126</v>
      </c>
      <c r="B23">
        <v>34</v>
      </c>
      <c r="C23">
        <v>1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4</v>
      </c>
      <c r="E25"/>
      <c r="F25"/>
    </row>
    <row r="26" spans="1:10" x14ac:dyDescent="0.25">
      <c r="A26" t="s">
        <v>12</v>
      </c>
      <c r="B26">
        <v>446507</v>
      </c>
      <c r="C26">
        <v>8</v>
      </c>
      <c r="E26"/>
      <c r="F26"/>
    </row>
    <row r="27" spans="1:10" x14ac:dyDescent="0.25">
      <c r="A27" t="s">
        <v>125</v>
      </c>
      <c r="B27">
        <v>3884</v>
      </c>
      <c r="C27">
        <v>11</v>
      </c>
      <c r="E27"/>
      <c r="F27"/>
    </row>
    <row r="28" spans="1:10" x14ac:dyDescent="0.25">
      <c r="A28" t="s">
        <v>21</v>
      </c>
      <c r="B28">
        <v>50752</v>
      </c>
      <c r="C28">
        <v>37</v>
      </c>
      <c r="E28"/>
      <c r="F28"/>
    </row>
    <row r="29" spans="1:10" x14ac:dyDescent="0.25">
      <c r="A29" t="s">
        <v>70</v>
      </c>
      <c r="B29">
        <v>44057</v>
      </c>
      <c r="C29">
        <v>2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1912890</v>
      </c>
      <c r="C32">
        <v>30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3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3</v>
      </c>
      <c r="E42" s="1">
        <v>1</v>
      </c>
      <c r="F42" s="1">
        <f>COUNTIF(C:C,"&lt;= 1")</f>
        <v>36</v>
      </c>
      <c r="G42">
        <f t="shared" ref="G42:G51" si="2" xml:space="preserve"> 100 * F42 / 122</f>
        <v>29.508196721311474</v>
      </c>
      <c r="H42">
        <v>5.0000000000000001E-4</v>
      </c>
    </row>
    <row r="43" spans="1:8" x14ac:dyDescent="0.25">
      <c r="A43" t="s">
        <v>19</v>
      </c>
      <c r="B43">
        <v>1662192</v>
      </c>
      <c r="C43">
        <v>37</v>
      </c>
      <c r="E43" s="1">
        <v>2</v>
      </c>
      <c r="F43" s="1">
        <f>COUNTIF(C:C,"&lt;= 2")</f>
        <v>45</v>
      </c>
      <c r="G43">
        <f t="shared" si="2"/>
        <v>36.885245901639344</v>
      </c>
      <c r="H43">
        <v>5.9999999999999995E-4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55</v>
      </c>
      <c r="G44">
        <f t="shared" si="2"/>
        <v>45.081967213114751</v>
      </c>
      <c r="H44">
        <v>8.9999999999999998E-4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60</v>
      </c>
      <c r="G45">
        <f t="shared" si="2"/>
        <v>49.180327868852459</v>
      </c>
      <c r="H45">
        <v>1.1999999999999999E-3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62</v>
      </c>
      <c r="G46">
        <f t="shared" si="2"/>
        <v>50.819672131147541</v>
      </c>
      <c r="H46">
        <v>2E-3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67</v>
      </c>
      <c r="G47">
        <f t="shared" si="2"/>
        <v>54.918032786885249</v>
      </c>
      <c r="H47">
        <v>5.7999999999999996E-3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t="shared" si="2"/>
        <v>58.196721311475407</v>
      </c>
      <c r="H48">
        <v>9.1999999999999998E-3</v>
      </c>
    </row>
    <row r="49" spans="1:8" x14ac:dyDescent="0.25">
      <c r="A49" t="s">
        <v>62</v>
      </c>
      <c r="B49">
        <v>179522</v>
      </c>
      <c r="C49">
        <v>13</v>
      </c>
      <c r="E49" s="1">
        <v>50</v>
      </c>
      <c r="F49" s="1">
        <f>COUNTIF(C:C,"&lt;= 50")</f>
        <v>74</v>
      </c>
      <c r="G49">
        <f t="shared" si="2"/>
        <v>60.655737704918032</v>
      </c>
      <c r="H49">
        <v>1.7000000000000001E-2</v>
      </c>
    </row>
    <row r="50" spans="1:8" x14ac:dyDescent="0.25">
      <c r="A50" t="s">
        <v>59</v>
      </c>
      <c r="B50">
        <v>67634</v>
      </c>
      <c r="C50">
        <v>7</v>
      </c>
      <c r="E50" s="1">
        <v>100</v>
      </c>
      <c r="F50" s="1">
        <f>COUNTIF(C:C,"&lt;= 100")</f>
        <v>75</v>
      </c>
      <c r="G50">
        <f t="shared" si="2"/>
        <v>61.475409836065573</v>
      </c>
      <c r="H50">
        <v>3.61E-2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79</v>
      </c>
      <c r="G51">
        <f t="shared" si="2"/>
        <v>64.754098360655732</v>
      </c>
      <c r="H51">
        <v>0.31609999999999999</v>
      </c>
    </row>
    <row r="52" spans="1:8" x14ac:dyDescent="0.25">
      <c r="A52" t="s">
        <v>68</v>
      </c>
      <c r="B52">
        <v>1233202</v>
      </c>
      <c r="C52">
        <v>23</v>
      </c>
    </row>
    <row r="53" spans="1:8" x14ac:dyDescent="0.25">
      <c r="A53" t="s">
        <v>13</v>
      </c>
      <c r="B53">
        <v>710047</v>
      </c>
      <c r="C53">
        <v>3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4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10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29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16</v>
      </c>
      <c r="E70"/>
      <c r="F70"/>
    </row>
    <row r="71" spans="1:6" x14ac:dyDescent="0.25">
      <c r="A71" t="s">
        <v>60</v>
      </c>
      <c r="B71">
        <v>30260</v>
      </c>
      <c r="C71">
        <v>3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31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53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44959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2</v>
      </c>
      <c r="E85"/>
      <c r="F85"/>
    </row>
    <row r="86" spans="1:6" x14ac:dyDescent="0.25">
      <c r="A86" t="s">
        <v>32</v>
      </c>
      <c r="B86">
        <v>12021</v>
      </c>
      <c r="C86">
        <v>1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5</v>
      </c>
      <c r="E88"/>
      <c r="F88"/>
    </row>
    <row r="89" spans="1:6" x14ac:dyDescent="0.25">
      <c r="A89" t="s">
        <v>9</v>
      </c>
      <c r="B89">
        <v>2368</v>
      </c>
      <c r="C89">
        <v>2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3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161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5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2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3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12021</v>
      </c>
      <c r="C108">
        <v>1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3</v>
      </c>
    </row>
    <row r="113" spans="1:3" customFormat="1" x14ac:dyDescent="0.25">
      <c r="A113" t="s">
        <v>67</v>
      </c>
      <c r="B113">
        <v>860</v>
      </c>
      <c r="C113">
        <v>2</v>
      </c>
    </row>
    <row r="114" spans="1:3" customFormat="1" x14ac:dyDescent="0.25">
      <c r="A114" t="s">
        <v>17</v>
      </c>
      <c r="B114">
        <v>3309</v>
      </c>
      <c r="C114">
        <v>1</v>
      </c>
    </row>
    <row r="115" spans="1:3" customFormat="1" x14ac:dyDescent="0.25">
      <c r="A115" t="s">
        <v>71</v>
      </c>
      <c r="B115">
        <v>25878</v>
      </c>
      <c r="C115">
        <v>2</v>
      </c>
    </row>
    <row r="116" spans="1:3" customFormat="1" x14ac:dyDescent="0.25">
      <c r="A116" t="s">
        <v>33</v>
      </c>
      <c r="B116">
        <v>1107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1775</v>
      </c>
      <c r="C121">
        <v>1</v>
      </c>
    </row>
    <row r="122" spans="1:3" customFormat="1" x14ac:dyDescent="0.25">
      <c r="A122" t="s">
        <v>88</v>
      </c>
      <c r="B122">
        <v>2147483647</v>
      </c>
      <c r="C122">
        <v>2147483647</v>
      </c>
    </row>
    <row r="123" spans="1:3" customFormat="1" x14ac:dyDescent="0.25">
      <c r="A123" t="s">
        <v>52</v>
      </c>
      <c r="B123">
        <v>1912890</v>
      </c>
      <c r="C123">
        <v>483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94416</v>
      </c>
      <c r="C125">
        <v>141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F2" sqref="F2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136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1.8200000000000001E-4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9.6900000000000003E-4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1</v>
      </c>
      <c r="H6">
        <f t="shared" ref="H6:H17" si="1" xml:space="preserve"> G6 * 100 / 122</f>
        <v>0.81967213114754101</v>
      </c>
      <c r="I6">
        <f>D2 * E6</f>
        <v>1.82E-3</v>
      </c>
      <c r="J6">
        <f>D3*E6</f>
        <v>9.6900000000000007E-3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5</v>
      </c>
      <c r="H7">
        <f t="shared" si="1"/>
        <v>4.0983606557377046</v>
      </c>
      <c r="I7">
        <f>D2 * E7</f>
        <v>1.8200000000000001E-2</v>
      </c>
      <c r="J7">
        <f>E7*D3</f>
        <v>9.69E-2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12</v>
      </c>
      <c r="H8">
        <f t="shared" si="1"/>
        <v>9.8360655737704921</v>
      </c>
      <c r="I8">
        <f>D2 * E8</f>
        <v>9.0999999999999998E-2</v>
      </c>
      <c r="J8">
        <f>E8*D3</f>
        <v>0.48449999999999999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16</v>
      </c>
      <c r="H9">
        <f t="shared" si="1"/>
        <v>13.114754098360656</v>
      </c>
      <c r="I9">
        <f>D2 * E9</f>
        <v>0.182</v>
      </c>
      <c r="J9">
        <f>E9*D3</f>
        <v>0.96899999999999997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30</v>
      </c>
      <c r="H10">
        <f t="shared" si="1"/>
        <v>24.590163934426229</v>
      </c>
      <c r="I10">
        <f>D2 * E10</f>
        <v>0.91</v>
      </c>
      <c r="J10">
        <f>E10*D3</f>
        <v>4.8449999999999998</v>
      </c>
    </row>
    <row r="11" spans="1:10" x14ac:dyDescent="0.25">
      <c r="A11" t="s">
        <v>4</v>
      </c>
      <c r="B11">
        <v>26886</v>
      </c>
      <c r="C11">
        <v>19</v>
      </c>
      <c r="E11" s="1">
        <v>10000</v>
      </c>
      <c r="F11" s="1">
        <f t="shared" si="0"/>
        <v>0.5103155178783938</v>
      </c>
      <c r="G11">
        <f>COUNTIF(B5:B126,"&lt; 10000")</f>
        <v>33</v>
      </c>
      <c r="H11">
        <f t="shared" si="1"/>
        <v>27.049180327868854</v>
      </c>
      <c r="I11">
        <f>D2 * E11</f>
        <v>1.82</v>
      </c>
      <c r="J11">
        <f>E11*D3</f>
        <v>9.69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44</v>
      </c>
      <c r="H12">
        <f t="shared" si="1"/>
        <v>36.065573770491802</v>
      </c>
      <c r="I12">
        <f>D2 * E12</f>
        <v>9.1</v>
      </c>
      <c r="J12">
        <f>E12*D3</f>
        <v>48.45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48</v>
      </c>
      <c r="H13">
        <f t="shared" si="1"/>
        <v>39.344262295081968</v>
      </c>
      <c r="I13">
        <f>D2 * E13</f>
        <v>18.2</v>
      </c>
      <c r="J13">
        <f>E13*D3</f>
        <v>96.9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55</v>
      </c>
      <c r="H14">
        <f t="shared" si="1"/>
        <v>45.081967213114751</v>
      </c>
      <c r="I14">
        <f>D2 * E14</f>
        <v>91</v>
      </c>
      <c r="J14">
        <f>E14*D3</f>
        <v>484.5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60</v>
      </c>
      <c r="H15">
        <f t="shared" si="1"/>
        <v>49.180327868852459</v>
      </c>
      <c r="I15">
        <f>D2 * E15</f>
        <v>182</v>
      </c>
      <c r="J15">
        <f>E15*D3</f>
        <v>969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61</v>
      </c>
      <c r="H16">
        <f t="shared" si="1"/>
        <v>50</v>
      </c>
      <c r="I16">
        <f>D2 * E16</f>
        <v>200.20000000000002</v>
      </c>
      <c r="J16">
        <f>E16*D3</f>
        <v>1065.9000000000001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64</v>
      </c>
      <c r="H17">
        <f t="shared" si="1"/>
        <v>52.459016393442624</v>
      </c>
      <c r="I17">
        <f>D2 * E17</f>
        <v>364</v>
      </c>
      <c r="J17">
        <f>E17*D3</f>
        <v>1938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1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2</v>
      </c>
      <c r="E21"/>
      <c r="F21"/>
    </row>
    <row r="22" spans="1:10" x14ac:dyDescent="0.25">
      <c r="A22" t="s">
        <v>25</v>
      </c>
      <c r="B22">
        <v>852815</v>
      </c>
      <c r="C22">
        <v>31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1</v>
      </c>
      <c r="E24"/>
      <c r="F24"/>
    </row>
    <row r="25" spans="1:10" x14ac:dyDescent="0.25">
      <c r="A25" t="s">
        <v>15</v>
      </c>
      <c r="B25">
        <v>230862</v>
      </c>
      <c r="C25">
        <v>1</v>
      </c>
      <c r="E25"/>
      <c r="F25"/>
    </row>
    <row r="26" spans="1:10" x14ac:dyDescent="0.25">
      <c r="A26" t="s">
        <v>12</v>
      </c>
      <c r="B26">
        <v>2147483647</v>
      </c>
      <c r="C26">
        <v>2147483647</v>
      </c>
      <c r="E26"/>
      <c r="F26"/>
    </row>
    <row r="27" spans="1:10" x14ac:dyDescent="0.25">
      <c r="A27" t="s">
        <v>125</v>
      </c>
      <c r="B27">
        <v>2147483647</v>
      </c>
      <c r="C27">
        <v>2147483647</v>
      </c>
      <c r="E27"/>
      <c r="F27"/>
    </row>
    <row r="28" spans="1:10" x14ac:dyDescent="0.25">
      <c r="A28" t="s">
        <v>21</v>
      </c>
      <c r="B28">
        <v>50752</v>
      </c>
      <c r="C28">
        <v>33</v>
      </c>
      <c r="E28"/>
      <c r="F28"/>
    </row>
    <row r="29" spans="1:10" x14ac:dyDescent="0.25">
      <c r="A29" t="s">
        <v>70</v>
      </c>
      <c r="B29">
        <v>44057</v>
      </c>
      <c r="C29">
        <v>1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1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4739</v>
      </c>
      <c r="C38">
        <v>1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2</v>
      </c>
      <c r="E42" s="1">
        <v>1</v>
      </c>
      <c r="F42" s="1">
        <f>COUNTIF(C:C,"&lt;= 1")</f>
        <v>45</v>
      </c>
      <c r="G42">
        <f t="shared" ref="G42:G51" si="2" xml:space="preserve"> 100 * F42 / 122</f>
        <v>36.885245901639344</v>
      </c>
      <c r="H42">
        <v>8.6900000000000005E-2</v>
      </c>
    </row>
    <row r="43" spans="1:8" x14ac:dyDescent="0.25">
      <c r="A43" t="s">
        <v>19</v>
      </c>
      <c r="B43">
        <v>1662192</v>
      </c>
      <c r="C43">
        <v>3</v>
      </c>
      <c r="E43" s="1">
        <v>2</v>
      </c>
      <c r="F43" s="1">
        <f>COUNTIF(C:C,"&lt;= 2")</f>
        <v>51</v>
      </c>
      <c r="G43">
        <f t="shared" si="2"/>
        <v>41.803278688524593</v>
      </c>
      <c r="H43">
        <v>0.1014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54</v>
      </c>
      <c r="G44">
        <f t="shared" si="2"/>
        <v>44.26229508196721</v>
      </c>
      <c r="H44">
        <v>0.11169999999999999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54</v>
      </c>
      <c r="G45">
        <f t="shared" si="2"/>
        <v>44.26229508196721</v>
      </c>
      <c r="H45">
        <v>0.13159999999999999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56</v>
      </c>
      <c r="G46">
        <f t="shared" si="2"/>
        <v>45.901639344262293</v>
      </c>
      <c r="H46">
        <v>0.16470000000000001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59</v>
      </c>
      <c r="G47">
        <f t="shared" si="2"/>
        <v>48.360655737704917</v>
      </c>
      <c r="H47">
        <v>0.186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59</v>
      </c>
      <c r="G48">
        <f t="shared" si="2"/>
        <v>48.360655737704917</v>
      </c>
      <c r="H48">
        <v>0.19539999999999999</v>
      </c>
    </row>
    <row r="49" spans="1:8" x14ac:dyDescent="0.25">
      <c r="A49" t="s">
        <v>62</v>
      </c>
      <c r="B49">
        <v>179522</v>
      </c>
      <c r="C49">
        <v>7</v>
      </c>
      <c r="E49" s="1">
        <v>50</v>
      </c>
      <c r="F49" s="1">
        <f>COUNTIF(C:C,"&lt;= 50")</f>
        <v>61</v>
      </c>
      <c r="G49">
        <f t="shared" si="2"/>
        <v>50</v>
      </c>
      <c r="H49">
        <v>0.2303</v>
      </c>
    </row>
    <row r="50" spans="1:8" x14ac:dyDescent="0.25">
      <c r="A50" t="s">
        <v>59</v>
      </c>
      <c r="B50">
        <v>67634</v>
      </c>
      <c r="C50">
        <v>2</v>
      </c>
      <c r="E50" s="1">
        <v>100</v>
      </c>
      <c r="F50" s="1">
        <f>COUNTIF(C:C,"&lt;= 100")</f>
        <v>62</v>
      </c>
      <c r="G50">
        <f t="shared" si="2"/>
        <v>50.819672131147541</v>
      </c>
      <c r="H50">
        <v>0.26500000000000001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64</v>
      </c>
      <c r="G51">
        <f t="shared" si="2"/>
        <v>52.459016393442624</v>
      </c>
      <c r="H51">
        <v>0.2964</v>
      </c>
    </row>
    <row r="52" spans="1:8" x14ac:dyDescent="0.25">
      <c r="A52" t="s">
        <v>68</v>
      </c>
      <c r="B52">
        <v>1233202</v>
      </c>
      <c r="C52">
        <v>2</v>
      </c>
    </row>
    <row r="53" spans="1:8" x14ac:dyDescent="0.25">
      <c r="A53" t="s">
        <v>13</v>
      </c>
      <c r="B53">
        <v>710047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2147483647</v>
      </c>
      <c r="C57">
        <v>2147483647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7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19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</v>
      </c>
      <c r="E70"/>
      <c r="F70"/>
    </row>
    <row r="71" spans="1:6" x14ac:dyDescent="0.25">
      <c r="A71" t="s">
        <v>60</v>
      </c>
      <c r="B71">
        <v>30260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2147483647</v>
      </c>
      <c r="C77">
        <v>2147483647</v>
      </c>
      <c r="E77"/>
      <c r="F77"/>
    </row>
    <row r="78" spans="1:6" x14ac:dyDescent="0.25">
      <c r="A78" t="s">
        <v>57</v>
      </c>
      <c r="B78">
        <v>350055</v>
      </c>
      <c r="C78">
        <v>13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1</v>
      </c>
      <c r="E85"/>
      <c r="F85"/>
    </row>
    <row r="86" spans="1:6" x14ac:dyDescent="0.25">
      <c r="A86" t="s">
        <v>32</v>
      </c>
      <c r="B86">
        <v>12021</v>
      </c>
      <c r="C86">
        <v>1</v>
      </c>
      <c r="E86"/>
      <c r="F86"/>
    </row>
    <row r="87" spans="1:6" x14ac:dyDescent="0.25">
      <c r="A87" t="s">
        <v>41</v>
      </c>
      <c r="B87">
        <v>2147483647</v>
      </c>
      <c r="C87">
        <v>2147483647</v>
      </c>
      <c r="E87"/>
      <c r="F87"/>
    </row>
    <row r="88" spans="1:6" x14ac:dyDescent="0.25">
      <c r="A88" t="s">
        <v>63</v>
      </c>
      <c r="B88">
        <v>575661</v>
      </c>
      <c r="C88">
        <v>1</v>
      </c>
      <c r="E88"/>
      <c r="F88"/>
    </row>
    <row r="89" spans="1:6" x14ac:dyDescent="0.25">
      <c r="A89" t="s">
        <v>9</v>
      </c>
      <c r="B89">
        <v>2368</v>
      </c>
      <c r="C89">
        <v>1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1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136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2147483647</v>
      </c>
      <c r="C98">
        <v>2147483647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1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1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2147483647</v>
      </c>
      <c r="C110">
        <v>2147483647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2</v>
      </c>
    </row>
    <row r="113" spans="1:3" x14ac:dyDescent="0.25">
      <c r="A113" t="s">
        <v>67</v>
      </c>
      <c r="B113">
        <v>860</v>
      </c>
      <c r="C113">
        <v>1</v>
      </c>
    </row>
    <row r="114" spans="1:3" x14ac:dyDescent="0.25">
      <c r="A114" t="s">
        <v>17</v>
      </c>
      <c r="B114">
        <v>3309</v>
      </c>
      <c r="C114">
        <v>1</v>
      </c>
    </row>
    <row r="115" spans="1:3" x14ac:dyDescent="0.25">
      <c r="A115" t="s">
        <v>71</v>
      </c>
      <c r="B115">
        <v>25878</v>
      </c>
      <c r="C115">
        <v>1</v>
      </c>
    </row>
    <row r="116" spans="1:3" x14ac:dyDescent="0.25">
      <c r="A116" t="s">
        <v>33</v>
      </c>
      <c r="B116">
        <v>1107</v>
      </c>
      <c r="C116">
        <v>1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1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420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98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137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1.47E-4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2.12E-4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2</v>
      </c>
      <c r="H6">
        <f t="shared" ref="H6:H17" si="1" xml:space="preserve"> G6 * 100 / 122</f>
        <v>1.639344262295082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6</v>
      </c>
      <c r="H7">
        <f t="shared" si="1"/>
        <v>4.918032786885246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17</v>
      </c>
      <c r="H8">
        <f t="shared" si="1"/>
        <v>13.934426229508198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20</v>
      </c>
      <c r="H9">
        <f t="shared" si="1"/>
        <v>16.393442622950818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33</v>
      </c>
      <c r="H10">
        <f t="shared" si="1"/>
        <v>27.049180327868854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34</v>
      </c>
      <c r="H11">
        <f t="shared" si="1"/>
        <v>27.868852459016395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41</v>
      </c>
      <c r="H12">
        <f t="shared" si="1"/>
        <v>33.606557377049178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967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41</v>
      </c>
      <c r="H13">
        <f t="shared" si="1"/>
        <v>33.606557377049178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45</v>
      </c>
      <c r="H14">
        <f t="shared" si="1"/>
        <v>36.885245901639344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47</v>
      </c>
      <c r="H15">
        <f t="shared" si="1"/>
        <v>38.524590163934427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47</v>
      </c>
      <c r="H16">
        <f t="shared" si="1"/>
        <v>38.524590163934427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47</v>
      </c>
      <c r="H17">
        <f t="shared" si="1"/>
        <v>38.524590163934427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2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2147483647</v>
      </c>
      <c r="C21">
        <v>2147483647</v>
      </c>
      <c r="E21"/>
      <c r="F21"/>
    </row>
    <row r="22" spans="1:10" x14ac:dyDescent="0.25">
      <c r="A22" t="s">
        <v>25</v>
      </c>
      <c r="B22">
        <v>2147483647</v>
      </c>
      <c r="C22">
        <v>2147483647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2</v>
      </c>
      <c r="E25"/>
      <c r="F25"/>
    </row>
    <row r="26" spans="1:10" x14ac:dyDescent="0.25">
      <c r="A26" t="s">
        <v>12</v>
      </c>
      <c r="B26">
        <v>446507</v>
      </c>
      <c r="C26">
        <v>1</v>
      </c>
      <c r="E26"/>
      <c r="F26"/>
    </row>
    <row r="27" spans="1:10" x14ac:dyDescent="0.25">
      <c r="A27" t="s">
        <v>125</v>
      </c>
      <c r="B27">
        <v>2147483647</v>
      </c>
      <c r="C27">
        <v>2147483647</v>
      </c>
      <c r="E27"/>
      <c r="F27"/>
    </row>
    <row r="28" spans="1:10" x14ac:dyDescent="0.25">
      <c r="A28" t="s">
        <v>21</v>
      </c>
      <c r="B28">
        <v>2147483647</v>
      </c>
      <c r="C28">
        <v>2147483647</v>
      </c>
      <c r="E28"/>
      <c r="F28"/>
    </row>
    <row r="29" spans="1:10" x14ac:dyDescent="0.25">
      <c r="A29" t="s">
        <v>70</v>
      </c>
      <c r="B29">
        <v>2147483647</v>
      </c>
      <c r="C29">
        <v>2147483647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1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1</v>
      </c>
      <c r="E42" s="1">
        <v>1</v>
      </c>
      <c r="F42" s="1">
        <f>COUNTIF(C:C,"&lt;= 1")</f>
        <v>39</v>
      </c>
      <c r="G42">
        <f t="shared" ref="G42:G51" si="2" xml:space="preserve"> 100 * F42 / 122</f>
        <v>31.967213114754099</v>
      </c>
      <c r="H42">
        <v>8.5599999999999996E-2</v>
      </c>
    </row>
    <row r="43" spans="1:8" x14ac:dyDescent="0.25">
      <c r="A43" t="s">
        <v>19</v>
      </c>
      <c r="B43">
        <v>2147483647</v>
      </c>
      <c r="C43">
        <v>2147483647</v>
      </c>
      <c r="E43" s="1">
        <v>2</v>
      </c>
      <c r="F43" s="1">
        <f>COUNTIF(C:C,"&lt;= 2")</f>
        <v>45</v>
      </c>
      <c r="G43">
        <f t="shared" si="2"/>
        <v>36.885245901639344</v>
      </c>
      <c r="H43">
        <v>6.4199999999999993E-2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47</v>
      </c>
      <c r="G44">
        <f t="shared" si="2"/>
        <v>38.524590163934427</v>
      </c>
      <c r="H44">
        <v>8.0600000000000005E-2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47</v>
      </c>
      <c r="G45">
        <f t="shared" si="2"/>
        <v>38.524590163934427</v>
      </c>
      <c r="H45">
        <v>0.18720000000000001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47</v>
      </c>
      <c r="G46">
        <f t="shared" si="2"/>
        <v>38.524590163934427</v>
      </c>
      <c r="H46">
        <v>0.27410000000000001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47</v>
      </c>
      <c r="G47">
        <f t="shared" si="2"/>
        <v>38.524590163934427</v>
      </c>
      <c r="H47">
        <v>0.30530000000000002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47</v>
      </c>
      <c r="G48">
        <f t="shared" si="2"/>
        <v>38.524590163934427</v>
      </c>
      <c r="H48">
        <v>0.30159999999999998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47</v>
      </c>
      <c r="G49">
        <f t="shared" si="2"/>
        <v>38.524590163934427</v>
      </c>
      <c r="H49">
        <v>0.30030000000000001</v>
      </c>
    </row>
    <row r="50" spans="1:8" x14ac:dyDescent="0.25">
      <c r="A50" t="s">
        <v>59</v>
      </c>
      <c r="B50">
        <v>2147483647</v>
      </c>
      <c r="C50">
        <v>2147483647</v>
      </c>
      <c r="E50" s="1">
        <v>100</v>
      </c>
      <c r="F50" s="1">
        <f>COUNTIF(C:C,"&lt;= 100")</f>
        <v>47</v>
      </c>
      <c r="G50">
        <f t="shared" si="2"/>
        <v>38.524590163934427</v>
      </c>
      <c r="H50">
        <v>0.30759999999999998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47</v>
      </c>
      <c r="G51">
        <f t="shared" si="2"/>
        <v>38.524590163934427</v>
      </c>
      <c r="H51">
        <v>0.30890000000000001</v>
      </c>
    </row>
    <row r="52" spans="1:8" x14ac:dyDescent="0.25">
      <c r="A52" t="s">
        <v>68</v>
      </c>
      <c r="B52">
        <v>2147483647</v>
      </c>
      <c r="C52">
        <v>2147483647</v>
      </c>
    </row>
    <row r="53" spans="1:8" x14ac:dyDescent="0.25">
      <c r="A53" t="s">
        <v>13</v>
      </c>
      <c r="B53">
        <v>2147483647</v>
      </c>
      <c r="C53">
        <v>2147483647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2147483647</v>
      </c>
      <c r="C57">
        <v>2147483647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2147483647</v>
      </c>
      <c r="C60">
        <v>2147483647</v>
      </c>
    </row>
    <row r="61" spans="1:8" x14ac:dyDescent="0.25">
      <c r="A61" t="s">
        <v>38</v>
      </c>
      <c r="B61">
        <v>744</v>
      </c>
      <c r="C61">
        <v>1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2147483647</v>
      </c>
      <c r="C67">
        <v>2147483647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2147483647</v>
      </c>
      <c r="C70">
        <v>2147483647</v>
      </c>
      <c r="E70"/>
      <c r="F70"/>
    </row>
    <row r="71" spans="1:6" x14ac:dyDescent="0.25">
      <c r="A71" t="s">
        <v>60</v>
      </c>
      <c r="B71">
        <v>30260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2147483647</v>
      </c>
      <c r="C75">
        <v>2147483647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2147483647</v>
      </c>
      <c r="C78">
        <v>2147483647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2147483647</v>
      </c>
      <c r="C85">
        <v>2147483647</v>
      </c>
      <c r="E85"/>
      <c r="F85"/>
    </row>
    <row r="86" spans="1:6" x14ac:dyDescent="0.25">
      <c r="A86" t="s">
        <v>32</v>
      </c>
      <c r="B86">
        <v>12021</v>
      </c>
      <c r="C86">
        <v>2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3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2</v>
      </c>
      <c r="E92"/>
      <c r="F92"/>
    </row>
    <row r="93" spans="1:6" x14ac:dyDescent="0.25">
      <c r="A93" t="s">
        <v>14</v>
      </c>
      <c r="B93">
        <v>2147483647</v>
      </c>
      <c r="C93">
        <v>2147483647</v>
      </c>
      <c r="E93"/>
      <c r="F93"/>
    </row>
    <row r="94" spans="1:6" x14ac:dyDescent="0.25">
      <c r="A94" t="s">
        <v>56</v>
      </c>
      <c r="B94">
        <v>2147483647</v>
      </c>
      <c r="C94">
        <v>2147483647</v>
      </c>
      <c r="E94"/>
      <c r="F94"/>
    </row>
    <row r="95" spans="1:6" x14ac:dyDescent="0.25">
      <c r="A95" t="s">
        <v>69</v>
      </c>
      <c r="B95">
        <v>2147483647</v>
      </c>
      <c r="C95">
        <v>2147483647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3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2147483647</v>
      </c>
      <c r="C105">
        <v>2147483647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1</v>
      </c>
    </row>
    <row r="113" spans="1:3" customFormat="1" x14ac:dyDescent="0.25">
      <c r="A113" t="s">
        <v>67</v>
      </c>
      <c r="B113">
        <v>2147483647</v>
      </c>
      <c r="C113">
        <v>2147483647</v>
      </c>
    </row>
    <row r="114" spans="1:3" customFormat="1" x14ac:dyDescent="0.25">
      <c r="A114" t="s">
        <v>17</v>
      </c>
      <c r="B114">
        <v>3309</v>
      </c>
      <c r="C114">
        <v>1</v>
      </c>
    </row>
    <row r="115" spans="1:3" customFormat="1" x14ac:dyDescent="0.25">
      <c r="A115" t="s">
        <v>71</v>
      </c>
      <c r="B115">
        <v>25878</v>
      </c>
      <c r="C115">
        <v>1</v>
      </c>
    </row>
    <row r="116" spans="1:3" customFormat="1" x14ac:dyDescent="0.25">
      <c r="A116" t="s">
        <v>33</v>
      </c>
      <c r="B116">
        <v>1107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1775</v>
      </c>
      <c r="C121">
        <v>1</v>
      </c>
    </row>
    <row r="122" spans="1:3" customFormat="1" x14ac:dyDescent="0.25">
      <c r="A122" t="s">
        <v>88</v>
      </c>
      <c r="B122">
        <v>2147483647</v>
      </c>
      <c r="C122">
        <v>2147483647</v>
      </c>
    </row>
    <row r="123" spans="1:3" customFormat="1" x14ac:dyDescent="0.25">
      <c r="A123" t="s">
        <v>52</v>
      </c>
      <c r="B123">
        <v>2147483647</v>
      </c>
      <c r="C123">
        <v>2147483647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2147483647</v>
      </c>
      <c r="C125">
        <v>2147483647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B16" sqref="B1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141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5.7399999999999997E-4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5.7399999999999997E-4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2</v>
      </c>
      <c r="H6">
        <f t="shared" ref="H6:H17" si="1" xml:space="preserve"> G6 * 100 / 122</f>
        <v>1.639344262295082</v>
      </c>
      <c r="I6">
        <f>D2 * E6</f>
        <v>5.7399999999999994E-3</v>
      </c>
      <c r="J6">
        <f>D3*E6</f>
        <v>5.7399999999999994E-3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7</v>
      </c>
      <c r="H7">
        <f t="shared" si="1"/>
        <v>5.7377049180327866</v>
      </c>
      <c r="I7">
        <f>D2 * E7</f>
        <v>5.74E-2</v>
      </c>
      <c r="J7">
        <f>E7*D3</f>
        <v>5.74E-2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  <c r="I8">
        <f>D2 * E8</f>
        <v>0.28699999999999998</v>
      </c>
      <c r="J8">
        <f>E8*D3</f>
        <v>0.28699999999999998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  <c r="I9">
        <f>D2 * E9</f>
        <v>0.57399999999999995</v>
      </c>
      <c r="J9">
        <f>E9*D3</f>
        <v>0.57399999999999995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37</v>
      </c>
      <c r="H10">
        <f t="shared" si="1"/>
        <v>30.327868852459016</v>
      </c>
      <c r="I10">
        <f>D2 * E10</f>
        <v>2.8699999999999997</v>
      </c>
      <c r="J10">
        <f>E10*D3</f>
        <v>2.8699999999999997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39</v>
      </c>
      <c r="H11">
        <f t="shared" si="1"/>
        <v>31.967213114754099</v>
      </c>
      <c r="I11">
        <f>D2 * E11</f>
        <v>5.7399999999999993</v>
      </c>
      <c r="J11">
        <f>E11*D3</f>
        <v>5.7399999999999993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51</v>
      </c>
      <c r="H12">
        <f t="shared" si="1"/>
        <v>41.803278688524593</v>
      </c>
      <c r="I12">
        <f>D2 * E12</f>
        <v>28.7</v>
      </c>
      <c r="J12">
        <f>E12*D3</f>
        <v>28.7</v>
      </c>
    </row>
    <row r="13" spans="1:10" x14ac:dyDescent="0.25">
      <c r="A13" t="s">
        <v>36</v>
      </c>
      <c r="B13">
        <v>967</v>
      </c>
      <c r="C13">
        <v>5</v>
      </c>
      <c r="E13" s="1">
        <v>100000</v>
      </c>
      <c r="F13" s="1">
        <f t="shared" si="0"/>
        <v>5.1031551787839389</v>
      </c>
      <c r="G13">
        <f>COUNTIF(B5:B126,"&lt; 100000")</f>
        <v>55</v>
      </c>
      <c r="H13">
        <f t="shared" si="1"/>
        <v>45.081967213114751</v>
      </c>
      <c r="I13">
        <f>D2 * E13</f>
        <v>57.4</v>
      </c>
      <c r="J13">
        <f>E13*D3</f>
        <v>57.4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63</v>
      </c>
      <c r="H14">
        <f t="shared" si="1"/>
        <v>51.639344262295083</v>
      </c>
      <c r="I14">
        <f>D2 * E14</f>
        <v>287</v>
      </c>
      <c r="J14">
        <f>E14*D3</f>
        <v>287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68</v>
      </c>
      <c r="H15">
        <f t="shared" si="1"/>
        <v>55.73770491803279</v>
      </c>
      <c r="I15">
        <f>D2 * E15</f>
        <v>574</v>
      </c>
      <c r="J15">
        <f>E15*D3</f>
        <v>574</v>
      </c>
    </row>
    <row r="16" spans="1:10" x14ac:dyDescent="0.25">
      <c r="A16" t="s">
        <v>37</v>
      </c>
      <c r="B16">
        <v>1708</v>
      </c>
      <c r="C16">
        <v>3</v>
      </c>
      <c r="E16" s="1">
        <v>1100000</v>
      </c>
      <c r="F16" s="1">
        <f t="shared" si="0"/>
        <v>56.134706966623327</v>
      </c>
      <c r="G16">
        <f>COUNTIF(B5:B126,"&lt; 1100000")</f>
        <v>69</v>
      </c>
      <c r="H16">
        <f t="shared" si="1"/>
        <v>56.557377049180324</v>
      </c>
      <c r="I16">
        <f>D2 * E16</f>
        <v>631.4</v>
      </c>
      <c r="J16">
        <f>E16*D3</f>
        <v>631.4</v>
      </c>
    </row>
    <row r="17" spans="1:10" x14ac:dyDescent="0.25">
      <c r="A17" t="s">
        <v>55</v>
      </c>
      <c r="B17">
        <v>1917</v>
      </c>
      <c r="C17">
        <v>5</v>
      </c>
      <c r="E17" s="1">
        <v>2000000</v>
      </c>
      <c r="F17" s="1">
        <f t="shared" si="0"/>
        <v>102.06310357567877</v>
      </c>
      <c r="G17">
        <f>COUNTIF(B5:B126,"&lt; 2000000")</f>
        <v>73</v>
      </c>
      <c r="H17">
        <f t="shared" si="1"/>
        <v>59.83606557377049</v>
      </c>
      <c r="I17">
        <f>D2 * E17</f>
        <v>1148</v>
      </c>
      <c r="J17">
        <f>E17*D3</f>
        <v>1148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95</v>
      </c>
      <c r="E19"/>
      <c r="F19"/>
    </row>
    <row r="20" spans="1:10" x14ac:dyDescent="0.25">
      <c r="A20" t="s">
        <v>34</v>
      </c>
      <c r="B20">
        <v>1104</v>
      </c>
      <c r="C20">
        <v>4</v>
      </c>
      <c r="E20"/>
      <c r="F20"/>
    </row>
    <row r="21" spans="1:10" x14ac:dyDescent="0.25">
      <c r="A21" t="s">
        <v>43</v>
      </c>
      <c r="B21">
        <v>9521</v>
      </c>
      <c r="C21">
        <v>23</v>
      </c>
      <c r="E21"/>
      <c r="F21"/>
    </row>
    <row r="22" spans="1:10" x14ac:dyDescent="0.25">
      <c r="A22" t="s">
        <v>25</v>
      </c>
      <c r="B22">
        <v>852815</v>
      </c>
      <c r="C22">
        <v>976</v>
      </c>
      <c r="E22"/>
      <c r="F22"/>
    </row>
    <row r="23" spans="1:10" x14ac:dyDescent="0.25">
      <c r="A23" t="s">
        <v>126</v>
      </c>
      <c r="B23">
        <v>34</v>
      </c>
      <c r="C23">
        <v>1</v>
      </c>
      <c r="E23"/>
      <c r="F23"/>
    </row>
    <row r="24" spans="1:10" x14ac:dyDescent="0.25">
      <c r="A24" t="s">
        <v>16</v>
      </c>
      <c r="B24">
        <v>2137</v>
      </c>
      <c r="C24">
        <v>5</v>
      </c>
      <c r="E24"/>
      <c r="F24"/>
    </row>
    <row r="25" spans="1:10" x14ac:dyDescent="0.25">
      <c r="A25" t="s">
        <v>15</v>
      </c>
      <c r="B25">
        <v>230862</v>
      </c>
      <c r="C25">
        <v>22</v>
      </c>
      <c r="E25"/>
      <c r="F25"/>
    </row>
    <row r="26" spans="1:10" x14ac:dyDescent="0.25">
      <c r="A26" t="s">
        <v>12</v>
      </c>
      <c r="B26">
        <v>446507</v>
      </c>
      <c r="C26">
        <v>190</v>
      </c>
      <c r="E26"/>
      <c r="F26"/>
    </row>
    <row r="27" spans="1:10" x14ac:dyDescent="0.25">
      <c r="A27" t="s">
        <v>125</v>
      </c>
      <c r="B27">
        <v>2147483647</v>
      </c>
      <c r="C27">
        <v>2147483647</v>
      </c>
      <c r="E27"/>
      <c r="F27"/>
    </row>
    <row r="28" spans="1:10" x14ac:dyDescent="0.25">
      <c r="A28" t="s">
        <v>21</v>
      </c>
      <c r="B28">
        <v>50752</v>
      </c>
      <c r="C28">
        <v>159</v>
      </c>
      <c r="E28"/>
      <c r="F28"/>
    </row>
    <row r="29" spans="1:10" x14ac:dyDescent="0.25">
      <c r="A29" t="s">
        <v>70</v>
      </c>
      <c r="B29">
        <v>44057</v>
      </c>
      <c r="C29">
        <v>6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1912890</v>
      </c>
      <c r="C32">
        <v>417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7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3</v>
      </c>
    </row>
    <row r="40" spans="1:8" x14ac:dyDescent="0.25">
      <c r="A40" t="s">
        <v>120</v>
      </c>
      <c r="B40">
        <v>1562</v>
      </c>
      <c r="C40">
        <v>1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4</v>
      </c>
      <c r="E42" s="1">
        <v>1</v>
      </c>
      <c r="F42" s="1">
        <f>COUNTIF(C:C,"&lt;= 1")</f>
        <v>18</v>
      </c>
      <c r="G42">
        <f t="shared" ref="G42:G51" si="2" xml:space="preserve"> 100 * F42 / 122</f>
        <v>14.754098360655737</v>
      </c>
      <c r="H42">
        <v>3.5999999999999999E-3</v>
      </c>
    </row>
    <row r="43" spans="1:8" x14ac:dyDescent="0.25">
      <c r="A43" t="s">
        <v>19</v>
      </c>
      <c r="B43">
        <v>1662192</v>
      </c>
      <c r="C43">
        <v>587</v>
      </c>
      <c r="E43" s="1">
        <v>2</v>
      </c>
      <c r="F43" s="1">
        <f>COUNTIF(C:C,"&lt;= 2")</f>
        <v>26</v>
      </c>
      <c r="G43">
        <f t="shared" si="2"/>
        <v>21.311475409836067</v>
      </c>
      <c r="H43">
        <v>5.0000000000000001E-3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31</v>
      </c>
      <c r="G44">
        <f t="shared" si="2"/>
        <v>25.409836065573771</v>
      </c>
      <c r="H44">
        <v>8.6999999999999994E-3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41</v>
      </c>
      <c r="G45">
        <f t="shared" si="2"/>
        <v>33.606557377049178</v>
      </c>
      <c r="H45">
        <v>2.1000000000000001E-2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46</v>
      </c>
      <c r="G46">
        <f t="shared" si="2"/>
        <v>37.704918032786885</v>
      </c>
      <c r="H46">
        <v>3.5499999999999997E-2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50</v>
      </c>
      <c r="G47">
        <f t="shared" si="2"/>
        <v>40.983606557377051</v>
      </c>
      <c r="H47">
        <v>6.6100000000000006E-2</v>
      </c>
    </row>
    <row r="48" spans="1:8" x14ac:dyDescent="0.25">
      <c r="A48" t="s">
        <v>8</v>
      </c>
      <c r="B48">
        <v>1415</v>
      </c>
      <c r="C48">
        <v>2</v>
      </c>
      <c r="E48" s="1">
        <v>30</v>
      </c>
      <c r="F48" s="1">
        <f>COUNTIF(C:C,"&lt;= 30")</f>
        <v>52</v>
      </c>
      <c r="G48">
        <f t="shared" si="2"/>
        <v>42.622950819672134</v>
      </c>
      <c r="H48">
        <v>8.2500000000000004E-2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53</v>
      </c>
      <c r="G49">
        <f t="shared" si="2"/>
        <v>43.442622950819676</v>
      </c>
      <c r="H49">
        <v>0.1241</v>
      </c>
    </row>
    <row r="50" spans="1:8" x14ac:dyDescent="0.25">
      <c r="A50" t="s">
        <v>59</v>
      </c>
      <c r="B50">
        <v>67634</v>
      </c>
      <c r="C50">
        <v>74</v>
      </c>
      <c r="E50" s="1">
        <v>100</v>
      </c>
      <c r="F50" s="1">
        <f>COUNTIF(C:C,"&lt;= 100")</f>
        <v>59</v>
      </c>
      <c r="G50">
        <f t="shared" si="2"/>
        <v>48.360655737704917</v>
      </c>
      <c r="H50">
        <v>0.2177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68</v>
      </c>
      <c r="G51">
        <f t="shared" si="2"/>
        <v>55.73770491803279</v>
      </c>
      <c r="H51">
        <v>0.59319999999999995</v>
      </c>
    </row>
    <row r="52" spans="1:8" x14ac:dyDescent="0.25">
      <c r="A52" t="s">
        <v>68</v>
      </c>
      <c r="B52">
        <v>1233202</v>
      </c>
      <c r="C52">
        <v>432</v>
      </c>
    </row>
    <row r="53" spans="1:8" x14ac:dyDescent="0.25">
      <c r="A53" t="s">
        <v>13</v>
      </c>
      <c r="B53">
        <v>710047</v>
      </c>
      <c r="C53">
        <v>98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2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2147483647</v>
      </c>
      <c r="C57">
        <v>2147483647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2</v>
      </c>
    </row>
    <row r="60" spans="1:8" x14ac:dyDescent="0.25">
      <c r="A60" t="s">
        <v>24</v>
      </c>
      <c r="B60">
        <v>197968</v>
      </c>
      <c r="C60">
        <v>72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5</v>
      </c>
    </row>
    <row r="63" spans="1:8" x14ac:dyDescent="0.25">
      <c r="A63" t="s">
        <v>50</v>
      </c>
      <c r="B63">
        <v>121</v>
      </c>
      <c r="C63">
        <v>4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428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303</v>
      </c>
      <c r="E70"/>
      <c r="F70"/>
    </row>
    <row r="71" spans="1:6" x14ac:dyDescent="0.25">
      <c r="A71" t="s">
        <v>60</v>
      </c>
      <c r="B71">
        <v>30260</v>
      </c>
      <c r="C71">
        <v>8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303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642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44959</v>
      </c>
      <c r="C82">
        <v>4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16</v>
      </c>
      <c r="E85"/>
      <c r="F85"/>
    </row>
    <row r="86" spans="1:6" x14ac:dyDescent="0.25">
      <c r="A86" t="s">
        <v>32</v>
      </c>
      <c r="B86">
        <v>12021</v>
      </c>
      <c r="C86">
        <v>5</v>
      </c>
      <c r="E86"/>
      <c r="F86"/>
    </row>
    <row r="87" spans="1:6" x14ac:dyDescent="0.25">
      <c r="A87" t="s">
        <v>41</v>
      </c>
      <c r="B87">
        <v>496</v>
      </c>
      <c r="C87">
        <v>2</v>
      </c>
      <c r="E87"/>
      <c r="F87"/>
    </row>
    <row r="88" spans="1:6" x14ac:dyDescent="0.25">
      <c r="A88" t="s">
        <v>63</v>
      </c>
      <c r="B88">
        <v>575661</v>
      </c>
      <c r="C88">
        <v>170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134</v>
      </c>
      <c r="C90">
        <v>3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7</v>
      </c>
      <c r="E92"/>
      <c r="F92"/>
    </row>
    <row r="93" spans="1:6" x14ac:dyDescent="0.25">
      <c r="A93" t="s">
        <v>14</v>
      </c>
      <c r="B93">
        <v>2484</v>
      </c>
      <c r="C93">
        <v>6</v>
      </c>
      <c r="E93"/>
      <c r="F93"/>
    </row>
    <row r="94" spans="1:6" x14ac:dyDescent="0.25">
      <c r="A94" t="s">
        <v>56</v>
      </c>
      <c r="B94">
        <v>70503</v>
      </c>
      <c r="C94">
        <v>3</v>
      </c>
      <c r="E94"/>
      <c r="F94"/>
    </row>
    <row r="95" spans="1:6" x14ac:dyDescent="0.25">
      <c r="A95" t="s">
        <v>69</v>
      </c>
      <c r="B95">
        <v>1002668</v>
      </c>
      <c r="C95">
        <v>509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80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71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38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12021</v>
      </c>
      <c r="C108">
        <v>11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12</v>
      </c>
    </row>
    <row r="113" spans="1:3" x14ac:dyDescent="0.25">
      <c r="A113" t="s">
        <v>67</v>
      </c>
      <c r="B113">
        <v>860</v>
      </c>
      <c r="C113">
        <v>3</v>
      </c>
    </row>
    <row r="114" spans="1:3" x14ac:dyDescent="0.25">
      <c r="A114" t="s">
        <v>17</v>
      </c>
      <c r="B114">
        <v>3309</v>
      </c>
      <c r="C114">
        <v>4</v>
      </c>
    </row>
    <row r="115" spans="1:3" x14ac:dyDescent="0.25">
      <c r="A115" t="s">
        <v>71</v>
      </c>
      <c r="B115">
        <v>25878</v>
      </c>
      <c r="C115">
        <v>18</v>
      </c>
    </row>
    <row r="116" spans="1:3" x14ac:dyDescent="0.25">
      <c r="A116" t="s">
        <v>33</v>
      </c>
      <c r="B116">
        <v>1107</v>
      </c>
      <c r="C116">
        <v>2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2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1529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243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B14" sqref="B14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139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4.0700000000000003E-4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2.2850000000000001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1</v>
      </c>
      <c r="H6">
        <f t="shared" ref="H6:H17" si="1" xml:space="preserve"> G6 * 100 / 122</f>
        <v>0.81967213114754101</v>
      </c>
      <c r="I6">
        <f>D2 * E6</f>
        <v>4.0700000000000007E-3</v>
      </c>
      <c r="J6">
        <f>D3*E6</f>
        <v>22.85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</v>
      </c>
      <c r="H7">
        <f t="shared" si="1"/>
        <v>0.81967213114754101</v>
      </c>
      <c r="I7">
        <f>D2 * E7</f>
        <v>4.07E-2</v>
      </c>
      <c r="J7">
        <f>E7*D3</f>
        <v>228.5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</v>
      </c>
      <c r="H8">
        <f t="shared" si="1"/>
        <v>0.81967213114754101</v>
      </c>
      <c r="I8">
        <f>D2 * E8</f>
        <v>0.20350000000000001</v>
      </c>
      <c r="J8">
        <f>E8*D3</f>
        <v>1142.5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1</v>
      </c>
      <c r="H9">
        <f t="shared" si="1"/>
        <v>0.81967213114754101</v>
      </c>
      <c r="I9">
        <f>D2 * E9</f>
        <v>0.40700000000000003</v>
      </c>
      <c r="J9">
        <f>E9*D3</f>
        <v>2285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</v>
      </c>
      <c r="H10">
        <f t="shared" si="1"/>
        <v>2.459016393442623</v>
      </c>
      <c r="I10">
        <f>D2 * E10</f>
        <v>2.0350000000000001</v>
      </c>
      <c r="J10">
        <f>E10*D3</f>
        <v>11425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</v>
      </c>
      <c r="H11">
        <f t="shared" si="1"/>
        <v>2.459016393442623</v>
      </c>
      <c r="I11">
        <f>D2 * E11</f>
        <v>4.07</v>
      </c>
      <c r="J11">
        <f>E11*D3</f>
        <v>22850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</v>
      </c>
      <c r="H12">
        <f t="shared" si="1"/>
        <v>3.278688524590164</v>
      </c>
      <c r="I12">
        <f>D2 * E12</f>
        <v>20.350000000000001</v>
      </c>
      <c r="J12">
        <f>E12*D3</f>
        <v>114250</v>
      </c>
    </row>
    <row r="13" spans="1:10" x14ac:dyDescent="0.25">
      <c r="A13" t="s">
        <v>36</v>
      </c>
      <c r="B13">
        <v>2147483647</v>
      </c>
      <c r="C13">
        <v>2147483647</v>
      </c>
      <c r="E13" s="1">
        <v>100000</v>
      </c>
      <c r="F13" s="1">
        <f t="shared" si="0"/>
        <v>5.1031551787839389</v>
      </c>
      <c r="G13">
        <f>COUNTIF(B5:B126,"&lt; 100000")</f>
        <v>4</v>
      </c>
      <c r="H13">
        <f t="shared" si="1"/>
        <v>3.278688524590164</v>
      </c>
      <c r="I13">
        <f>D2 * E13</f>
        <v>40.700000000000003</v>
      </c>
      <c r="J13">
        <f>E13*D3</f>
        <v>228500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4</v>
      </c>
      <c r="H14">
        <f t="shared" si="1"/>
        <v>3.278688524590164</v>
      </c>
      <c r="I14">
        <f>D2 * E14</f>
        <v>203.5</v>
      </c>
      <c r="J14">
        <f>E14*D3</f>
        <v>1142500</v>
      </c>
    </row>
    <row r="15" spans="1:10" x14ac:dyDescent="0.25">
      <c r="A15" t="s">
        <v>26</v>
      </c>
      <c r="B15">
        <v>2147483647</v>
      </c>
      <c r="C15">
        <v>2147483647</v>
      </c>
      <c r="E15" s="1">
        <v>1000000</v>
      </c>
      <c r="F15" s="1">
        <f t="shared" si="0"/>
        <v>51.031551787839383</v>
      </c>
      <c r="G15">
        <f>COUNTIF(B5:B126,"&lt; 1000000")</f>
        <v>4</v>
      </c>
      <c r="H15">
        <f t="shared" si="1"/>
        <v>3.278688524590164</v>
      </c>
      <c r="I15">
        <f>D2 * E15</f>
        <v>407</v>
      </c>
      <c r="J15">
        <f>E15*D3</f>
        <v>2285000</v>
      </c>
    </row>
    <row r="16" spans="1:10" x14ac:dyDescent="0.25">
      <c r="A16" t="s">
        <v>37</v>
      </c>
      <c r="B16">
        <v>2147483647</v>
      </c>
      <c r="C16">
        <v>2147483647</v>
      </c>
      <c r="E16" s="1">
        <v>1100000</v>
      </c>
      <c r="F16" s="1">
        <f t="shared" si="0"/>
        <v>56.134706966623327</v>
      </c>
      <c r="G16">
        <f>COUNTIF(B5:B126,"&lt; 1100000")</f>
        <v>4</v>
      </c>
      <c r="H16">
        <f t="shared" si="1"/>
        <v>3.278688524590164</v>
      </c>
      <c r="I16">
        <f>D2 * E16</f>
        <v>447.70000000000005</v>
      </c>
      <c r="J16">
        <f>E16*D3</f>
        <v>2513500</v>
      </c>
    </row>
    <row r="17" spans="1:10" x14ac:dyDescent="0.25">
      <c r="A17" t="s">
        <v>55</v>
      </c>
      <c r="B17">
        <v>2147483647</v>
      </c>
      <c r="C17">
        <v>2147483647</v>
      </c>
      <c r="E17" s="1">
        <v>2000000</v>
      </c>
      <c r="F17" s="1">
        <f t="shared" si="0"/>
        <v>102.06310357567877</v>
      </c>
      <c r="G17">
        <f>COUNTIF(B5:B126,"&lt; 2000000")</f>
        <v>4</v>
      </c>
      <c r="H17">
        <f t="shared" si="1"/>
        <v>3.278688524590164</v>
      </c>
      <c r="I17">
        <f>D2 * E17</f>
        <v>814</v>
      </c>
      <c r="J17">
        <f>E17*D3</f>
        <v>4570000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2147483647</v>
      </c>
      <c r="C19">
        <v>2147483647</v>
      </c>
      <c r="E19"/>
      <c r="F19"/>
    </row>
    <row r="20" spans="1:10" x14ac:dyDescent="0.25">
      <c r="A20" t="s">
        <v>34</v>
      </c>
      <c r="B20">
        <v>2147483647</v>
      </c>
      <c r="C20">
        <v>2147483647</v>
      </c>
      <c r="E20"/>
      <c r="F20"/>
    </row>
    <row r="21" spans="1:10" x14ac:dyDescent="0.25">
      <c r="A21" t="s">
        <v>43</v>
      </c>
      <c r="B21">
        <v>2147483647</v>
      </c>
      <c r="C21">
        <v>2147483647</v>
      </c>
      <c r="E21"/>
      <c r="F21"/>
    </row>
    <row r="22" spans="1:10" x14ac:dyDescent="0.25">
      <c r="A22" t="s">
        <v>25</v>
      </c>
      <c r="B22">
        <v>2147483647</v>
      </c>
      <c r="C22">
        <v>2147483647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2147483647</v>
      </c>
      <c r="C24">
        <v>2147483647</v>
      </c>
      <c r="E24"/>
      <c r="F24"/>
    </row>
    <row r="25" spans="1:10" x14ac:dyDescent="0.25">
      <c r="A25" t="s">
        <v>15</v>
      </c>
      <c r="B25">
        <v>2147483647</v>
      </c>
      <c r="C25">
        <v>2147483647</v>
      </c>
      <c r="E25"/>
      <c r="F25"/>
    </row>
    <row r="26" spans="1:10" x14ac:dyDescent="0.25">
      <c r="A26" t="s">
        <v>12</v>
      </c>
      <c r="B26">
        <v>2147483647</v>
      </c>
      <c r="C26">
        <v>2147483647</v>
      </c>
      <c r="E26"/>
      <c r="F26"/>
    </row>
    <row r="27" spans="1:10" x14ac:dyDescent="0.25">
      <c r="A27" t="s">
        <v>125</v>
      </c>
      <c r="B27">
        <v>3884</v>
      </c>
      <c r="C27">
        <v>1</v>
      </c>
      <c r="E27"/>
      <c r="F27"/>
    </row>
    <row r="28" spans="1:10" x14ac:dyDescent="0.25">
      <c r="A28" t="s">
        <v>21</v>
      </c>
      <c r="B28">
        <v>2147483647</v>
      </c>
      <c r="C28">
        <v>2147483647</v>
      </c>
      <c r="E28"/>
      <c r="F28"/>
    </row>
    <row r="29" spans="1:10" x14ac:dyDescent="0.25">
      <c r="A29" t="s">
        <v>70</v>
      </c>
      <c r="B29">
        <v>2147483647</v>
      </c>
      <c r="C29">
        <v>2147483647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2147483647</v>
      </c>
      <c r="C34">
        <v>2147483647</v>
      </c>
    </row>
    <row r="35" spans="1:8" x14ac:dyDescent="0.25">
      <c r="A35" t="s">
        <v>10</v>
      </c>
      <c r="B35">
        <v>2147483647</v>
      </c>
      <c r="C35">
        <v>2147483647</v>
      </c>
    </row>
    <row r="36" spans="1:8" x14ac:dyDescent="0.25">
      <c r="A36" t="s">
        <v>27</v>
      </c>
      <c r="B36">
        <v>2147483647</v>
      </c>
      <c r="C36">
        <v>2147483647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2147483647</v>
      </c>
      <c r="C38">
        <v>2147483647</v>
      </c>
    </row>
    <row r="39" spans="1:8" x14ac:dyDescent="0.25">
      <c r="A39" t="s">
        <v>30</v>
      </c>
      <c r="B39">
        <v>2147483647</v>
      </c>
      <c r="C39">
        <v>2147483647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2147483647</v>
      </c>
      <c r="C41">
        <v>2147483647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2147483647</v>
      </c>
      <c r="C42">
        <v>2147483647</v>
      </c>
      <c r="E42" s="1">
        <v>1</v>
      </c>
      <c r="F42" s="1">
        <f>COUNTIF(C:C,"&lt;= 1")</f>
        <v>2</v>
      </c>
      <c r="G42">
        <f t="shared" ref="G42:G51" si="2" xml:space="preserve"> 100 * F42 / 122</f>
        <v>1.639344262295082</v>
      </c>
      <c r="H42">
        <v>0.78280000000000005</v>
      </c>
    </row>
    <row r="43" spans="1:8" x14ac:dyDescent="0.25">
      <c r="A43" t="s">
        <v>19</v>
      </c>
      <c r="B43">
        <v>2147483647</v>
      </c>
      <c r="C43">
        <v>2147483647</v>
      </c>
      <c r="E43" s="1">
        <v>2</v>
      </c>
      <c r="F43" s="1">
        <f>COUNTIF(C:C,"&lt;= 2")</f>
        <v>3</v>
      </c>
      <c r="G43">
        <f t="shared" si="2"/>
        <v>2.459016393442623</v>
      </c>
      <c r="H43">
        <v>0.77649999999999997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4</v>
      </c>
      <c r="G44">
        <f t="shared" si="2"/>
        <v>3.278688524590164</v>
      </c>
      <c r="H44">
        <v>0.77959999999999996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4</v>
      </c>
      <c r="G45">
        <f t="shared" si="2"/>
        <v>3.278688524590164</v>
      </c>
      <c r="H45">
        <v>0.75249999999999995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4</v>
      </c>
      <c r="G46">
        <f t="shared" si="2"/>
        <v>3.278688524590164</v>
      </c>
      <c r="H46">
        <v>0.76629999999999998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4</v>
      </c>
      <c r="G47">
        <f t="shared" si="2"/>
        <v>3.278688524590164</v>
      </c>
      <c r="H47">
        <v>0.76456000000000002</v>
      </c>
    </row>
    <row r="48" spans="1:8" x14ac:dyDescent="0.25">
      <c r="A48" t="s">
        <v>8</v>
      </c>
      <c r="B48">
        <v>2147483647</v>
      </c>
      <c r="C48">
        <v>2147483647</v>
      </c>
      <c r="E48" s="1">
        <v>30</v>
      </c>
      <c r="F48" s="1">
        <f>COUNTIF(C:C,"&lt;= 30")</f>
        <v>4</v>
      </c>
      <c r="G48">
        <f t="shared" si="2"/>
        <v>3.278688524590164</v>
      </c>
      <c r="H48">
        <v>0.76390000000000002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4</v>
      </c>
      <c r="G49">
        <f t="shared" si="2"/>
        <v>3.278688524590164</v>
      </c>
      <c r="H49">
        <v>0.77239999999999998</v>
      </c>
    </row>
    <row r="50" spans="1:8" x14ac:dyDescent="0.25">
      <c r="A50" t="s">
        <v>59</v>
      </c>
      <c r="B50">
        <v>2147483647</v>
      </c>
      <c r="C50">
        <v>2147483647</v>
      </c>
      <c r="E50" s="1">
        <v>100</v>
      </c>
      <c r="F50" s="1">
        <f>COUNTIF(C:C,"&lt;= 100")</f>
        <v>4</v>
      </c>
      <c r="G50">
        <f t="shared" si="2"/>
        <v>3.278688524590164</v>
      </c>
      <c r="H50">
        <v>0.76729999999999998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4</v>
      </c>
      <c r="G51">
        <f t="shared" si="2"/>
        <v>3.278688524590164</v>
      </c>
      <c r="H51">
        <v>0.78149999999999997</v>
      </c>
    </row>
    <row r="52" spans="1:8" x14ac:dyDescent="0.25">
      <c r="A52" t="s">
        <v>68</v>
      </c>
      <c r="B52">
        <v>2147483647</v>
      </c>
      <c r="C52">
        <v>2147483647</v>
      </c>
    </row>
    <row r="53" spans="1:8" x14ac:dyDescent="0.25">
      <c r="A53" t="s">
        <v>13</v>
      </c>
      <c r="B53">
        <v>2147483647</v>
      </c>
      <c r="C53">
        <v>2147483647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2147483647</v>
      </c>
      <c r="C55">
        <v>2147483647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3</v>
      </c>
    </row>
    <row r="58" spans="1:8" x14ac:dyDescent="0.25">
      <c r="A58" t="s">
        <v>53</v>
      </c>
      <c r="B58">
        <v>2147483647</v>
      </c>
      <c r="C58">
        <v>2147483647</v>
      </c>
    </row>
    <row r="59" spans="1:8" x14ac:dyDescent="0.25">
      <c r="A59" t="s">
        <v>40</v>
      </c>
      <c r="B59">
        <v>2147483647</v>
      </c>
      <c r="C59">
        <v>2147483647</v>
      </c>
    </row>
    <row r="60" spans="1:8" x14ac:dyDescent="0.25">
      <c r="A60" t="s">
        <v>24</v>
      </c>
      <c r="B60">
        <v>2147483647</v>
      </c>
      <c r="C60">
        <v>2147483647</v>
      </c>
    </row>
    <row r="61" spans="1:8" x14ac:dyDescent="0.25">
      <c r="A61" t="s">
        <v>38</v>
      </c>
      <c r="B61">
        <v>2147483647</v>
      </c>
      <c r="C61">
        <v>2147483647</v>
      </c>
    </row>
    <row r="62" spans="1:8" x14ac:dyDescent="0.25">
      <c r="A62" t="s">
        <v>48</v>
      </c>
      <c r="B62">
        <v>2147483647</v>
      </c>
      <c r="C62">
        <v>2147483647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2147483647</v>
      </c>
      <c r="C64">
        <v>2147483647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2147483647</v>
      </c>
      <c r="C67">
        <v>2147483647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2147483647</v>
      </c>
      <c r="C70">
        <v>2147483647</v>
      </c>
      <c r="E70"/>
      <c r="F70"/>
    </row>
    <row r="71" spans="1:6" x14ac:dyDescent="0.25">
      <c r="A71" t="s">
        <v>60</v>
      </c>
      <c r="B71">
        <v>2147483647</v>
      </c>
      <c r="C71">
        <v>2147483647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2147483647</v>
      </c>
      <c r="C75">
        <v>2147483647</v>
      </c>
      <c r="E75"/>
      <c r="F75"/>
    </row>
    <row r="76" spans="1:6" x14ac:dyDescent="0.25">
      <c r="A76" t="s">
        <v>2</v>
      </c>
      <c r="B76">
        <v>2147483647</v>
      </c>
      <c r="C76">
        <v>2147483647</v>
      </c>
      <c r="E76"/>
      <c r="F76"/>
    </row>
    <row r="77" spans="1:6" x14ac:dyDescent="0.25">
      <c r="A77" t="s">
        <v>5</v>
      </c>
      <c r="B77">
        <v>2147483647</v>
      </c>
      <c r="C77">
        <v>2147483647</v>
      </c>
      <c r="E77"/>
      <c r="F77"/>
    </row>
    <row r="78" spans="1:6" x14ac:dyDescent="0.25">
      <c r="A78" t="s">
        <v>57</v>
      </c>
      <c r="B78">
        <v>2147483647</v>
      </c>
      <c r="C78">
        <v>2147483647</v>
      </c>
      <c r="E78"/>
      <c r="F78"/>
    </row>
    <row r="79" spans="1:6" x14ac:dyDescent="0.25">
      <c r="A79" t="s">
        <v>6</v>
      </c>
      <c r="B79">
        <v>2147483647</v>
      </c>
      <c r="C79">
        <v>2147483647</v>
      </c>
      <c r="E79"/>
      <c r="F79"/>
    </row>
    <row r="80" spans="1:6" x14ac:dyDescent="0.25">
      <c r="A80" t="s">
        <v>49</v>
      </c>
      <c r="B80">
        <v>2147483647</v>
      </c>
      <c r="C80">
        <v>2147483647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2147483647</v>
      </c>
      <c r="C85">
        <v>2147483647</v>
      </c>
      <c r="E85"/>
      <c r="F85"/>
    </row>
    <row r="86" spans="1:6" x14ac:dyDescent="0.25">
      <c r="A86" t="s">
        <v>32</v>
      </c>
      <c r="B86">
        <v>2147483647</v>
      </c>
      <c r="C86">
        <v>2147483647</v>
      </c>
      <c r="E86"/>
      <c r="F86"/>
    </row>
    <row r="87" spans="1:6" x14ac:dyDescent="0.25">
      <c r="A87" t="s">
        <v>41</v>
      </c>
      <c r="B87">
        <v>2147483647</v>
      </c>
      <c r="C87">
        <v>2147483647</v>
      </c>
      <c r="E87"/>
      <c r="F87"/>
    </row>
    <row r="88" spans="1:6" x14ac:dyDescent="0.25">
      <c r="A88" t="s">
        <v>63</v>
      </c>
      <c r="B88">
        <v>2147483647</v>
      </c>
      <c r="C88">
        <v>2147483647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2147483647</v>
      </c>
      <c r="C90">
        <v>2147483647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2147483647</v>
      </c>
      <c r="C92">
        <v>2147483647</v>
      </c>
      <c r="E92"/>
      <c r="F92"/>
    </row>
    <row r="93" spans="1:6" x14ac:dyDescent="0.25">
      <c r="A93" t="s">
        <v>14</v>
      </c>
      <c r="B93">
        <v>2147483647</v>
      </c>
      <c r="C93">
        <v>2147483647</v>
      </c>
      <c r="E93"/>
      <c r="F93"/>
    </row>
    <row r="94" spans="1:6" x14ac:dyDescent="0.25">
      <c r="A94" t="s">
        <v>56</v>
      </c>
      <c r="B94">
        <v>2147483647</v>
      </c>
      <c r="C94">
        <v>2147483647</v>
      </c>
      <c r="E94"/>
      <c r="F94"/>
    </row>
    <row r="95" spans="1:6" x14ac:dyDescent="0.25">
      <c r="A95" t="s">
        <v>69</v>
      </c>
      <c r="B95">
        <v>2147483647</v>
      </c>
      <c r="C95">
        <v>2147483647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2147483647</v>
      </c>
      <c r="C97">
        <v>2147483647</v>
      </c>
      <c r="E97"/>
      <c r="F97"/>
    </row>
    <row r="98" spans="1:6" x14ac:dyDescent="0.25">
      <c r="A98" t="s">
        <v>7</v>
      </c>
      <c r="B98">
        <v>2147483647</v>
      </c>
      <c r="C98">
        <v>2147483647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2147483647</v>
      </c>
      <c r="C100">
        <v>2147483647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2147483647</v>
      </c>
      <c r="C102">
        <v>2147483647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2147483647</v>
      </c>
      <c r="C105">
        <v>2147483647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2147483647</v>
      </c>
      <c r="C110">
        <v>2147483647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2147483647</v>
      </c>
      <c r="C112">
        <v>2147483647</v>
      </c>
    </row>
    <row r="113" spans="1:3" x14ac:dyDescent="0.25">
      <c r="A113" t="s">
        <v>67</v>
      </c>
      <c r="B113">
        <v>2147483647</v>
      </c>
      <c r="C113">
        <v>2147483647</v>
      </c>
    </row>
    <row r="114" spans="1:3" x14ac:dyDescent="0.25">
      <c r="A114" t="s">
        <v>17</v>
      </c>
      <c r="B114">
        <v>2147483647</v>
      </c>
      <c r="C114">
        <v>2147483647</v>
      </c>
    </row>
    <row r="115" spans="1:3" x14ac:dyDescent="0.25">
      <c r="A115" t="s">
        <v>71</v>
      </c>
      <c r="B115">
        <v>2147483647</v>
      </c>
      <c r="C115">
        <v>2147483647</v>
      </c>
    </row>
    <row r="116" spans="1:3" x14ac:dyDescent="0.25">
      <c r="A116" t="s">
        <v>33</v>
      </c>
      <c r="B116">
        <v>2147483647</v>
      </c>
      <c r="C116">
        <v>2147483647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2147483647</v>
      </c>
      <c r="C118">
        <v>2147483647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2147483647</v>
      </c>
      <c r="C121">
        <v>2147483647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2147483647</v>
      </c>
      <c r="C123">
        <v>2147483647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2147483647</v>
      </c>
      <c r="C125">
        <v>2147483647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D6" sqref="D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140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1.606E-3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0.17188700000000001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26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1</v>
      </c>
      <c r="H6">
        <f t="shared" ref="H6:H17" si="1" xml:space="preserve"> G6 * 100 / 122</f>
        <v>0.81967213114754101</v>
      </c>
      <c r="I6">
        <f>D2 * E6</f>
        <v>1.6060000000000001E-2</v>
      </c>
      <c r="J6">
        <f>D3*E6</f>
        <v>1.7188700000000001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</v>
      </c>
      <c r="H7">
        <f t="shared" si="1"/>
        <v>0.81967213114754101</v>
      </c>
      <c r="I7">
        <f>D2 * E7</f>
        <v>0.16059999999999999</v>
      </c>
      <c r="J7">
        <f>E7*D3</f>
        <v>17.188700000000001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</v>
      </c>
      <c r="H8">
        <f t="shared" si="1"/>
        <v>0.81967213114754101</v>
      </c>
      <c r="I8">
        <f>D2 * E8</f>
        <v>0.80300000000000005</v>
      </c>
      <c r="J8">
        <f>E8*D3</f>
        <v>85.9435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1</v>
      </c>
      <c r="H9">
        <f t="shared" si="1"/>
        <v>0.81967213114754101</v>
      </c>
      <c r="I9">
        <f>D2 * E9</f>
        <v>1.6060000000000001</v>
      </c>
      <c r="J9">
        <f>E9*D3</f>
        <v>171.887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</v>
      </c>
      <c r="H10">
        <f t="shared" si="1"/>
        <v>2.459016393442623</v>
      </c>
      <c r="I10">
        <f>D2 * E10</f>
        <v>8.0299999999999994</v>
      </c>
      <c r="J10">
        <f>E10*D3</f>
        <v>859.43500000000006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</v>
      </c>
      <c r="H11">
        <f t="shared" si="1"/>
        <v>2.459016393442623</v>
      </c>
      <c r="I11">
        <f>D2 * E11</f>
        <v>16.059999999999999</v>
      </c>
      <c r="J11">
        <f>E11*D3</f>
        <v>1718.8700000000001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</v>
      </c>
      <c r="H12">
        <f t="shared" si="1"/>
        <v>3.278688524590164</v>
      </c>
      <c r="I12">
        <f>D2 * E12</f>
        <v>80.3</v>
      </c>
      <c r="J12">
        <f>E12*D3</f>
        <v>8594.35</v>
      </c>
    </row>
    <row r="13" spans="1:10" x14ac:dyDescent="0.25">
      <c r="A13" t="s">
        <v>36</v>
      </c>
      <c r="B13">
        <v>2147483647</v>
      </c>
      <c r="C13">
        <v>2147483647</v>
      </c>
      <c r="E13" s="1">
        <v>100000</v>
      </c>
      <c r="F13" s="1">
        <f t="shared" si="0"/>
        <v>5.1031551787839389</v>
      </c>
      <c r="G13">
        <f>COUNTIF(B5:B126,"&lt; 100000")</f>
        <v>4</v>
      </c>
      <c r="H13">
        <f t="shared" si="1"/>
        <v>3.278688524590164</v>
      </c>
      <c r="I13">
        <f>D2 * E13</f>
        <v>160.6</v>
      </c>
      <c r="J13">
        <f>E13*D3</f>
        <v>17188.7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4</v>
      </c>
      <c r="H14">
        <f t="shared" si="1"/>
        <v>3.278688524590164</v>
      </c>
      <c r="I14">
        <f>D2 * E14</f>
        <v>803</v>
      </c>
      <c r="J14">
        <f>E14*D3</f>
        <v>85943.5</v>
      </c>
    </row>
    <row r="15" spans="1:10" x14ac:dyDescent="0.25">
      <c r="A15" t="s">
        <v>26</v>
      </c>
      <c r="B15">
        <v>2147483647</v>
      </c>
      <c r="C15">
        <v>2147483647</v>
      </c>
      <c r="E15" s="1">
        <v>1000000</v>
      </c>
      <c r="F15" s="1">
        <f t="shared" si="0"/>
        <v>51.031551787839383</v>
      </c>
      <c r="G15">
        <f>COUNTIF(B5:B126,"&lt; 1000000")</f>
        <v>4</v>
      </c>
      <c r="H15">
        <f t="shared" si="1"/>
        <v>3.278688524590164</v>
      </c>
      <c r="I15">
        <f>D2 * E15</f>
        <v>1606</v>
      </c>
      <c r="J15">
        <f>E15*D3</f>
        <v>171887</v>
      </c>
    </row>
    <row r="16" spans="1:10" x14ac:dyDescent="0.25">
      <c r="A16" t="s">
        <v>37</v>
      </c>
      <c r="B16">
        <v>2147483647</v>
      </c>
      <c r="C16">
        <v>2147483647</v>
      </c>
      <c r="E16" s="1">
        <v>1100000</v>
      </c>
      <c r="F16" s="1">
        <f t="shared" si="0"/>
        <v>56.134706966623327</v>
      </c>
      <c r="G16">
        <f>COUNTIF(B5:B126,"&lt; 1100000")</f>
        <v>4</v>
      </c>
      <c r="H16">
        <f t="shared" si="1"/>
        <v>3.278688524590164</v>
      </c>
      <c r="I16">
        <f>D2 * E16</f>
        <v>1766.6</v>
      </c>
      <c r="J16">
        <f>E16*D3</f>
        <v>189075.7</v>
      </c>
    </row>
    <row r="17" spans="1:10" x14ac:dyDescent="0.25">
      <c r="A17" t="s">
        <v>55</v>
      </c>
      <c r="B17">
        <v>2147483647</v>
      </c>
      <c r="C17">
        <v>2147483647</v>
      </c>
      <c r="E17" s="1">
        <v>2000000</v>
      </c>
      <c r="F17" s="1">
        <f t="shared" si="0"/>
        <v>102.06310357567877</v>
      </c>
      <c r="G17">
        <f>COUNTIF(B5:B126,"&lt; 2000000")</f>
        <v>4</v>
      </c>
      <c r="H17">
        <f t="shared" si="1"/>
        <v>3.278688524590164</v>
      </c>
      <c r="I17">
        <f>D2 * E17</f>
        <v>3212</v>
      </c>
      <c r="J17">
        <f>E17*D3</f>
        <v>343774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2147483647</v>
      </c>
      <c r="C19">
        <v>2147483647</v>
      </c>
      <c r="E19"/>
      <c r="F19"/>
    </row>
    <row r="20" spans="1:10" x14ac:dyDescent="0.25">
      <c r="A20" t="s">
        <v>34</v>
      </c>
      <c r="B20">
        <v>2147483647</v>
      </c>
      <c r="C20">
        <v>2147483647</v>
      </c>
      <c r="E20"/>
      <c r="F20"/>
    </row>
    <row r="21" spans="1:10" x14ac:dyDescent="0.25">
      <c r="A21" t="s">
        <v>43</v>
      </c>
      <c r="B21">
        <v>2147483647</v>
      </c>
      <c r="C21">
        <v>2147483647</v>
      </c>
      <c r="E21"/>
      <c r="F21"/>
    </row>
    <row r="22" spans="1:10" x14ac:dyDescent="0.25">
      <c r="A22" t="s">
        <v>25</v>
      </c>
      <c r="B22">
        <v>2147483647</v>
      </c>
      <c r="C22">
        <v>2147483647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2147483647</v>
      </c>
      <c r="C24">
        <v>2147483647</v>
      </c>
      <c r="E24"/>
      <c r="F24"/>
    </row>
    <row r="25" spans="1:10" x14ac:dyDescent="0.25">
      <c r="A25" t="s">
        <v>15</v>
      </c>
      <c r="B25">
        <v>2147483647</v>
      </c>
      <c r="C25">
        <v>2147483647</v>
      </c>
      <c r="E25"/>
      <c r="F25"/>
    </row>
    <row r="26" spans="1:10" x14ac:dyDescent="0.25">
      <c r="A26" t="s">
        <v>12</v>
      </c>
      <c r="B26">
        <v>2147483647</v>
      </c>
      <c r="C26">
        <v>2147483647</v>
      </c>
      <c r="E26"/>
      <c r="F26"/>
    </row>
    <row r="27" spans="1:10" x14ac:dyDescent="0.25">
      <c r="A27" t="s">
        <v>125</v>
      </c>
      <c r="B27">
        <v>3884</v>
      </c>
      <c r="C27">
        <v>13</v>
      </c>
      <c r="E27"/>
      <c r="F27"/>
    </row>
    <row r="28" spans="1:10" x14ac:dyDescent="0.25">
      <c r="A28" t="s">
        <v>21</v>
      </c>
      <c r="B28">
        <v>2147483647</v>
      </c>
      <c r="C28">
        <v>2147483647</v>
      </c>
      <c r="E28"/>
      <c r="F28"/>
    </row>
    <row r="29" spans="1:10" x14ac:dyDescent="0.25">
      <c r="A29" t="s">
        <v>70</v>
      </c>
      <c r="B29">
        <v>2147483647</v>
      </c>
      <c r="C29">
        <v>2147483647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2147483647</v>
      </c>
      <c r="C34">
        <v>2147483647</v>
      </c>
    </row>
    <row r="35" spans="1:8" x14ac:dyDescent="0.25">
      <c r="A35" t="s">
        <v>10</v>
      </c>
      <c r="B35">
        <v>2147483647</v>
      </c>
      <c r="C35">
        <v>2147483647</v>
      </c>
    </row>
    <row r="36" spans="1:8" x14ac:dyDescent="0.25">
      <c r="A36" t="s">
        <v>27</v>
      </c>
      <c r="B36">
        <v>2147483647</v>
      </c>
      <c r="C36">
        <v>2147483647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2147483647</v>
      </c>
      <c r="C38">
        <v>2147483647</v>
      </c>
    </row>
    <row r="39" spans="1:8" x14ac:dyDescent="0.25">
      <c r="A39" t="s">
        <v>30</v>
      </c>
      <c r="B39">
        <v>2147483647</v>
      </c>
      <c r="C39">
        <v>2147483647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2147483647</v>
      </c>
      <c r="C41">
        <v>2147483647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2147483647</v>
      </c>
      <c r="C42">
        <v>2147483647</v>
      </c>
      <c r="E42" s="1">
        <v>1</v>
      </c>
      <c r="F42" s="1">
        <f>COUNTIF(C:C,"&lt;= 1")</f>
        <v>1</v>
      </c>
      <c r="G42">
        <f t="shared" ref="G42:G51" si="2" xml:space="preserve"> 100 * F42 / 122</f>
        <v>0.81967213114754101</v>
      </c>
      <c r="H42">
        <v>4.0000000000000002E-4</v>
      </c>
    </row>
    <row r="43" spans="1:8" x14ac:dyDescent="0.25">
      <c r="A43" t="s">
        <v>19</v>
      </c>
      <c r="B43">
        <v>2147483647</v>
      </c>
      <c r="C43">
        <v>2147483647</v>
      </c>
      <c r="E43" s="1">
        <v>2</v>
      </c>
      <c r="F43" s="1">
        <f>COUNTIF(C:C,"&lt;= 2")</f>
        <v>1</v>
      </c>
      <c r="G43">
        <f t="shared" si="2"/>
        <v>0.81967213114754101</v>
      </c>
      <c r="H43">
        <v>2.9999999999999997E-4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1</v>
      </c>
      <c r="G44">
        <f t="shared" si="2"/>
        <v>0.81967213114754101</v>
      </c>
      <c r="H44">
        <v>4.0000000000000002E-4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2</v>
      </c>
      <c r="G45">
        <f t="shared" si="2"/>
        <v>1.639344262295082</v>
      </c>
      <c r="H45">
        <v>5.9999999999999995E-4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2</v>
      </c>
      <c r="G46">
        <f t="shared" si="2"/>
        <v>1.639344262295082</v>
      </c>
      <c r="H46">
        <v>1.1000000000000001E-3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3</v>
      </c>
      <c r="G47">
        <f t="shared" si="2"/>
        <v>2.459016393442623</v>
      </c>
      <c r="H47">
        <v>1.7500000000000002E-2</v>
      </c>
    </row>
    <row r="48" spans="1:8" x14ac:dyDescent="0.25">
      <c r="A48" t="s">
        <v>8</v>
      </c>
      <c r="B48">
        <v>2147483647</v>
      </c>
      <c r="C48">
        <v>2147483647</v>
      </c>
      <c r="E48" s="1">
        <v>30</v>
      </c>
      <c r="F48" s="1">
        <f>COUNTIF(C:C,"&lt;= 30")</f>
        <v>4</v>
      </c>
      <c r="G48">
        <f t="shared" si="2"/>
        <v>3.278688524590164</v>
      </c>
      <c r="H48">
        <v>6.4999999999999997E-3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4</v>
      </c>
      <c r="G49">
        <f t="shared" si="2"/>
        <v>3.278688524590164</v>
      </c>
      <c r="H49">
        <v>1.3899999999999999E-2</v>
      </c>
    </row>
    <row r="50" spans="1:8" x14ac:dyDescent="0.25">
      <c r="A50" t="s">
        <v>59</v>
      </c>
      <c r="B50">
        <v>2147483647</v>
      </c>
      <c r="C50">
        <v>2147483647</v>
      </c>
      <c r="E50" s="1">
        <v>100</v>
      </c>
      <c r="F50" s="1">
        <f>COUNTIF(C:C,"&lt;= 100")</f>
        <v>4</v>
      </c>
      <c r="G50">
        <f t="shared" si="2"/>
        <v>3.278688524590164</v>
      </c>
      <c r="H50">
        <v>2.8500000000000001E-2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4</v>
      </c>
      <c r="G51">
        <f t="shared" si="2"/>
        <v>3.278688524590164</v>
      </c>
      <c r="H51">
        <v>0.1605</v>
      </c>
    </row>
    <row r="52" spans="1:8" x14ac:dyDescent="0.25">
      <c r="A52" t="s">
        <v>68</v>
      </c>
      <c r="B52">
        <v>2147483647</v>
      </c>
      <c r="C52">
        <v>2147483647</v>
      </c>
    </row>
    <row r="53" spans="1:8" x14ac:dyDescent="0.25">
      <c r="A53" t="s">
        <v>13</v>
      </c>
      <c r="B53">
        <v>2147483647</v>
      </c>
      <c r="C53">
        <v>2147483647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2147483647</v>
      </c>
      <c r="C55">
        <v>2147483647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4</v>
      </c>
    </row>
    <row r="58" spans="1:8" x14ac:dyDescent="0.25">
      <c r="A58" t="s">
        <v>53</v>
      </c>
      <c r="B58">
        <v>2147483647</v>
      </c>
      <c r="C58">
        <v>2147483647</v>
      </c>
    </row>
    <row r="59" spans="1:8" x14ac:dyDescent="0.25">
      <c r="A59" t="s">
        <v>40</v>
      </c>
      <c r="B59">
        <v>2147483647</v>
      </c>
      <c r="C59">
        <v>2147483647</v>
      </c>
    </row>
    <row r="60" spans="1:8" x14ac:dyDescent="0.25">
      <c r="A60" t="s">
        <v>24</v>
      </c>
      <c r="B60">
        <v>2147483647</v>
      </c>
      <c r="C60">
        <v>2147483647</v>
      </c>
    </row>
    <row r="61" spans="1:8" x14ac:dyDescent="0.25">
      <c r="A61" t="s">
        <v>38</v>
      </c>
      <c r="B61">
        <v>2147483647</v>
      </c>
      <c r="C61">
        <v>2147483647</v>
      </c>
    </row>
    <row r="62" spans="1:8" x14ac:dyDescent="0.25">
      <c r="A62" t="s">
        <v>48</v>
      </c>
      <c r="B62">
        <v>2147483647</v>
      </c>
      <c r="C62">
        <v>2147483647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2147483647</v>
      </c>
      <c r="C64">
        <v>2147483647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2147483647</v>
      </c>
      <c r="C67">
        <v>2147483647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2147483647</v>
      </c>
      <c r="C70">
        <v>2147483647</v>
      </c>
      <c r="E70"/>
      <c r="F70"/>
    </row>
    <row r="71" spans="1:6" x14ac:dyDescent="0.25">
      <c r="A71" t="s">
        <v>60</v>
      </c>
      <c r="B71">
        <v>2147483647</v>
      </c>
      <c r="C71">
        <v>2147483647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2147483647</v>
      </c>
      <c r="C75">
        <v>2147483647</v>
      </c>
      <c r="E75"/>
      <c r="F75"/>
    </row>
    <row r="76" spans="1:6" x14ac:dyDescent="0.25">
      <c r="A76" t="s">
        <v>2</v>
      </c>
      <c r="B76">
        <v>2147483647</v>
      </c>
      <c r="C76">
        <v>2147483647</v>
      </c>
      <c r="E76"/>
      <c r="F76"/>
    </row>
    <row r="77" spans="1:6" x14ac:dyDescent="0.25">
      <c r="A77" t="s">
        <v>5</v>
      </c>
      <c r="B77">
        <v>2147483647</v>
      </c>
      <c r="C77">
        <v>2147483647</v>
      </c>
      <c r="E77"/>
      <c r="F77"/>
    </row>
    <row r="78" spans="1:6" x14ac:dyDescent="0.25">
      <c r="A78" t="s">
        <v>57</v>
      </c>
      <c r="B78">
        <v>2147483647</v>
      </c>
      <c r="C78">
        <v>2147483647</v>
      </c>
      <c r="E78"/>
      <c r="F78"/>
    </row>
    <row r="79" spans="1:6" x14ac:dyDescent="0.25">
      <c r="A79" t="s">
        <v>6</v>
      </c>
      <c r="B79">
        <v>2147483647</v>
      </c>
      <c r="C79">
        <v>2147483647</v>
      </c>
      <c r="E79"/>
      <c r="F79"/>
    </row>
    <row r="80" spans="1:6" x14ac:dyDescent="0.25">
      <c r="A80" t="s">
        <v>49</v>
      </c>
      <c r="B80">
        <v>2147483647</v>
      </c>
      <c r="C80">
        <v>2147483647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2147483647</v>
      </c>
      <c r="C85">
        <v>2147483647</v>
      </c>
      <c r="E85"/>
      <c r="F85"/>
    </row>
    <row r="86" spans="1:6" x14ac:dyDescent="0.25">
      <c r="A86" t="s">
        <v>32</v>
      </c>
      <c r="B86">
        <v>2147483647</v>
      </c>
      <c r="C86">
        <v>2147483647</v>
      </c>
      <c r="E86"/>
      <c r="F86"/>
    </row>
    <row r="87" spans="1:6" x14ac:dyDescent="0.25">
      <c r="A87" t="s">
        <v>41</v>
      </c>
      <c r="B87">
        <v>2147483647</v>
      </c>
      <c r="C87">
        <v>2147483647</v>
      </c>
      <c r="E87"/>
      <c r="F87"/>
    </row>
    <row r="88" spans="1:6" x14ac:dyDescent="0.25">
      <c r="A88" t="s">
        <v>63</v>
      </c>
      <c r="B88">
        <v>2147483647</v>
      </c>
      <c r="C88">
        <v>2147483647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2147483647</v>
      </c>
      <c r="C90">
        <v>2147483647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2147483647</v>
      </c>
      <c r="C92">
        <v>2147483647</v>
      </c>
      <c r="E92"/>
      <c r="F92"/>
    </row>
    <row r="93" spans="1:6" x14ac:dyDescent="0.25">
      <c r="A93" t="s">
        <v>14</v>
      </c>
      <c r="B93">
        <v>2147483647</v>
      </c>
      <c r="C93">
        <v>2147483647</v>
      </c>
      <c r="E93"/>
      <c r="F93"/>
    </row>
    <row r="94" spans="1:6" x14ac:dyDescent="0.25">
      <c r="A94" t="s">
        <v>56</v>
      </c>
      <c r="B94">
        <v>2147483647</v>
      </c>
      <c r="C94">
        <v>2147483647</v>
      </c>
      <c r="E94"/>
      <c r="F94"/>
    </row>
    <row r="95" spans="1:6" x14ac:dyDescent="0.25">
      <c r="A95" t="s">
        <v>69</v>
      </c>
      <c r="B95">
        <v>2147483647</v>
      </c>
      <c r="C95">
        <v>2147483647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2147483647</v>
      </c>
      <c r="C97">
        <v>2147483647</v>
      </c>
      <c r="E97"/>
      <c r="F97"/>
    </row>
    <row r="98" spans="1:6" x14ac:dyDescent="0.25">
      <c r="A98" t="s">
        <v>7</v>
      </c>
      <c r="B98">
        <v>2147483647</v>
      </c>
      <c r="C98">
        <v>2147483647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2147483647</v>
      </c>
      <c r="C100">
        <v>2147483647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2147483647</v>
      </c>
      <c r="C102">
        <v>2147483647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2147483647</v>
      </c>
      <c r="C105">
        <v>2147483647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2147483647</v>
      </c>
      <c r="C110">
        <v>2147483647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2147483647</v>
      </c>
      <c r="C112">
        <v>2147483647</v>
      </c>
    </row>
    <row r="113" spans="1:3" x14ac:dyDescent="0.25">
      <c r="A113" t="s">
        <v>67</v>
      </c>
      <c r="B113">
        <v>2147483647</v>
      </c>
      <c r="C113">
        <v>2147483647</v>
      </c>
    </row>
    <row r="114" spans="1:3" x14ac:dyDescent="0.25">
      <c r="A114" t="s">
        <v>17</v>
      </c>
      <c r="B114">
        <v>2147483647</v>
      </c>
      <c r="C114">
        <v>2147483647</v>
      </c>
    </row>
    <row r="115" spans="1:3" x14ac:dyDescent="0.25">
      <c r="A115" t="s">
        <v>71</v>
      </c>
      <c r="B115">
        <v>2147483647</v>
      </c>
      <c r="C115">
        <v>2147483647</v>
      </c>
    </row>
    <row r="116" spans="1:3" x14ac:dyDescent="0.25">
      <c r="A116" t="s">
        <v>33</v>
      </c>
      <c r="B116">
        <v>2147483647</v>
      </c>
      <c r="C116">
        <v>2147483647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2147483647</v>
      </c>
      <c r="C118">
        <v>2147483647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2147483647</v>
      </c>
      <c r="C121">
        <v>2147483647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2147483647</v>
      </c>
      <c r="C123">
        <v>2147483647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2147483647</v>
      </c>
      <c r="C125">
        <v>2147483647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31" workbookViewId="0">
      <selection activeCell="E8" sqref="E8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85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1.606E-3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0.17188700000000001</v>
      </c>
      <c r="E3" s="2"/>
      <c r="F3" s="2"/>
      <c r="G3" s="2"/>
      <c r="H3" s="2"/>
    </row>
    <row r="4" spans="1:10" ht="21" customHeight="1" x14ac:dyDescent="0.25">
      <c r="B4" s="3"/>
      <c r="C4" s="3"/>
      <c r="E4" s="2"/>
      <c r="F4" s="2"/>
      <c r="G4" s="2"/>
      <c r="H4" s="2"/>
    </row>
    <row r="5" spans="1:10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t="shared" ref="H6:H17" si="1" xml:space="preserve"> G6 * 100 / 122</f>
        <v>2.459016393442623</v>
      </c>
      <c r="I6">
        <f>D2 * E6</f>
        <v>1.6060000000000001E-2</v>
      </c>
      <c r="J6">
        <f>D3*E6</f>
        <v>1.7188700000000001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7</v>
      </c>
      <c r="H7">
        <f t="shared" si="1"/>
        <v>5.7377049180327866</v>
      </c>
      <c r="I7">
        <f>D2 * E7</f>
        <v>0.16059999999999999</v>
      </c>
      <c r="J7">
        <f>E7*D3</f>
        <v>17.188700000000001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  <c r="I8">
        <f>D2 * E8</f>
        <v>0.80300000000000005</v>
      </c>
      <c r="J8">
        <f>E8*D3</f>
        <v>85.9435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  <c r="I9">
        <f>D2 * E9</f>
        <v>1.6060000000000001</v>
      </c>
      <c r="J9">
        <f>E9*D3</f>
        <v>171.887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t="shared" si="1"/>
        <v>31.967213114754099</v>
      </c>
      <c r="I10">
        <f>D2 * E10</f>
        <v>8.0299999999999994</v>
      </c>
      <c r="J10">
        <f>E10*D3</f>
        <v>859.43500000000006</v>
      </c>
    </row>
    <row r="11" spans="1:10" x14ac:dyDescent="0.25">
      <c r="A11" t="s">
        <v>4</v>
      </c>
      <c r="B11">
        <v>26886</v>
      </c>
      <c r="C11">
        <v>19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t="shared" si="1"/>
        <v>34.42622950819672</v>
      </c>
      <c r="I11">
        <f>D2 * E11</f>
        <v>16.059999999999999</v>
      </c>
      <c r="J11">
        <f>E11*D3</f>
        <v>1718.8700000000001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54</v>
      </c>
      <c r="H12">
        <f t="shared" si="1"/>
        <v>44.26229508196721</v>
      </c>
      <c r="I12">
        <f>D2 * E12</f>
        <v>80.3</v>
      </c>
      <c r="J12">
        <f>E12*D3</f>
        <v>8594.35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58</v>
      </c>
      <c r="H13">
        <f t="shared" si="1"/>
        <v>47.540983606557376</v>
      </c>
      <c r="I13">
        <f>D2 * E13</f>
        <v>160.6</v>
      </c>
      <c r="J13">
        <f>E13*D3</f>
        <v>17188.7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t="shared" si="1"/>
        <v>54.918032786885249</v>
      </c>
      <c r="I14">
        <f>D2 * E14</f>
        <v>803</v>
      </c>
      <c r="J14">
        <f>E14*D3</f>
        <v>85943.5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72</v>
      </c>
      <c r="H15">
        <f t="shared" si="1"/>
        <v>59.016393442622949</v>
      </c>
      <c r="I15">
        <f>D2 * E15</f>
        <v>1606</v>
      </c>
      <c r="J15">
        <f>E15*D3</f>
        <v>171887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73</v>
      </c>
      <c r="H16">
        <f t="shared" si="1"/>
        <v>59.83606557377049</v>
      </c>
      <c r="I16">
        <f>D2 * E16</f>
        <v>1766.6</v>
      </c>
      <c r="J16">
        <f>E16*D3</f>
        <v>189075.7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76</v>
      </c>
      <c r="H17">
        <f t="shared" si="1"/>
        <v>62.295081967213115</v>
      </c>
      <c r="I17">
        <f>D2 * E17</f>
        <v>3212</v>
      </c>
      <c r="J17">
        <f>E17*D3</f>
        <v>343774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2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2</v>
      </c>
      <c r="E21"/>
      <c r="F21"/>
    </row>
    <row r="22" spans="1:10" x14ac:dyDescent="0.25">
      <c r="A22" t="s">
        <v>25</v>
      </c>
      <c r="B22">
        <v>852815</v>
      </c>
      <c r="C22">
        <v>32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2</v>
      </c>
      <c r="E25"/>
      <c r="F25"/>
    </row>
    <row r="26" spans="1:10" x14ac:dyDescent="0.25">
      <c r="A26" t="s">
        <v>12</v>
      </c>
      <c r="B26">
        <v>446507</v>
      </c>
      <c r="C26">
        <v>2</v>
      </c>
      <c r="E26"/>
      <c r="F26"/>
    </row>
    <row r="27" spans="1:10" x14ac:dyDescent="0.25">
      <c r="A27" t="s">
        <v>125</v>
      </c>
      <c r="B27">
        <v>3884</v>
      </c>
      <c r="C27">
        <v>1</v>
      </c>
      <c r="E27"/>
      <c r="F27"/>
    </row>
    <row r="28" spans="1:10" x14ac:dyDescent="0.25">
      <c r="A28" t="s">
        <v>21</v>
      </c>
      <c r="B28">
        <v>50752</v>
      </c>
      <c r="C28">
        <v>33</v>
      </c>
      <c r="E28"/>
      <c r="F28"/>
    </row>
    <row r="29" spans="1:10" x14ac:dyDescent="0.25">
      <c r="A29" t="s">
        <v>70</v>
      </c>
      <c r="B29">
        <v>44057</v>
      </c>
      <c r="C29">
        <v>2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1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2</v>
      </c>
      <c r="E42" s="1">
        <v>1</v>
      </c>
      <c r="F42" s="1">
        <f>COUNTIF(C:C,"&lt;= 1")</f>
        <v>44</v>
      </c>
      <c r="G42">
        <f t="shared" ref="G42:G51" si="2" xml:space="preserve"> 100 * F42 / 122</f>
        <v>36.065573770491802</v>
      </c>
      <c r="H42">
        <v>0.28100000000000003</v>
      </c>
    </row>
    <row r="43" spans="1:8" x14ac:dyDescent="0.25">
      <c r="A43" t="s">
        <v>19</v>
      </c>
      <c r="B43">
        <v>1662192</v>
      </c>
      <c r="C43">
        <v>4</v>
      </c>
      <c r="E43" s="1">
        <v>2</v>
      </c>
      <c r="F43" s="1">
        <f>COUNTIF(C:C,"&lt;= 2")</f>
        <v>59</v>
      </c>
      <c r="G43">
        <f t="shared" si="2"/>
        <v>48.360655737704917</v>
      </c>
      <c r="H43">
        <v>0.64200000000000002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64</v>
      </c>
      <c r="G44">
        <f t="shared" si="2"/>
        <v>52.459016393442624</v>
      </c>
      <c r="H44">
        <v>0.80600000000000005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66</v>
      </c>
      <c r="G45">
        <f t="shared" si="2"/>
        <v>54.098360655737707</v>
      </c>
      <c r="H45">
        <v>1.04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68</v>
      </c>
      <c r="G46">
        <f t="shared" si="2"/>
        <v>55.73770491803279</v>
      </c>
      <c r="H46">
        <v>1.1499999999999999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71</v>
      </c>
      <c r="G47">
        <f t="shared" si="2"/>
        <v>58.196721311475407</v>
      </c>
      <c r="H47">
        <v>1.44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t="shared" si="2"/>
        <v>58.196721311475407</v>
      </c>
      <c r="H48">
        <v>1.57</v>
      </c>
    </row>
    <row r="49" spans="1:8" x14ac:dyDescent="0.25">
      <c r="A49" t="s">
        <v>62</v>
      </c>
      <c r="B49">
        <v>179522</v>
      </c>
      <c r="C49">
        <v>7</v>
      </c>
      <c r="E49" s="1">
        <v>50</v>
      </c>
      <c r="F49" s="1">
        <f>COUNTIF(C:C,"&lt;= 50")</f>
        <v>73</v>
      </c>
      <c r="G49">
        <f t="shared" si="2"/>
        <v>59.83606557377049</v>
      </c>
      <c r="H49">
        <v>1.82</v>
      </c>
    </row>
    <row r="50" spans="1:8" x14ac:dyDescent="0.25">
      <c r="A50" t="s">
        <v>59</v>
      </c>
      <c r="B50">
        <v>67634</v>
      </c>
      <c r="C50">
        <v>2</v>
      </c>
      <c r="E50" s="1">
        <v>100</v>
      </c>
      <c r="F50" s="1">
        <f>COUNTIF(C:C,"&lt;= 100")</f>
        <v>74</v>
      </c>
      <c r="G50">
        <f t="shared" si="2"/>
        <v>60.655737704918032</v>
      </c>
      <c r="H50">
        <v>2.08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76</v>
      </c>
      <c r="G51">
        <f t="shared" si="2"/>
        <v>62.295081967213115</v>
      </c>
      <c r="H51">
        <v>2.5299999999999998</v>
      </c>
    </row>
    <row r="52" spans="1:8" x14ac:dyDescent="0.25">
      <c r="A52" t="s">
        <v>68</v>
      </c>
      <c r="B52">
        <v>1233202</v>
      </c>
      <c r="C52">
        <v>3</v>
      </c>
    </row>
    <row r="53" spans="1:8" x14ac:dyDescent="0.25">
      <c r="A53" t="s">
        <v>13</v>
      </c>
      <c r="B53">
        <v>710047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3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7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20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</v>
      </c>
      <c r="E70"/>
      <c r="F70"/>
    </row>
    <row r="71" spans="1:6" x14ac:dyDescent="0.25">
      <c r="A71" t="s">
        <v>60</v>
      </c>
      <c r="B71">
        <v>30260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4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13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1</v>
      </c>
      <c r="E85"/>
      <c r="F85"/>
    </row>
    <row r="86" spans="1:6" x14ac:dyDescent="0.25">
      <c r="A86" t="s">
        <v>32</v>
      </c>
      <c r="B86">
        <v>12021</v>
      </c>
      <c r="C86">
        <v>2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3</v>
      </c>
      <c r="E88"/>
      <c r="F88"/>
    </row>
    <row r="89" spans="1:6" x14ac:dyDescent="0.25">
      <c r="A89" t="s">
        <v>9</v>
      </c>
      <c r="B89">
        <v>2368</v>
      </c>
      <c r="C89">
        <v>1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2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138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3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2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2</v>
      </c>
    </row>
    <row r="113" spans="1:3" x14ac:dyDescent="0.25">
      <c r="A113" t="s">
        <v>67</v>
      </c>
      <c r="B113">
        <v>860</v>
      </c>
      <c r="C113">
        <v>1</v>
      </c>
    </row>
    <row r="114" spans="1:3" x14ac:dyDescent="0.25">
      <c r="A114" t="s">
        <v>17</v>
      </c>
      <c r="B114">
        <v>3309</v>
      </c>
      <c r="C114">
        <v>1</v>
      </c>
    </row>
    <row r="115" spans="1:3" x14ac:dyDescent="0.25">
      <c r="A115" t="s">
        <v>71</v>
      </c>
      <c r="B115">
        <v>25878</v>
      </c>
      <c r="C115">
        <v>1</v>
      </c>
    </row>
    <row r="116" spans="1:3" x14ac:dyDescent="0.25">
      <c r="A116" t="s">
        <v>33</v>
      </c>
      <c r="B116">
        <v>1107</v>
      </c>
      <c r="C116">
        <v>1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1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421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98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97" workbookViewId="0">
      <selection activeCell="A123" sqref="A123:C125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11" t="s">
        <v>148</v>
      </c>
      <c r="B1" s="11"/>
      <c r="C1" s="11"/>
      <c r="D1" s="11"/>
      <c r="E1" s="11"/>
      <c r="F1" s="11"/>
      <c r="G1" s="11"/>
      <c r="H1" s="11"/>
    </row>
    <row r="2" spans="1:8" ht="21" x14ac:dyDescent="0.25">
      <c r="A2" s="4"/>
      <c r="B2" s="12"/>
      <c r="C2" s="12"/>
      <c r="E2" s="2"/>
      <c r="F2" s="2"/>
      <c r="G2" s="2"/>
      <c r="H2" s="2"/>
    </row>
    <row r="3" spans="1:8" ht="21" customHeight="1" x14ac:dyDescent="0.25">
      <c r="B3" s="12"/>
      <c r="C3" s="12"/>
      <c r="E3" s="2"/>
      <c r="F3" s="2"/>
      <c r="G3" s="2"/>
      <c r="H3" s="2"/>
    </row>
    <row r="4" spans="1:8" ht="21" customHeight="1" x14ac:dyDescent="0.25">
      <c r="B4" s="9"/>
      <c r="C4" s="9"/>
      <c r="E4" s="2"/>
      <c r="F4" s="2"/>
      <c r="G4" s="2"/>
      <c r="H4" s="2"/>
    </row>
    <row r="5" spans="1:8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</row>
    <row r="6" spans="1:8" x14ac:dyDescent="0.25">
      <c r="A6" t="s">
        <v>134</v>
      </c>
      <c r="B6">
        <v>23780</v>
      </c>
      <c r="C6">
        <v>1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t="shared" ref="H6:H17" si="1" xml:space="preserve"> G6 * 100 / 122</f>
        <v>3.278688524590164</v>
      </c>
    </row>
    <row r="7" spans="1:8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10</v>
      </c>
      <c r="H7">
        <f t="shared" si="1"/>
        <v>8.1967213114754092</v>
      </c>
    </row>
    <row r="8" spans="1:8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17</v>
      </c>
      <c r="H8">
        <f t="shared" si="1"/>
        <v>13.934426229508198</v>
      </c>
    </row>
    <row r="9" spans="1:8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21</v>
      </c>
      <c r="H9">
        <f t="shared" si="1"/>
        <v>17.21311475409836</v>
      </c>
    </row>
    <row r="10" spans="1:8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t="shared" si="1"/>
        <v>31.967213114754099</v>
      </c>
    </row>
    <row r="11" spans="1:8" x14ac:dyDescent="0.25">
      <c r="A11" t="s">
        <v>4</v>
      </c>
      <c r="B11">
        <v>31421</v>
      </c>
      <c r="C11">
        <v>20</v>
      </c>
      <c r="E11" s="1">
        <v>10000</v>
      </c>
      <c r="F11" s="1">
        <f t="shared" si="0"/>
        <v>0.5103155178783938</v>
      </c>
      <c r="G11">
        <f>COUNTIF(B5:B126,"&lt; 10000")</f>
        <v>43</v>
      </c>
      <c r="H11">
        <f t="shared" si="1"/>
        <v>35.245901639344261</v>
      </c>
    </row>
    <row r="12" spans="1:8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56</v>
      </c>
      <c r="H12">
        <f t="shared" si="1"/>
        <v>45.901639344262293</v>
      </c>
    </row>
    <row r="13" spans="1:8" x14ac:dyDescent="0.25">
      <c r="A13" t="s">
        <v>36</v>
      </c>
      <c r="B13">
        <v>930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61</v>
      </c>
      <c r="H13">
        <f t="shared" si="1"/>
        <v>50</v>
      </c>
    </row>
    <row r="14" spans="1:8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t="shared" si="1"/>
        <v>54.918032786885249</v>
      </c>
    </row>
    <row r="15" spans="1:8" x14ac:dyDescent="0.25">
      <c r="A15" t="s">
        <v>26</v>
      </c>
      <c r="B15">
        <v>8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75</v>
      </c>
      <c r="H15">
        <f t="shared" si="1"/>
        <v>61.475409836065573</v>
      </c>
    </row>
    <row r="16" spans="1:8" x14ac:dyDescent="0.25">
      <c r="A16" t="s">
        <v>37</v>
      </c>
      <c r="B16">
        <v>1738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76</v>
      </c>
      <c r="H16">
        <f t="shared" si="1"/>
        <v>62.295081967213115</v>
      </c>
    </row>
    <row r="17" spans="1:8" x14ac:dyDescent="0.25">
      <c r="A17" t="s">
        <v>55</v>
      </c>
      <c r="B17">
        <v>1978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78</v>
      </c>
      <c r="H17">
        <f t="shared" si="1"/>
        <v>63.934426229508198</v>
      </c>
    </row>
    <row r="18" spans="1:8" x14ac:dyDescent="0.25">
      <c r="A18" t="s">
        <v>127</v>
      </c>
      <c r="B18">
        <v>174</v>
      </c>
      <c r="C18">
        <v>1</v>
      </c>
      <c r="E18"/>
      <c r="F18"/>
    </row>
    <row r="19" spans="1:8" x14ac:dyDescent="0.25">
      <c r="A19" t="s">
        <v>58</v>
      </c>
      <c r="B19">
        <v>604358</v>
      </c>
      <c r="C19">
        <v>1</v>
      </c>
      <c r="E19"/>
      <c r="F19"/>
    </row>
    <row r="20" spans="1:8" x14ac:dyDescent="0.25">
      <c r="A20" t="s">
        <v>34</v>
      </c>
      <c r="B20">
        <v>1055</v>
      </c>
      <c r="C20">
        <v>1</v>
      </c>
      <c r="E20"/>
      <c r="F20"/>
    </row>
    <row r="21" spans="1:8" x14ac:dyDescent="0.25">
      <c r="A21" t="s">
        <v>43</v>
      </c>
      <c r="B21">
        <v>10658</v>
      </c>
      <c r="C21">
        <v>2</v>
      </c>
      <c r="E21"/>
      <c r="F21"/>
    </row>
    <row r="22" spans="1:8" x14ac:dyDescent="0.25">
      <c r="A22" t="s">
        <v>25</v>
      </c>
      <c r="B22">
        <v>1080362</v>
      </c>
      <c r="C22">
        <v>42</v>
      </c>
      <c r="E22"/>
      <c r="F22"/>
    </row>
    <row r="23" spans="1:8" x14ac:dyDescent="0.25">
      <c r="A23" t="s">
        <v>126</v>
      </c>
      <c r="B23">
        <v>2147483647</v>
      </c>
      <c r="C23">
        <v>2147483647</v>
      </c>
      <c r="E23"/>
      <c r="F23"/>
    </row>
    <row r="24" spans="1:8" x14ac:dyDescent="0.25">
      <c r="A24" t="s">
        <v>16</v>
      </c>
      <c r="B24">
        <v>1819</v>
      </c>
      <c r="C24">
        <v>1</v>
      </c>
      <c r="E24"/>
      <c r="F24"/>
    </row>
    <row r="25" spans="1:8" x14ac:dyDescent="0.25">
      <c r="A25" t="s">
        <v>15</v>
      </c>
      <c r="B25">
        <v>288643</v>
      </c>
      <c r="C25">
        <v>1</v>
      </c>
      <c r="E25"/>
      <c r="F25"/>
    </row>
    <row r="26" spans="1:8" x14ac:dyDescent="0.25">
      <c r="A26" t="s">
        <v>12</v>
      </c>
      <c r="B26">
        <v>565471</v>
      </c>
      <c r="C26">
        <v>1</v>
      </c>
      <c r="E26"/>
      <c r="F26"/>
    </row>
    <row r="27" spans="1:8" x14ac:dyDescent="0.25">
      <c r="A27" t="s">
        <v>125</v>
      </c>
      <c r="B27">
        <v>4165</v>
      </c>
      <c r="C27">
        <v>1</v>
      </c>
      <c r="E27"/>
      <c r="F27"/>
    </row>
    <row r="28" spans="1:8" x14ac:dyDescent="0.25">
      <c r="A28" t="s">
        <v>21</v>
      </c>
      <c r="B28">
        <v>60754</v>
      </c>
      <c r="C28">
        <v>38</v>
      </c>
      <c r="E28"/>
      <c r="F28"/>
    </row>
    <row r="29" spans="1:8" x14ac:dyDescent="0.25">
      <c r="A29" t="s">
        <v>70</v>
      </c>
      <c r="B29">
        <v>45712</v>
      </c>
      <c r="C29">
        <v>1</v>
      </c>
      <c r="E29"/>
      <c r="F29"/>
    </row>
    <row r="30" spans="1:8" x14ac:dyDescent="0.25">
      <c r="A30" t="s">
        <v>124</v>
      </c>
      <c r="B30">
        <v>2147483647</v>
      </c>
      <c r="C30">
        <v>2147483647</v>
      </c>
      <c r="E30"/>
      <c r="F30"/>
    </row>
    <row r="31" spans="1:8" x14ac:dyDescent="0.25">
      <c r="A31" t="s">
        <v>123</v>
      </c>
      <c r="B31">
        <v>2147483647</v>
      </c>
      <c r="C31">
        <v>2147483647</v>
      </c>
      <c r="E31"/>
      <c r="F31"/>
    </row>
    <row r="32" spans="1:8" x14ac:dyDescent="0.25">
      <c r="A32" t="s">
        <v>122</v>
      </c>
      <c r="B32">
        <v>2271285</v>
      </c>
      <c r="C32">
        <v>612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14080</v>
      </c>
      <c r="C34">
        <v>1</v>
      </c>
    </row>
    <row r="35" spans="1:8" x14ac:dyDescent="0.25">
      <c r="A35" t="s">
        <v>10</v>
      </c>
      <c r="B35">
        <v>442</v>
      </c>
      <c r="C35">
        <v>1</v>
      </c>
    </row>
    <row r="36" spans="1:8" x14ac:dyDescent="0.25">
      <c r="A36" t="s">
        <v>27</v>
      </c>
      <c r="B36">
        <v>107</v>
      </c>
      <c r="C36">
        <v>1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5123</v>
      </c>
      <c r="C38">
        <v>1</v>
      </c>
    </row>
    <row r="39" spans="1:8" x14ac:dyDescent="0.25">
      <c r="A39" t="s">
        <v>30</v>
      </c>
      <c r="B39">
        <v>7034</v>
      </c>
      <c r="C39">
        <v>1</v>
      </c>
    </row>
    <row r="40" spans="1:8" x14ac:dyDescent="0.25">
      <c r="A40" t="s">
        <v>120</v>
      </c>
      <c r="B40">
        <v>1569</v>
      </c>
      <c r="C40">
        <v>1</v>
      </c>
    </row>
    <row r="41" spans="1:8" x14ac:dyDescent="0.25">
      <c r="A41" t="s">
        <v>61</v>
      </c>
      <c r="B41">
        <v>64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30954</v>
      </c>
      <c r="C42">
        <v>1</v>
      </c>
      <c r="E42" s="1">
        <v>1</v>
      </c>
      <c r="F42" s="1">
        <f>COUNTIF(C:C,"&lt;= 1")</f>
        <v>62</v>
      </c>
      <c r="G42">
        <f t="shared" ref="G42:G51" si="2" xml:space="preserve"> 100 * F42 / 93</f>
        <v>66.666666666666671</v>
      </c>
      <c r="H42">
        <v>3.1E-4</v>
      </c>
    </row>
    <row r="43" spans="1:8" x14ac:dyDescent="0.25">
      <c r="A43" t="s">
        <v>19</v>
      </c>
      <c r="B43">
        <v>2010453</v>
      </c>
      <c r="C43">
        <v>3</v>
      </c>
      <c r="E43" s="1">
        <v>2</v>
      </c>
      <c r="F43" s="1">
        <f>COUNTIF(C:C,"&lt;= 2")</f>
        <v>68</v>
      </c>
      <c r="G43">
        <f t="shared" si="2"/>
        <v>73.118279569892479</v>
      </c>
      <c r="H43">
        <v>3.1E-4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69</v>
      </c>
      <c r="G44">
        <f t="shared" si="2"/>
        <v>74.193548387096769</v>
      </c>
      <c r="H44">
        <v>3.1E-4</v>
      </c>
    </row>
    <row r="45" spans="1:8" x14ac:dyDescent="0.25">
      <c r="A45" t="s">
        <v>51</v>
      </c>
      <c r="B45">
        <v>7538</v>
      </c>
      <c r="C45">
        <v>1</v>
      </c>
      <c r="E45" s="1">
        <v>5</v>
      </c>
      <c r="F45" s="1">
        <f>COUNTIF(C:C,"&lt;=5")</f>
        <v>69</v>
      </c>
      <c r="G45">
        <f t="shared" si="2"/>
        <v>74.193548387096769</v>
      </c>
      <c r="H45">
        <v>3.1E-4</v>
      </c>
    </row>
    <row r="46" spans="1:8" x14ac:dyDescent="0.25">
      <c r="A46" t="s">
        <v>118</v>
      </c>
      <c r="B46">
        <v>7538</v>
      </c>
      <c r="C46">
        <v>1</v>
      </c>
      <c r="E46" s="1">
        <v>8</v>
      </c>
      <c r="F46" s="1">
        <f>COUNTIF(C:C,"&lt;= 8")</f>
        <v>70</v>
      </c>
      <c r="G46">
        <f t="shared" si="2"/>
        <v>75.268817204301072</v>
      </c>
      <c r="H46">
        <v>3.1E-4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75</v>
      </c>
      <c r="G47">
        <f t="shared" si="2"/>
        <v>80.645161290322577</v>
      </c>
      <c r="H47">
        <v>3.1E-4</v>
      </c>
    </row>
    <row r="48" spans="1:8" x14ac:dyDescent="0.25">
      <c r="A48" t="s">
        <v>8</v>
      </c>
      <c r="B48">
        <v>1410</v>
      </c>
      <c r="C48">
        <v>1</v>
      </c>
      <c r="E48" s="1">
        <v>30</v>
      </c>
      <c r="F48" s="1">
        <f>COUNTIF(C:C,"&lt;= 30")</f>
        <v>75</v>
      </c>
      <c r="G48">
        <f t="shared" si="2"/>
        <v>80.645161290322577</v>
      </c>
      <c r="H48">
        <v>3.1E-4</v>
      </c>
    </row>
    <row r="49" spans="1:8" x14ac:dyDescent="0.25">
      <c r="A49" t="s">
        <v>62</v>
      </c>
      <c r="B49">
        <v>223224</v>
      </c>
      <c r="C49">
        <v>9</v>
      </c>
      <c r="E49" s="1">
        <v>50</v>
      </c>
      <c r="F49" s="1">
        <f>COUNTIF(C:C,"&lt;= 50")</f>
        <v>77</v>
      </c>
      <c r="G49">
        <f t="shared" si="2"/>
        <v>82.795698924731184</v>
      </c>
      <c r="H49">
        <v>3.1E-4</v>
      </c>
    </row>
    <row r="50" spans="1:8" x14ac:dyDescent="0.25">
      <c r="A50" t="s">
        <v>59</v>
      </c>
      <c r="B50">
        <v>81864</v>
      </c>
      <c r="C50">
        <v>1</v>
      </c>
      <c r="E50" s="1">
        <v>100</v>
      </c>
      <c r="F50" s="1">
        <f>COUNTIF(C:C,"&lt;= 100")</f>
        <v>77</v>
      </c>
      <c r="G50">
        <f t="shared" si="2"/>
        <v>82.795698924731184</v>
      </c>
      <c r="H50">
        <v>3.1E-4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79</v>
      </c>
      <c r="G51">
        <f t="shared" si="2"/>
        <v>84.946236559139791</v>
      </c>
      <c r="H51">
        <v>3.1E-4</v>
      </c>
    </row>
    <row r="52" spans="1:8" x14ac:dyDescent="0.25">
      <c r="A52" t="s">
        <v>68</v>
      </c>
      <c r="B52">
        <v>1534725</v>
      </c>
      <c r="C52">
        <v>2</v>
      </c>
    </row>
    <row r="53" spans="1:8" x14ac:dyDescent="0.25">
      <c r="A53" t="s">
        <v>13</v>
      </c>
      <c r="B53">
        <v>902654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17413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2216</v>
      </c>
      <c r="C57">
        <v>1</v>
      </c>
    </row>
    <row r="58" spans="1:8" x14ac:dyDescent="0.25">
      <c r="A58" t="s">
        <v>53</v>
      </c>
      <c r="B58">
        <v>1024</v>
      </c>
      <c r="C58">
        <v>1</v>
      </c>
    </row>
    <row r="59" spans="1:8" x14ac:dyDescent="0.25">
      <c r="A59" t="s">
        <v>40</v>
      </c>
      <c r="B59">
        <v>124</v>
      </c>
      <c r="C59">
        <v>1</v>
      </c>
    </row>
    <row r="60" spans="1:8" x14ac:dyDescent="0.25">
      <c r="A60" t="s">
        <v>24</v>
      </c>
      <c r="B60">
        <v>246693</v>
      </c>
      <c r="C60">
        <v>9</v>
      </c>
    </row>
    <row r="61" spans="1:8" x14ac:dyDescent="0.25">
      <c r="A61" t="s">
        <v>38</v>
      </c>
      <c r="B61">
        <v>712</v>
      </c>
      <c r="C61">
        <v>1</v>
      </c>
    </row>
    <row r="62" spans="1:8" x14ac:dyDescent="0.25">
      <c r="A62" t="s">
        <v>48</v>
      </c>
      <c r="B62">
        <v>96</v>
      </c>
      <c r="C62">
        <v>1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77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957011</v>
      </c>
      <c r="C67">
        <v>19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582720</v>
      </c>
      <c r="C70">
        <v>1</v>
      </c>
      <c r="E70"/>
      <c r="F70"/>
    </row>
    <row r="71" spans="1:6" x14ac:dyDescent="0.25">
      <c r="A71" t="s">
        <v>60</v>
      </c>
      <c r="B71">
        <v>35440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564260</v>
      </c>
      <c r="C75">
        <v>2</v>
      </c>
      <c r="E75"/>
      <c r="F75"/>
    </row>
    <row r="76" spans="1:6" x14ac:dyDescent="0.25">
      <c r="A76" t="s">
        <v>2</v>
      </c>
      <c r="B76">
        <v>1052</v>
      </c>
      <c r="C76">
        <v>1</v>
      </c>
      <c r="E76"/>
      <c r="F76"/>
    </row>
    <row r="77" spans="1:6" x14ac:dyDescent="0.25">
      <c r="A77" t="s">
        <v>5</v>
      </c>
      <c r="B77">
        <v>1052</v>
      </c>
      <c r="C77">
        <v>1</v>
      </c>
      <c r="E77"/>
      <c r="F77"/>
    </row>
    <row r="78" spans="1:6" x14ac:dyDescent="0.25">
      <c r="A78" t="s">
        <v>57</v>
      </c>
      <c r="B78">
        <v>441348</v>
      </c>
      <c r="C78">
        <v>9</v>
      </c>
      <c r="E78"/>
      <c r="F78"/>
    </row>
    <row r="79" spans="1:6" x14ac:dyDescent="0.25">
      <c r="A79" t="s">
        <v>6</v>
      </c>
      <c r="B79">
        <v>135</v>
      </c>
      <c r="C79">
        <v>1</v>
      </c>
      <c r="E79"/>
      <c r="F79"/>
    </row>
    <row r="80" spans="1:6" x14ac:dyDescent="0.25">
      <c r="A80" t="s">
        <v>49</v>
      </c>
      <c r="B80">
        <v>684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53553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17413</v>
      </c>
      <c r="C85">
        <v>1</v>
      </c>
      <c r="E85"/>
      <c r="F85"/>
    </row>
    <row r="86" spans="1:6" x14ac:dyDescent="0.25">
      <c r="A86" t="s">
        <v>32</v>
      </c>
      <c r="B86">
        <v>13567</v>
      </c>
      <c r="C86">
        <v>1</v>
      </c>
      <c r="E86"/>
      <c r="F86"/>
    </row>
    <row r="87" spans="1:6" x14ac:dyDescent="0.25">
      <c r="A87" t="s">
        <v>41</v>
      </c>
      <c r="B87">
        <v>451</v>
      </c>
      <c r="C87">
        <v>1</v>
      </c>
      <c r="E87"/>
      <c r="F87"/>
    </row>
    <row r="88" spans="1:6" x14ac:dyDescent="0.25">
      <c r="A88" t="s">
        <v>63</v>
      </c>
      <c r="B88">
        <v>731499</v>
      </c>
      <c r="C88">
        <v>1</v>
      </c>
      <c r="E88"/>
      <c r="F88"/>
    </row>
    <row r="89" spans="1:6" x14ac:dyDescent="0.25">
      <c r="A89" t="s">
        <v>9</v>
      </c>
      <c r="B89">
        <v>2467</v>
      </c>
      <c r="C89">
        <v>1</v>
      </c>
      <c r="E89"/>
      <c r="F89"/>
    </row>
    <row r="90" spans="1:6" x14ac:dyDescent="0.25">
      <c r="A90" t="s">
        <v>22</v>
      </c>
      <c r="B90">
        <v>106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1318</v>
      </c>
      <c r="C92">
        <v>1</v>
      </c>
      <c r="E92"/>
      <c r="F92"/>
    </row>
    <row r="93" spans="1:6" x14ac:dyDescent="0.25">
      <c r="A93" t="s">
        <v>14</v>
      </c>
      <c r="B93">
        <v>2583</v>
      </c>
      <c r="C93">
        <v>1</v>
      </c>
      <c r="E93"/>
      <c r="F93"/>
    </row>
    <row r="94" spans="1:6" x14ac:dyDescent="0.25">
      <c r="A94" t="s">
        <v>56</v>
      </c>
      <c r="B94">
        <v>85491</v>
      </c>
      <c r="C94">
        <v>2</v>
      </c>
      <c r="E94"/>
      <c r="F94"/>
    </row>
    <row r="95" spans="1:6" x14ac:dyDescent="0.25">
      <c r="A95" t="s">
        <v>69</v>
      </c>
      <c r="B95">
        <v>1263249</v>
      </c>
      <c r="C95">
        <v>184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66</v>
      </c>
      <c r="C97">
        <v>1</v>
      </c>
      <c r="E97"/>
      <c r="F97"/>
    </row>
    <row r="98" spans="1:6" x14ac:dyDescent="0.25">
      <c r="A98" t="s">
        <v>7</v>
      </c>
      <c r="B98">
        <v>142064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683636</v>
      </c>
      <c r="C100">
        <v>1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23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57236</v>
      </c>
      <c r="C105">
        <v>1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13567</v>
      </c>
      <c r="C108">
        <v>6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28376</v>
      </c>
      <c r="C112">
        <v>1</v>
      </c>
    </row>
    <row r="113" spans="1:6" x14ac:dyDescent="0.25">
      <c r="A113" t="s">
        <v>67</v>
      </c>
      <c r="B113">
        <v>825</v>
      </c>
      <c r="C113">
        <v>2</v>
      </c>
      <c r="E113"/>
      <c r="F113"/>
    </row>
    <row r="114" spans="1:6" x14ac:dyDescent="0.25">
      <c r="A114" t="s">
        <v>17</v>
      </c>
      <c r="B114">
        <v>3416</v>
      </c>
      <c r="C114">
        <v>1</v>
      </c>
      <c r="E114"/>
      <c r="F114"/>
    </row>
    <row r="115" spans="1:6" x14ac:dyDescent="0.25">
      <c r="A115" t="s">
        <v>71</v>
      </c>
      <c r="B115">
        <v>30173</v>
      </c>
      <c r="C115">
        <v>1</v>
      </c>
      <c r="E115"/>
      <c r="F115"/>
    </row>
    <row r="116" spans="1:6" x14ac:dyDescent="0.25">
      <c r="A116" t="s">
        <v>33</v>
      </c>
      <c r="B116">
        <v>1082</v>
      </c>
      <c r="C116">
        <v>1</v>
      </c>
      <c r="E116"/>
      <c r="F116"/>
    </row>
    <row r="117" spans="1:6" x14ac:dyDescent="0.25">
      <c r="A117" t="s">
        <v>91</v>
      </c>
      <c r="B117">
        <v>1220</v>
      </c>
      <c r="C117">
        <v>1</v>
      </c>
      <c r="E117"/>
      <c r="F117"/>
    </row>
    <row r="118" spans="1:6" x14ac:dyDescent="0.25">
      <c r="A118" t="s">
        <v>11</v>
      </c>
      <c r="B118">
        <v>1</v>
      </c>
      <c r="C118">
        <v>1</v>
      </c>
      <c r="E118"/>
      <c r="F118"/>
    </row>
    <row r="119" spans="1:6" x14ac:dyDescent="0.25">
      <c r="A119" t="s">
        <v>90</v>
      </c>
      <c r="B119">
        <v>2147483647</v>
      </c>
      <c r="C119">
        <v>2147483647</v>
      </c>
      <c r="E119"/>
      <c r="F119"/>
    </row>
    <row r="120" spans="1:6" x14ac:dyDescent="0.25">
      <c r="A120" t="s">
        <v>89</v>
      </c>
      <c r="B120">
        <v>2147483647</v>
      </c>
      <c r="C120">
        <v>2147483647</v>
      </c>
      <c r="E120"/>
      <c r="F120"/>
    </row>
    <row r="121" spans="1:6" x14ac:dyDescent="0.25">
      <c r="A121" t="s">
        <v>23</v>
      </c>
      <c r="B121">
        <v>1804</v>
      </c>
      <c r="C121">
        <v>1</v>
      </c>
      <c r="E121"/>
      <c r="F121"/>
    </row>
    <row r="122" spans="1:6" x14ac:dyDescent="0.25">
      <c r="A122" t="s">
        <v>88</v>
      </c>
      <c r="B122">
        <v>52</v>
      </c>
      <c r="C122">
        <v>2</v>
      </c>
      <c r="E122"/>
      <c r="F122"/>
    </row>
    <row r="123" spans="1:6" x14ac:dyDescent="0.25">
      <c r="A123" t="s">
        <v>52</v>
      </c>
      <c r="B123">
        <v>2271285</v>
      </c>
      <c r="C123">
        <v>594</v>
      </c>
      <c r="E123"/>
      <c r="F123"/>
    </row>
    <row r="124" spans="1:6" x14ac:dyDescent="0.25">
      <c r="A124" t="s">
        <v>87</v>
      </c>
      <c r="B124">
        <v>2271285</v>
      </c>
      <c r="C124">
        <v>631</v>
      </c>
      <c r="E124"/>
      <c r="F124"/>
    </row>
    <row r="125" spans="1:6" x14ac:dyDescent="0.25">
      <c r="A125" t="s">
        <v>3</v>
      </c>
      <c r="B125">
        <v>115504</v>
      </c>
      <c r="C125">
        <v>114</v>
      </c>
      <c r="E125"/>
      <c r="F125"/>
    </row>
    <row r="126" spans="1:6" x14ac:dyDescent="0.25">
      <c r="A126" t="s">
        <v>86</v>
      </c>
      <c r="B126">
        <v>2147483647</v>
      </c>
      <c r="C126">
        <v>2147483647</v>
      </c>
      <c r="E126"/>
      <c r="F126"/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workbookViewId="0">
      <selection activeCell="C16" sqref="C1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11" t="s">
        <v>149</v>
      </c>
      <c r="B1" s="11"/>
      <c r="C1" s="11"/>
      <c r="D1" s="11"/>
      <c r="E1" s="11"/>
      <c r="F1" s="11"/>
      <c r="G1" s="11"/>
      <c r="H1" s="11"/>
    </row>
    <row r="2" spans="1:8" ht="21" x14ac:dyDescent="0.25">
      <c r="A2" s="4"/>
      <c r="B2" s="12"/>
      <c r="C2" s="12"/>
      <c r="E2" s="2"/>
      <c r="F2" s="2"/>
      <c r="G2" s="2"/>
      <c r="H2" s="2"/>
    </row>
    <row r="3" spans="1:8" ht="21" customHeight="1" x14ac:dyDescent="0.25">
      <c r="B3" s="12"/>
      <c r="C3" s="12"/>
      <c r="E3" s="2"/>
      <c r="F3" s="2"/>
      <c r="G3" s="2"/>
      <c r="H3" s="2"/>
    </row>
    <row r="4" spans="1:8" ht="21" customHeight="1" x14ac:dyDescent="0.25">
      <c r="B4" s="9"/>
      <c r="C4" s="9"/>
      <c r="E4" s="2"/>
      <c r="F4" s="2"/>
      <c r="G4" s="2"/>
      <c r="H4" s="2"/>
    </row>
    <row r="5" spans="1:8" ht="15" customHeight="1" x14ac:dyDescent="0.25">
      <c r="A5" t="s">
        <v>132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</row>
    <row r="6" spans="1:8" x14ac:dyDescent="0.25">
      <c r="A6" t="s">
        <v>126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t="shared" ref="H6:H17" si="1" xml:space="preserve"> G6 * 100 / 122</f>
        <v>3.278688524590164</v>
      </c>
    </row>
    <row r="7" spans="1:8" x14ac:dyDescent="0.25">
      <c r="A7" t="s">
        <v>124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11</v>
      </c>
      <c r="H7">
        <f t="shared" si="1"/>
        <v>9.0163934426229506</v>
      </c>
    </row>
    <row r="8" spans="1:8" x14ac:dyDescent="0.25">
      <c r="A8" t="s">
        <v>28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</row>
    <row r="9" spans="1:8" x14ac:dyDescent="0.25">
      <c r="A9" t="s">
        <v>119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</row>
    <row r="10" spans="1:8" x14ac:dyDescent="0.25">
      <c r="A10" t="s">
        <v>50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40</v>
      </c>
      <c r="H10">
        <f t="shared" si="1"/>
        <v>32.786885245901637</v>
      </c>
    </row>
    <row r="11" spans="1:8" x14ac:dyDescent="0.25">
      <c r="A11" t="s">
        <v>42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44</v>
      </c>
      <c r="H11">
        <f t="shared" si="1"/>
        <v>36.065573770491802</v>
      </c>
    </row>
    <row r="12" spans="1:8" x14ac:dyDescent="0.25">
      <c r="A12" t="s">
        <v>86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57</v>
      </c>
      <c r="H12">
        <f t="shared" si="1"/>
        <v>46.721311475409834</v>
      </c>
    </row>
    <row r="13" spans="1:8" x14ac:dyDescent="0.25">
      <c r="A13" t="s">
        <v>87</v>
      </c>
      <c r="B13">
        <v>2271285</v>
      </c>
      <c r="C13">
        <v>631</v>
      </c>
      <c r="E13" s="1">
        <v>100000</v>
      </c>
      <c r="F13" s="1">
        <f t="shared" si="0"/>
        <v>5.1031551787839389</v>
      </c>
      <c r="G13">
        <f>COUNTIF(B5:B126,"&lt; 100000")</f>
        <v>62</v>
      </c>
      <c r="H13">
        <f t="shared" si="1"/>
        <v>50.819672131147541</v>
      </c>
    </row>
    <row r="14" spans="1:8" x14ac:dyDescent="0.25">
      <c r="A14" t="s">
        <v>122</v>
      </c>
      <c r="B14">
        <v>2271285</v>
      </c>
      <c r="C14">
        <v>612</v>
      </c>
      <c r="E14" s="1">
        <v>500000</v>
      </c>
      <c r="F14" s="1">
        <f t="shared" si="0"/>
        <v>25.515775893919692</v>
      </c>
      <c r="G14">
        <f>COUNTIF(B5:B126,"&lt; 500000")</f>
        <v>68</v>
      </c>
      <c r="H14">
        <f t="shared" si="1"/>
        <v>55.73770491803279</v>
      </c>
    </row>
    <row r="15" spans="1:8" x14ac:dyDescent="0.25">
      <c r="A15" t="s">
        <v>52</v>
      </c>
      <c r="B15">
        <v>2271285</v>
      </c>
      <c r="C15">
        <v>594</v>
      </c>
      <c r="E15" s="1">
        <v>1000000</v>
      </c>
      <c r="F15" s="1">
        <f t="shared" si="0"/>
        <v>51.031551787839383</v>
      </c>
      <c r="G15">
        <f>COUNTIF(B5:B126,"&lt; 1000000")</f>
        <v>76</v>
      </c>
      <c r="H15">
        <f t="shared" si="1"/>
        <v>62.295081967213115</v>
      </c>
    </row>
    <row r="16" spans="1:8" x14ac:dyDescent="0.25">
      <c r="A16" t="s">
        <v>3</v>
      </c>
      <c r="B16">
        <v>115504</v>
      </c>
      <c r="C16">
        <v>573</v>
      </c>
      <c r="E16" s="1">
        <v>1100000</v>
      </c>
      <c r="F16" s="1">
        <f t="shared" si="0"/>
        <v>56.134706966623327</v>
      </c>
      <c r="G16">
        <f>COUNTIF(B5:B126,"&lt; 1100000")</f>
        <v>77</v>
      </c>
      <c r="H16">
        <f t="shared" si="1"/>
        <v>63.114754098360656</v>
      </c>
    </row>
    <row r="17" spans="1:8" x14ac:dyDescent="0.25">
      <c r="A17" t="s">
        <v>69</v>
      </c>
      <c r="B17">
        <v>1263249</v>
      </c>
      <c r="C17">
        <v>184</v>
      </c>
      <c r="E17" s="1">
        <v>2000000</v>
      </c>
      <c r="F17" s="1">
        <f t="shared" si="0"/>
        <v>102.06310357567877</v>
      </c>
      <c r="G17">
        <f>COUNTIF(B5:B126,"&lt; 2000000")</f>
        <v>81</v>
      </c>
      <c r="H17">
        <f t="shared" si="1"/>
        <v>66.393442622950815</v>
      </c>
    </row>
    <row r="18" spans="1:8" x14ac:dyDescent="0.25">
      <c r="A18" t="s">
        <v>25</v>
      </c>
      <c r="B18">
        <v>1080362</v>
      </c>
      <c r="C18">
        <v>42</v>
      </c>
      <c r="E18"/>
      <c r="F18"/>
    </row>
    <row r="19" spans="1:8" x14ac:dyDescent="0.25">
      <c r="A19" t="s">
        <v>21</v>
      </c>
      <c r="B19">
        <v>60754</v>
      </c>
      <c r="C19">
        <v>38</v>
      </c>
      <c r="E19"/>
      <c r="F19"/>
    </row>
    <row r="20" spans="1:8" x14ac:dyDescent="0.25">
      <c r="A20" t="s">
        <v>4</v>
      </c>
      <c r="B20">
        <v>31421</v>
      </c>
      <c r="C20">
        <v>20</v>
      </c>
      <c r="E20"/>
      <c r="F20"/>
    </row>
    <row r="21" spans="1:8" x14ac:dyDescent="0.25">
      <c r="A21" t="s">
        <v>20</v>
      </c>
      <c r="B21">
        <v>957011</v>
      </c>
      <c r="C21">
        <v>19</v>
      </c>
      <c r="E21"/>
      <c r="F21"/>
    </row>
    <row r="22" spans="1:8" x14ac:dyDescent="0.25">
      <c r="A22" t="s">
        <v>62</v>
      </c>
      <c r="B22">
        <v>223224</v>
      </c>
      <c r="C22">
        <v>9</v>
      </c>
      <c r="E22"/>
      <c r="F22"/>
    </row>
    <row r="23" spans="1:8" x14ac:dyDescent="0.25">
      <c r="A23" t="s">
        <v>24</v>
      </c>
      <c r="B23">
        <v>246693</v>
      </c>
      <c r="C23">
        <v>9</v>
      </c>
      <c r="E23"/>
      <c r="F23"/>
    </row>
    <row r="24" spans="1:8" x14ac:dyDescent="0.25">
      <c r="A24" t="s">
        <v>57</v>
      </c>
      <c r="B24">
        <v>441348</v>
      </c>
      <c r="C24">
        <v>9</v>
      </c>
      <c r="E24"/>
      <c r="F24"/>
    </row>
    <row r="25" spans="1:8" x14ac:dyDescent="0.25">
      <c r="A25" t="s">
        <v>19</v>
      </c>
      <c r="B25">
        <v>2010453</v>
      </c>
      <c r="C25">
        <v>3</v>
      </c>
      <c r="E25"/>
      <c r="F25"/>
    </row>
    <row r="26" spans="1:8" x14ac:dyDescent="0.25">
      <c r="A26" t="s">
        <v>67</v>
      </c>
      <c r="B26">
        <v>825</v>
      </c>
      <c r="C26">
        <v>3</v>
      </c>
      <c r="E26"/>
      <c r="F26"/>
    </row>
    <row r="27" spans="1:8" x14ac:dyDescent="0.25">
      <c r="A27" t="s">
        <v>43</v>
      </c>
      <c r="B27">
        <v>10658</v>
      </c>
      <c r="C27">
        <v>2</v>
      </c>
      <c r="E27"/>
      <c r="F27"/>
    </row>
    <row r="28" spans="1:8" x14ac:dyDescent="0.25">
      <c r="A28" t="s">
        <v>68</v>
      </c>
      <c r="B28">
        <v>1534725</v>
      </c>
      <c r="C28">
        <v>2</v>
      </c>
      <c r="E28"/>
      <c r="F28"/>
    </row>
    <row r="29" spans="1:8" x14ac:dyDescent="0.25">
      <c r="A29" t="s">
        <v>72</v>
      </c>
      <c r="B29">
        <v>564260</v>
      </c>
      <c r="C29">
        <v>2</v>
      </c>
      <c r="E29"/>
      <c r="F29"/>
    </row>
    <row r="30" spans="1:8" x14ac:dyDescent="0.25">
      <c r="A30" t="s">
        <v>56</v>
      </c>
      <c r="B30">
        <v>85491</v>
      </c>
      <c r="C30">
        <v>2</v>
      </c>
      <c r="E30"/>
      <c r="F30"/>
    </row>
    <row r="31" spans="1:8" x14ac:dyDescent="0.25">
      <c r="A31" t="s">
        <v>93</v>
      </c>
      <c r="B31">
        <v>13567</v>
      </c>
      <c r="C31">
        <v>2</v>
      </c>
      <c r="E31"/>
      <c r="F31"/>
    </row>
    <row r="32" spans="1:8" x14ac:dyDescent="0.25">
      <c r="A32" t="s">
        <v>88</v>
      </c>
      <c r="B32">
        <v>52</v>
      </c>
      <c r="C32">
        <v>2</v>
      </c>
      <c r="E32"/>
      <c r="F32"/>
    </row>
    <row r="33" spans="1:8" x14ac:dyDescent="0.25">
      <c r="A33" t="s">
        <v>0</v>
      </c>
      <c r="B33">
        <v>1</v>
      </c>
      <c r="C33">
        <v>1</v>
      </c>
      <c r="E33"/>
      <c r="F33"/>
    </row>
    <row r="34" spans="1:8" x14ac:dyDescent="0.25">
      <c r="A34" t="s">
        <v>134</v>
      </c>
      <c r="B34">
        <v>23780</v>
      </c>
      <c r="C34">
        <v>1</v>
      </c>
    </row>
    <row r="35" spans="1:8" x14ac:dyDescent="0.25">
      <c r="A35" t="s">
        <v>131</v>
      </c>
      <c r="B35">
        <v>1347237</v>
      </c>
      <c r="C35">
        <v>1</v>
      </c>
    </row>
    <row r="36" spans="1:8" x14ac:dyDescent="0.25">
      <c r="A36" t="s">
        <v>130</v>
      </c>
      <c r="B36">
        <v>1347237</v>
      </c>
      <c r="C36">
        <v>1</v>
      </c>
    </row>
    <row r="37" spans="1:8" x14ac:dyDescent="0.25">
      <c r="A37" t="s">
        <v>36</v>
      </c>
      <c r="B37">
        <v>930</v>
      </c>
      <c r="C37">
        <v>1</v>
      </c>
    </row>
    <row r="38" spans="1:8" x14ac:dyDescent="0.25">
      <c r="A38" t="s">
        <v>26</v>
      </c>
      <c r="B38">
        <v>8</v>
      </c>
      <c r="C38">
        <v>1</v>
      </c>
    </row>
    <row r="39" spans="1:8" x14ac:dyDescent="0.25">
      <c r="A39" t="s">
        <v>37</v>
      </c>
      <c r="B39">
        <v>1738</v>
      </c>
      <c r="C39">
        <v>1</v>
      </c>
    </row>
    <row r="40" spans="1:8" x14ac:dyDescent="0.25">
      <c r="A40" t="s">
        <v>55</v>
      </c>
      <c r="B40">
        <v>1978</v>
      </c>
      <c r="C40">
        <v>1</v>
      </c>
    </row>
    <row r="41" spans="1:8" x14ac:dyDescent="0.25">
      <c r="A41" t="s">
        <v>127</v>
      </c>
      <c r="B41">
        <v>174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58</v>
      </c>
      <c r="B42">
        <v>604358</v>
      </c>
      <c r="C42">
        <v>1</v>
      </c>
      <c r="E42" s="1">
        <v>1</v>
      </c>
      <c r="F42" s="1">
        <f>COUNTIF(C:C,"&lt;= 1")</f>
        <v>65</v>
      </c>
      <c r="G42">
        <f t="shared" ref="G42:G51" si="2" xml:space="preserve"> 100 * F42 / 93</f>
        <v>69.892473118279568</v>
      </c>
      <c r="H42">
        <v>3.1E-4</v>
      </c>
    </row>
    <row r="43" spans="1:8" x14ac:dyDescent="0.25">
      <c r="A43" t="s">
        <v>34</v>
      </c>
      <c r="B43">
        <v>1055</v>
      </c>
      <c r="C43">
        <v>1</v>
      </c>
      <c r="E43" s="1">
        <v>2</v>
      </c>
      <c r="F43" s="1">
        <f>COUNTIF(C:C,"&lt;= 2")</f>
        <v>71</v>
      </c>
      <c r="G43">
        <f t="shared" si="2"/>
        <v>76.344086021505376</v>
      </c>
      <c r="H43">
        <v>3.1E-4</v>
      </c>
    </row>
    <row r="44" spans="1:8" x14ac:dyDescent="0.25">
      <c r="A44" t="s">
        <v>16</v>
      </c>
      <c r="B44">
        <v>1819</v>
      </c>
      <c r="C44">
        <v>1</v>
      </c>
      <c r="E44" s="1">
        <v>3</v>
      </c>
      <c r="F44" s="1">
        <f>COUNTIF(C:C,"&lt;= 3")</f>
        <v>73</v>
      </c>
      <c r="G44">
        <f t="shared" si="2"/>
        <v>78.494623655913983</v>
      </c>
      <c r="H44">
        <v>3.1E-4</v>
      </c>
    </row>
    <row r="45" spans="1:8" x14ac:dyDescent="0.25">
      <c r="A45" t="s">
        <v>15</v>
      </c>
      <c r="B45">
        <v>288643</v>
      </c>
      <c r="C45">
        <v>1</v>
      </c>
      <c r="E45" s="1">
        <v>5</v>
      </c>
      <c r="F45" s="1">
        <f>COUNTIF(C:C,"&lt;=5")</f>
        <v>73</v>
      </c>
      <c r="G45">
        <f t="shared" si="2"/>
        <v>78.494623655913983</v>
      </c>
      <c r="H45">
        <v>3.1E-4</v>
      </c>
    </row>
    <row r="46" spans="1:8" x14ac:dyDescent="0.25">
      <c r="A46" t="s">
        <v>12</v>
      </c>
      <c r="B46">
        <v>565471</v>
      </c>
      <c r="C46">
        <v>1</v>
      </c>
      <c r="E46" s="1">
        <v>8</v>
      </c>
      <c r="F46" s="1">
        <f>COUNTIF(C:C,"&lt;= 8")</f>
        <v>73</v>
      </c>
      <c r="G46">
        <f t="shared" si="2"/>
        <v>78.494623655913983</v>
      </c>
      <c r="H46">
        <v>3.1E-4</v>
      </c>
    </row>
    <row r="47" spans="1:8" x14ac:dyDescent="0.25">
      <c r="A47" t="s">
        <v>125</v>
      </c>
      <c r="B47">
        <v>4165</v>
      </c>
      <c r="C47">
        <v>1</v>
      </c>
      <c r="E47" s="1">
        <v>20</v>
      </c>
      <c r="F47" s="1">
        <f>COUNTIF(C:C,"&lt;= 20")</f>
        <v>78</v>
      </c>
      <c r="G47">
        <f t="shared" si="2"/>
        <v>83.870967741935488</v>
      </c>
      <c r="H47">
        <v>3.1E-4</v>
      </c>
    </row>
    <row r="48" spans="1:8" x14ac:dyDescent="0.25">
      <c r="A48" t="s">
        <v>70</v>
      </c>
      <c r="B48">
        <v>45712</v>
      </c>
      <c r="C48">
        <v>1</v>
      </c>
      <c r="E48" s="1">
        <v>30</v>
      </c>
      <c r="F48" s="1">
        <f>COUNTIF(C:C,"&lt;= 30")</f>
        <v>78</v>
      </c>
      <c r="G48">
        <f t="shared" si="2"/>
        <v>83.870967741935488</v>
      </c>
      <c r="H48">
        <v>3.1E-4</v>
      </c>
    </row>
    <row r="49" spans="1:8" x14ac:dyDescent="0.25">
      <c r="A49" t="s">
        <v>64</v>
      </c>
      <c r="B49">
        <v>14080</v>
      </c>
      <c r="C49">
        <v>1</v>
      </c>
      <c r="E49" s="1">
        <v>50</v>
      </c>
      <c r="F49" s="1">
        <f>COUNTIF(C:C,"&lt;= 50")</f>
        <v>80</v>
      </c>
      <c r="G49">
        <f t="shared" si="2"/>
        <v>86.021505376344081</v>
      </c>
      <c r="H49">
        <v>3.1E-4</v>
      </c>
    </row>
    <row r="50" spans="1:8" x14ac:dyDescent="0.25">
      <c r="A50" t="s">
        <v>10</v>
      </c>
      <c r="B50">
        <v>442</v>
      </c>
      <c r="C50">
        <v>1</v>
      </c>
      <c r="E50" s="1">
        <v>100</v>
      </c>
      <c r="F50" s="1">
        <f>COUNTIF(C:C,"&lt;= 100")</f>
        <v>80</v>
      </c>
      <c r="G50">
        <f t="shared" si="2"/>
        <v>86.021505376344081</v>
      </c>
      <c r="H50">
        <v>3.1E-4</v>
      </c>
    </row>
    <row r="51" spans="1:8" x14ac:dyDescent="0.25">
      <c r="A51" t="s">
        <v>27</v>
      </c>
      <c r="B51">
        <v>107</v>
      </c>
      <c r="C51">
        <v>1</v>
      </c>
      <c r="E51" s="1">
        <v>500</v>
      </c>
      <c r="F51" s="1">
        <f>COUNTIF(C:C,"&lt;= 500")</f>
        <v>81</v>
      </c>
      <c r="G51">
        <f t="shared" si="2"/>
        <v>87.096774193548384</v>
      </c>
      <c r="H51">
        <v>3.1E-4</v>
      </c>
    </row>
    <row r="52" spans="1:8" x14ac:dyDescent="0.25">
      <c r="A52" t="s">
        <v>31</v>
      </c>
      <c r="B52">
        <v>5123</v>
      </c>
      <c r="C52">
        <v>1</v>
      </c>
    </row>
    <row r="53" spans="1:8" x14ac:dyDescent="0.25">
      <c r="A53" t="s">
        <v>30</v>
      </c>
      <c r="B53">
        <v>7034</v>
      </c>
      <c r="C53">
        <v>1</v>
      </c>
    </row>
    <row r="54" spans="1:8" x14ac:dyDescent="0.25">
      <c r="A54" t="s">
        <v>120</v>
      </c>
      <c r="B54">
        <v>1569</v>
      </c>
      <c r="C54">
        <v>1</v>
      </c>
    </row>
    <row r="55" spans="1:8" x14ac:dyDescent="0.25">
      <c r="A55" t="s">
        <v>61</v>
      </c>
      <c r="B55">
        <v>64</v>
      </c>
      <c r="C55">
        <v>1</v>
      </c>
    </row>
    <row r="56" spans="1:8" x14ac:dyDescent="0.25">
      <c r="A56" t="s">
        <v>1</v>
      </c>
      <c r="B56">
        <v>30954</v>
      </c>
      <c r="C56">
        <v>1</v>
      </c>
    </row>
    <row r="57" spans="1:8" x14ac:dyDescent="0.25">
      <c r="A57" t="s">
        <v>51</v>
      </c>
      <c r="B57">
        <v>7538</v>
      </c>
      <c r="C57">
        <v>1</v>
      </c>
    </row>
    <row r="58" spans="1:8" x14ac:dyDescent="0.25">
      <c r="A58" t="s">
        <v>118</v>
      </c>
      <c r="B58">
        <v>7538</v>
      </c>
      <c r="C58">
        <v>1</v>
      </c>
    </row>
    <row r="59" spans="1:8" x14ac:dyDescent="0.25">
      <c r="A59" t="s">
        <v>8</v>
      </c>
      <c r="B59">
        <v>1410</v>
      </c>
      <c r="C59">
        <v>1</v>
      </c>
    </row>
    <row r="60" spans="1:8" x14ac:dyDescent="0.25">
      <c r="A60" t="s">
        <v>59</v>
      </c>
      <c r="B60">
        <v>81864</v>
      </c>
      <c r="C60">
        <v>1</v>
      </c>
    </row>
    <row r="61" spans="1:8" x14ac:dyDescent="0.25">
      <c r="A61" t="s">
        <v>13</v>
      </c>
      <c r="B61">
        <v>902654</v>
      </c>
      <c r="C61">
        <v>1</v>
      </c>
    </row>
    <row r="62" spans="1:8" x14ac:dyDescent="0.25">
      <c r="A62" t="s">
        <v>45</v>
      </c>
      <c r="B62">
        <v>17413</v>
      </c>
      <c r="C62">
        <v>1</v>
      </c>
    </row>
    <row r="63" spans="1:8" x14ac:dyDescent="0.25">
      <c r="A63" t="s">
        <v>113</v>
      </c>
      <c r="B63">
        <v>2216</v>
      </c>
      <c r="C63">
        <v>1</v>
      </c>
    </row>
    <row r="64" spans="1:8" x14ac:dyDescent="0.25">
      <c r="A64" t="s">
        <v>53</v>
      </c>
      <c r="B64">
        <v>1024</v>
      </c>
      <c r="C64">
        <v>1</v>
      </c>
    </row>
    <row r="65" spans="1:6" x14ac:dyDescent="0.25">
      <c r="A65" t="s">
        <v>40</v>
      </c>
      <c r="B65">
        <v>124</v>
      </c>
      <c r="C65">
        <v>1</v>
      </c>
    </row>
    <row r="66" spans="1:6" x14ac:dyDescent="0.25">
      <c r="A66" t="s">
        <v>38</v>
      </c>
      <c r="B66">
        <v>712</v>
      </c>
      <c r="C66">
        <v>1</v>
      </c>
      <c r="E66"/>
      <c r="F66"/>
    </row>
    <row r="67" spans="1:6" x14ac:dyDescent="0.25">
      <c r="A67" t="s">
        <v>48</v>
      </c>
      <c r="B67">
        <v>96</v>
      </c>
      <c r="C67">
        <v>1</v>
      </c>
      <c r="E67"/>
      <c r="F67"/>
    </row>
    <row r="68" spans="1:6" x14ac:dyDescent="0.25">
      <c r="A68" t="s">
        <v>35</v>
      </c>
      <c r="B68">
        <v>77</v>
      </c>
      <c r="C68">
        <v>1</v>
      </c>
      <c r="E68"/>
      <c r="F68"/>
    </row>
    <row r="69" spans="1:6" x14ac:dyDescent="0.25">
      <c r="A69" t="s">
        <v>54</v>
      </c>
      <c r="B69">
        <v>582720</v>
      </c>
      <c r="C69">
        <v>1</v>
      </c>
      <c r="E69"/>
      <c r="F69"/>
    </row>
    <row r="70" spans="1:6" x14ac:dyDescent="0.25">
      <c r="A70" t="s">
        <v>60</v>
      </c>
      <c r="B70">
        <v>35440</v>
      </c>
      <c r="C70">
        <v>1</v>
      </c>
      <c r="E70"/>
      <c r="F70"/>
    </row>
    <row r="71" spans="1:6" x14ac:dyDescent="0.25">
      <c r="A71" t="s">
        <v>2</v>
      </c>
      <c r="B71">
        <v>1052</v>
      </c>
      <c r="C71">
        <v>1</v>
      </c>
      <c r="E71"/>
      <c r="F71"/>
    </row>
    <row r="72" spans="1:6" x14ac:dyDescent="0.25">
      <c r="A72" t="s">
        <v>5</v>
      </c>
      <c r="B72">
        <v>1052</v>
      </c>
      <c r="C72">
        <v>1</v>
      </c>
      <c r="E72"/>
      <c r="F72"/>
    </row>
    <row r="73" spans="1:6" x14ac:dyDescent="0.25">
      <c r="A73" t="s">
        <v>6</v>
      </c>
      <c r="B73">
        <v>135</v>
      </c>
      <c r="C73">
        <v>1</v>
      </c>
      <c r="E73"/>
      <c r="F73"/>
    </row>
    <row r="74" spans="1:6" x14ac:dyDescent="0.25">
      <c r="A74" t="s">
        <v>49</v>
      </c>
      <c r="B74">
        <v>684</v>
      </c>
      <c r="C74">
        <v>1</v>
      </c>
      <c r="E74"/>
      <c r="F74"/>
    </row>
    <row r="75" spans="1:6" x14ac:dyDescent="0.25">
      <c r="A75" t="s">
        <v>104</v>
      </c>
      <c r="B75">
        <v>53553</v>
      </c>
      <c r="C75">
        <v>1</v>
      </c>
      <c r="E75"/>
      <c r="F75"/>
    </row>
    <row r="76" spans="1:6" x14ac:dyDescent="0.25">
      <c r="A76" t="s">
        <v>29</v>
      </c>
      <c r="B76">
        <v>17413</v>
      </c>
      <c r="C76">
        <v>1</v>
      </c>
      <c r="E76"/>
      <c r="F76"/>
    </row>
    <row r="77" spans="1:6" x14ac:dyDescent="0.25">
      <c r="A77" t="s">
        <v>32</v>
      </c>
      <c r="B77">
        <v>13567</v>
      </c>
      <c r="C77">
        <v>1</v>
      </c>
      <c r="E77"/>
      <c r="F77"/>
    </row>
    <row r="78" spans="1:6" x14ac:dyDescent="0.25">
      <c r="A78" t="s">
        <v>41</v>
      </c>
      <c r="B78">
        <v>451</v>
      </c>
      <c r="C78">
        <v>1</v>
      </c>
      <c r="E78"/>
      <c r="F78"/>
    </row>
    <row r="79" spans="1:6" x14ac:dyDescent="0.25">
      <c r="A79" t="s">
        <v>63</v>
      </c>
      <c r="B79">
        <v>731499</v>
      </c>
      <c r="C79">
        <v>1</v>
      </c>
      <c r="E79"/>
      <c r="F79"/>
    </row>
    <row r="80" spans="1:6" x14ac:dyDescent="0.25">
      <c r="A80" t="s">
        <v>9</v>
      </c>
      <c r="B80">
        <v>2467</v>
      </c>
      <c r="C80">
        <v>1</v>
      </c>
      <c r="E80"/>
      <c r="F80"/>
    </row>
    <row r="81" spans="1:6" x14ac:dyDescent="0.25">
      <c r="A81" t="s">
        <v>22</v>
      </c>
      <c r="B81">
        <v>106</v>
      </c>
      <c r="C81">
        <v>1</v>
      </c>
      <c r="E81"/>
      <c r="F81"/>
    </row>
    <row r="82" spans="1:6" x14ac:dyDescent="0.25">
      <c r="A82" t="s">
        <v>44</v>
      </c>
      <c r="B82">
        <v>1318</v>
      </c>
      <c r="C82">
        <v>1</v>
      </c>
      <c r="E82"/>
      <c r="F82"/>
    </row>
    <row r="83" spans="1:6" x14ac:dyDescent="0.25">
      <c r="A83" t="s">
        <v>14</v>
      </c>
      <c r="B83">
        <v>2583</v>
      </c>
      <c r="C83">
        <v>1</v>
      </c>
      <c r="E83"/>
      <c r="F83"/>
    </row>
    <row r="84" spans="1:6" x14ac:dyDescent="0.25">
      <c r="A84" t="s">
        <v>47</v>
      </c>
      <c r="B84">
        <v>66</v>
      </c>
      <c r="C84">
        <v>1</v>
      </c>
      <c r="E84"/>
      <c r="F84"/>
    </row>
    <row r="85" spans="1:6" x14ac:dyDescent="0.25">
      <c r="A85" t="s">
        <v>7</v>
      </c>
      <c r="B85">
        <v>142064</v>
      </c>
      <c r="C85">
        <v>1</v>
      </c>
      <c r="E85"/>
      <c r="F85"/>
    </row>
    <row r="86" spans="1:6" x14ac:dyDescent="0.25">
      <c r="A86" t="s">
        <v>65</v>
      </c>
      <c r="B86">
        <v>683636</v>
      </c>
      <c r="C86">
        <v>1</v>
      </c>
      <c r="E86"/>
      <c r="F86"/>
    </row>
    <row r="87" spans="1:6" x14ac:dyDescent="0.25">
      <c r="A87" t="s">
        <v>98</v>
      </c>
      <c r="B87">
        <v>15</v>
      </c>
      <c r="C87">
        <v>1</v>
      </c>
      <c r="E87"/>
      <c r="F87"/>
    </row>
    <row r="88" spans="1:6" x14ac:dyDescent="0.25">
      <c r="A88" t="s">
        <v>39</v>
      </c>
      <c r="B88">
        <v>23</v>
      </c>
      <c r="C88">
        <v>1</v>
      </c>
      <c r="E88"/>
      <c r="F88"/>
    </row>
    <row r="89" spans="1:6" x14ac:dyDescent="0.25">
      <c r="A89" t="s">
        <v>66</v>
      </c>
      <c r="B89">
        <v>57236</v>
      </c>
      <c r="C89">
        <v>1</v>
      </c>
      <c r="E89"/>
      <c r="F89"/>
    </row>
    <row r="90" spans="1:6" x14ac:dyDescent="0.25">
      <c r="A90" t="s">
        <v>46</v>
      </c>
      <c r="B90">
        <v>1</v>
      </c>
      <c r="C90">
        <v>1</v>
      </c>
      <c r="E90"/>
      <c r="F90"/>
    </row>
    <row r="91" spans="1:6" x14ac:dyDescent="0.25">
      <c r="A91" t="s">
        <v>18</v>
      </c>
      <c r="B91">
        <v>28376</v>
      </c>
      <c r="C91">
        <v>1</v>
      </c>
      <c r="E91"/>
      <c r="F91"/>
    </row>
    <row r="92" spans="1:6" x14ac:dyDescent="0.25">
      <c r="A92" t="s">
        <v>17</v>
      </c>
      <c r="B92">
        <v>3416</v>
      </c>
      <c r="C92">
        <v>1</v>
      </c>
      <c r="E92"/>
      <c r="F92"/>
    </row>
    <row r="93" spans="1:6" x14ac:dyDescent="0.25">
      <c r="A93" t="s">
        <v>71</v>
      </c>
      <c r="B93">
        <v>30173</v>
      </c>
      <c r="C93">
        <v>1</v>
      </c>
      <c r="E93"/>
      <c r="F93"/>
    </row>
    <row r="94" spans="1:6" x14ac:dyDescent="0.25">
      <c r="A94" t="s">
        <v>33</v>
      </c>
      <c r="B94">
        <v>1082</v>
      </c>
      <c r="C94">
        <v>1</v>
      </c>
      <c r="E94"/>
      <c r="F94"/>
    </row>
    <row r="95" spans="1:6" x14ac:dyDescent="0.25">
      <c r="A95" t="s">
        <v>91</v>
      </c>
      <c r="B95">
        <v>1220</v>
      </c>
      <c r="C95">
        <v>1</v>
      </c>
      <c r="E95"/>
      <c r="F95"/>
    </row>
    <row r="96" spans="1:6" x14ac:dyDescent="0.25">
      <c r="A96" t="s">
        <v>11</v>
      </c>
      <c r="B96">
        <v>1</v>
      </c>
      <c r="C96">
        <v>1</v>
      </c>
      <c r="E96"/>
      <c r="F96"/>
    </row>
    <row r="97" spans="1:6" x14ac:dyDescent="0.25">
      <c r="A97" t="s">
        <v>23</v>
      </c>
      <c r="B97">
        <v>1804</v>
      </c>
      <c r="C97">
        <v>1</v>
      </c>
      <c r="E97"/>
      <c r="F97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</sheetData>
  <sortState ref="A5:C97">
    <sortCondition descending="1" ref="C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zoomScaleNormal="100" workbookViewId="0">
      <selection activeCell="A15" sqref="A15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11" t="s">
        <v>150</v>
      </c>
      <c r="B1" s="11"/>
      <c r="C1" s="11"/>
      <c r="D1" s="11"/>
      <c r="E1" s="11"/>
      <c r="F1" s="11"/>
      <c r="G1" s="11"/>
      <c r="H1" s="11"/>
    </row>
    <row r="2" spans="1:8" ht="21" x14ac:dyDescent="0.25">
      <c r="A2" s="4"/>
      <c r="B2" s="12"/>
      <c r="C2" s="12"/>
      <c r="E2" s="2"/>
      <c r="F2" s="2"/>
      <c r="G2" s="2"/>
      <c r="H2" s="2"/>
    </row>
    <row r="3" spans="1:8" ht="21" customHeight="1" x14ac:dyDescent="0.25">
      <c r="B3" s="12"/>
      <c r="C3" s="12"/>
      <c r="E3" s="2"/>
      <c r="F3" s="2"/>
      <c r="G3" s="2"/>
      <c r="H3" s="2"/>
    </row>
    <row r="4" spans="1:8" ht="21" customHeight="1" x14ac:dyDescent="0.25">
      <c r="B4" s="10"/>
      <c r="C4" s="10"/>
      <c r="E4" s="2"/>
      <c r="F4" s="2"/>
      <c r="G4" s="2"/>
      <c r="H4" s="2"/>
    </row>
    <row r="5" spans="1:8" ht="15" customHeight="1" x14ac:dyDescent="0.25">
      <c r="A5" t="s">
        <v>132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</row>
    <row r="6" spans="1:8" x14ac:dyDescent="0.25">
      <c r="A6" t="s">
        <v>126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t="shared" ref="H6:H17" si="1" xml:space="preserve"> G6 * 100 / 122</f>
        <v>3.278688524590164</v>
      </c>
    </row>
    <row r="7" spans="1:8" x14ac:dyDescent="0.25">
      <c r="A7" t="s">
        <v>42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12</v>
      </c>
      <c r="H7">
        <f t="shared" si="1"/>
        <v>9.8360655737704921</v>
      </c>
    </row>
    <row r="8" spans="1:8" x14ac:dyDescent="0.25">
      <c r="A8" t="s">
        <v>86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19</v>
      </c>
      <c r="H8">
        <f t="shared" si="1"/>
        <v>15.573770491803279</v>
      </c>
    </row>
    <row r="9" spans="1:8" x14ac:dyDescent="0.25">
      <c r="A9" t="s">
        <v>122</v>
      </c>
      <c r="B9">
        <v>2271285</v>
      </c>
      <c r="C9">
        <v>616</v>
      </c>
      <c r="E9" s="1">
        <v>1000</v>
      </c>
      <c r="F9" s="1">
        <f t="shared" si="0"/>
        <v>5.1031551787839385E-2</v>
      </c>
      <c r="G9">
        <f>COUNTIF(B5:B126,"&lt; 1000")</f>
        <v>23</v>
      </c>
      <c r="H9">
        <f t="shared" si="1"/>
        <v>18.852459016393443</v>
      </c>
    </row>
    <row r="10" spans="1:8" x14ac:dyDescent="0.25">
      <c r="A10" t="s">
        <v>52</v>
      </c>
      <c r="B10">
        <v>2271285</v>
      </c>
      <c r="C10">
        <v>594</v>
      </c>
      <c r="E10" s="1">
        <v>5000</v>
      </c>
      <c r="F10" s="1">
        <f t="shared" si="0"/>
        <v>0.2551577589391969</v>
      </c>
      <c r="G10">
        <f>COUNTIF(B5:B126,"&lt; 5000")</f>
        <v>41</v>
      </c>
      <c r="H10">
        <f t="shared" si="1"/>
        <v>33.606557377049178</v>
      </c>
    </row>
    <row r="11" spans="1:8" x14ac:dyDescent="0.25">
      <c r="A11" t="s">
        <v>87</v>
      </c>
      <c r="B11">
        <v>2271285</v>
      </c>
      <c r="C11">
        <v>593</v>
      </c>
      <c r="E11" s="1">
        <v>10000</v>
      </c>
      <c r="F11" s="1">
        <f t="shared" si="0"/>
        <v>0.5103155178783938</v>
      </c>
      <c r="G11">
        <f>COUNTIF(B5:B126,"&lt; 10000")</f>
        <v>48</v>
      </c>
      <c r="H11">
        <f t="shared" si="1"/>
        <v>39.344262295081968</v>
      </c>
    </row>
    <row r="12" spans="1:8" x14ac:dyDescent="0.25">
      <c r="A12" t="s">
        <v>3</v>
      </c>
      <c r="B12">
        <v>115504</v>
      </c>
      <c r="C12">
        <v>582</v>
      </c>
      <c r="E12" s="1">
        <v>50000</v>
      </c>
      <c r="F12" s="1">
        <f t="shared" si="0"/>
        <v>2.5515775893919694</v>
      </c>
      <c r="G12">
        <f>COUNTIF(B5:B126,"&lt; 50000")</f>
        <v>61</v>
      </c>
      <c r="H12">
        <f t="shared" si="1"/>
        <v>50</v>
      </c>
    </row>
    <row r="13" spans="1:8" x14ac:dyDescent="0.25">
      <c r="A13" t="s">
        <v>69</v>
      </c>
      <c r="B13">
        <v>1263249</v>
      </c>
      <c r="C13">
        <v>182</v>
      </c>
      <c r="E13" s="1">
        <v>100000</v>
      </c>
      <c r="F13" s="1">
        <f t="shared" si="0"/>
        <v>5.1031551787839389</v>
      </c>
      <c r="G13">
        <f>COUNTIF(B5:B126,"&lt; 100000")</f>
        <v>66</v>
      </c>
      <c r="H13">
        <f t="shared" si="1"/>
        <v>54.098360655737707</v>
      </c>
    </row>
    <row r="14" spans="1:8" x14ac:dyDescent="0.25">
      <c r="A14" t="s">
        <v>21</v>
      </c>
      <c r="B14">
        <v>60754</v>
      </c>
      <c r="C14">
        <v>56</v>
      </c>
      <c r="E14" s="1">
        <v>500000</v>
      </c>
      <c r="F14" s="1">
        <f t="shared" si="0"/>
        <v>25.515775893919692</v>
      </c>
      <c r="G14">
        <f>COUNTIF(B5:B126,"&lt; 500000")</f>
        <v>72</v>
      </c>
      <c r="H14">
        <f t="shared" si="1"/>
        <v>59.016393442622949</v>
      </c>
    </row>
    <row r="15" spans="1:8" x14ac:dyDescent="0.25">
      <c r="A15" t="s">
        <v>25</v>
      </c>
      <c r="B15">
        <v>1080362</v>
      </c>
      <c r="C15">
        <v>42</v>
      </c>
      <c r="E15" s="1">
        <v>1000000</v>
      </c>
      <c r="F15" s="1">
        <f t="shared" si="0"/>
        <v>51.031551787839383</v>
      </c>
      <c r="G15">
        <f>COUNTIF(B5:B126,"&lt; 1000000")</f>
        <v>80</v>
      </c>
      <c r="H15">
        <f t="shared" si="1"/>
        <v>65.573770491803273</v>
      </c>
    </row>
    <row r="16" spans="1:8" x14ac:dyDescent="0.25">
      <c r="A16" t="s">
        <v>4</v>
      </c>
      <c r="B16">
        <v>31421</v>
      </c>
      <c r="C16">
        <v>21</v>
      </c>
      <c r="E16" s="1">
        <v>1100000</v>
      </c>
      <c r="F16" s="1">
        <f t="shared" si="0"/>
        <v>56.134706966623327</v>
      </c>
      <c r="G16">
        <f>COUNTIF(B5:B126,"&lt; 1100000")</f>
        <v>81</v>
      </c>
      <c r="H16">
        <f t="shared" si="1"/>
        <v>66.393442622950815</v>
      </c>
    </row>
    <row r="17" spans="1:8" x14ac:dyDescent="0.25">
      <c r="A17" t="s">
        <v>20</v>
      </c>
      <c r="B17">
        <v>957011</v>
      </c>
      <c r="C17">
        <v>20</v>
      </c>
      <c r="E17" s="1">
        <v>2000000</v>
      </c>
      <c r="F17" s="1">
        <f t="shared" si="0"/>
        <v>102.06310357567877</v>
      </c>
      <c r="G17">
        <f>COUNTIF(B5:B126,"&lt; 2000000")</f>
        <v>85</v>
      </c>
      <c r="H17">
        <f t="shared" si="1"/>
        <v>69.672131147540981</v>
      </c>
    </row>
    <row r="18" spans="1:8" x14ac:dyDescent="0.25">
      <c r="A18" t="s">
        <v>62</v>
      </c>
      <c r="B18">
        <v>223224</v>
      </c>
      <c r="C18">
        <v>11</v>
      </c>
      <c r="E18"/>
      <c r="F18"/>
    </row>
    <row r="19" spans="1:8" x14ac:dyDescent="0.25">
      <c r="A19" t="s">
        <v>24</v>
      </c>
      <c r="B19">
        <v>246693</v>
      </c>
      <c r="C19">
        <v>9</v>
      </c>
      <c r="E19"/>
      <c r="F19"/>
    </row>
    <row r="20" spans="1:8" x14ac:dyDescent="0.25">
      <c r="A20" t="s">
        <v>43</v>
      </c>
      <c r="B20">
        <v>10658</v>
      </c>
      <c r="C20">
        <v>7</v>
      </c>
      <c r="E20"/>
      <c r="F20"/>
    </row>
    <row r="21" spans="1:8" x14ac:dyDescent="0.25">
      <c r="A21" t="s">
        <v>57</v>
      </c>
      <c r="B21">
        <v>441348</v>
      </c>
      <c r="C21">
        <v>7</v>
      </c>
      <c r="E21"/>
      <c r="F21"/>
    </row>
    <row r="22" spans="1:8" x14ac:dyDescent="0.25">
      <c r="A22" t="s">
        <v>67</v>
      </c>
      <c r="B22">
        <v>825</v>
      </c>
      <c r="C22">
        <v>4</v>
      </c>
      <c r="E22"/>
      <c r="F22"/>
    </row>
    <row r="23" spans="1:8" x14ac:dyDescent="0.25">
      <c r="A23" t="s">
        <v>124</v>
      </c>
      <c r="B23">
        <v>11</v>
      </c>
      <c r="C23">
        <v>3</v>
      </c>
      <c r="E23"/>
      <c r="F23"/>
    </row>
    <row r="24" spans="1:8" x14ac:dyDescent="0.25">
      <c r="A24" t="s">
        <v>19</v>
      </c>
      <c r="B24">
        <v>2010453</v>
      </c>
      <c r="C24">
        <v>3</v>
      </c>
      <c r="E24"/>
      <c r="F24"/>
    </row>
    <row r="25" spans="1:8" x14ac:dyDescent="0.25">
      <c r="A25" t="s">
        <v>119</v>
      </c>
      <c r="B25">
        <v>7538</v>
      </c>
      <c r="C25">
        <v>3</v>
      </c>
      <c r="E25"/>
      <c r="F25"/>
    </row>
    <row r="26" spans="1:8" x14ac:dyDescent="0.25">
      <c r="A26" t="s">
        <v>50</v>
      </c>
      <c r="B26">
        <v>6711</v>
      </c>
      <c r="C26">
        <v>3</v>
      </c>
      <c r="E26"/>
      <c r="F26"/>
    </row>
    <row r="27" spans="1:8" x14ac:dyDescent="0.25">
      <c r="A27" t="s">
        <v>72</v>
      </c>
      <c r="B27">
        <v>564260</v>
      </c>
      <c r="C27">
        <v>3</v>
      </c>
      <c r="E27"/>
      <c r="F27"/>
    </row>
    <row r="28" spans="1:8" x14ac:dyDescent="0.25">
      <c r="A28" t="s">
        <v>56</v>
      </c>
      <c r="B28">
        <v>85491</v>
      </c>
      <c r="C28">
        <v>3</v>
      </c>
      <c r="E28"/>
      <c r="F28"/>
    </row>
    <row r="29" spans="1:8" x14ac:dyDescent="0.25">
      <c r="A29" t="s">
        <v>68</v>
      </c>
      <c r="B29">
        <v>1534725</v>
      </c>
      <c r="C29">
        <v>2</v>
      </c>
      <c r="E29"/>
      <c r="F29"/>
    </row>
    <row r="30" spans="1:8" x14ac:dyDescent="0.25">
      <c r="A30" t="s">
        <v>93</v>
      </c>
      <c r="B30">
        <v>13567</v>
      </c>
      <c r="C30">
        <v>2</v>
      </c>
      <c r="E30"/>
      <c r="F30"/>
    </row>
    <row r="31" spans="1:8" x14ac:dyDescent="0.25">
      <c r="A31" t="s">
        <v>88</v>
      </c>
      <c r="B31">
        <v>52</v>
      </c>
      <c r="C31">
        <v>2</v>
      </c>
      <c r="E31"/>
      <c r="F31"/>
    </row>
    <row r="32" spans="1:8" x14ac:dyDescent="0.25">
      <c r="A32" t="s">
        <v>134</v>
      </c>
      <c r="B32">
        <v>23780</v>
      </c>
      <c r="C32">
        <v>1</v>
      </c>
      <c r="E32"/>
      <c r="F32"/>
    </row>
    <row r="33" spans="1:8" x14ac:dyDescent="0.25">
      <c r="A33" t="s">
        <v>131</v>
      </c>
      <c r="B33">
        <v>1347237</v>
      </c>
      <c r="C33">
        <v>1</v>
      </c>
      <c r="E33"/>
      <c r="F33"/>
    </row>
    <row r="34" spans="1:8" x14ac:dyDescent="0.25">
      <c r="A34" t="s">
        <v>130</v>
      </c>
      <c r="B34">
        <v>1347237</v>
      </c>
      <c r="C34">
        <v>1</v>
      </c>
    </row>
    <row r="35" spans="1:8" x14ac:dyDescent="0.25">
      <c r="A35" t="s">
        <v>36</v>
      </c>
      <c r="B35">
        <v>930</v>
      </c>
      <c r="C35">
        <v>1</v>
      </c>
    </row>
    <row r="36" spans="1:8" x14ac:dyDescent="0.25">
      <c r="A36" t="s">
        <v>26</v>
      </c>
      <c r="B36">
        <v>8</v>
      </c>
      <c r="C36">
        <v>1</v>
      </c>
    </row>
    <row r="37" spans="1:8" x14ac:dyDescent="0.25">
      <c r="A37" t="s">
        <v>37</v>
      </c>
      <c r="B37">
        <v>1738</v>
      </c>
      <c r="C37">
        <v>1</v>
      </c>
    </row>
    <row r="38" spans="1:8" x14ac:dyDescent="0.25">
      <c r="A38" t="s">
        <v>55</v>
      </c>
      <c r="B38">
        <v>1978</v>
      </c>
      <c r="C38">
        <v>1</v>
      </c>
    </row>
    <row r="39" spans="1:8" x14ac:dyDescent="0.25">
      <c r="A39" t="s">
        <v>127</v>
      </c>
      <c r="B39">
        <v>174</v>
      </c>
      <c r="C39">
        <v>1</v>
      </c>
    </row>
    <row r="40" spans="1:8" x14ac:dyDescent="0.25">
      <c r="A40" t="s">
        <v>58</v>
      </c>
      <c r="B40">
        <v>604358</v>
      </c>
      <c r="C40">
        <v>1</v>
      </c>
    </row>
    <row r="41" spans="1:8" x14ac:dyDescent="0.25">
      <c r="A41" t="s">
        <v>34</v>
      </c>
      <c r="B41">
        <v>1055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16</v>
      </c>
      <c r="B42">
        <v>1819</v>
      </c>
      <c r="C42">
        <v>1</v>
      </c>
      <c r="E42" s="1">
        <v>1</v>
      </c>
      <c r="F42" s="1">
        <f>COUNTIF(C:C,"&lt;= 1")</f>
        <v>66</v>
      </c>
      <c r="G42">
        <f t="shared" ref="G42:G51" si="2" xml:space="preserve"> 100 * F42 / 93</f>
        <v>70.967741935483872</v>
      </c>
      <c r="H42">
        <v>3.1E-4</v>
      </c>
    </row>
    <row r="43" spans="1:8" x14ac:dyDescent="0.25">
      <c r="A43" t="s">
        <v>15</v>
      </c>
      <c r="B43">
        <v>288643</v>
      </c>
      <c r="C43">
        <v>1</v>
      </c>
      <c r="E43" s="1">
        <v>2</v>
      </c>
      <c r="F43" s="1">
        <f>COUNTIF(C:C,"&lt;= 2")</f>
        <v>69</v>
      </c>
      <c r="G43">
        <f t="shared" si="2"/>
        <v>74.193548387096769</v>
      </c>
      <c r="H43">
        <v>3.1E-4</v>
      </c>
    </row>
    <row r="44" spans="1:8" x14ac:dyDescent="0.25">
      <c r="A44" t="s">
        <v>12</v>
      </c>
      <c r="B44">
        <v>565471</v>
      </c>
      <c r="C44">
        <v>1</v>
      </c>
      <c r="E44" s="1">
        <v>3</v>
      </c>
      <c r="F44" s="1">
        <f>COUNTIF(C:C,"&lt;= 3")</f>
        <v>75</v>
      </c>
      <c r="G44">
        <f t="shared" si="2"/>
        <v>80.645161290322577</v>
      </c>
      <c r="H44">
        <v>3.1E-4</v>
      </c>
    </row>
    <row r="45" spans="1:8" x14ac:dyDescent="0.25">
      <c r="A45" t="s">
        <v>125</v>
      </c>
      <c r="B45">
        <v>4165</v>
      </c>
      <c r="C45">
        <v>1</v>
      </c>
      <c r="E45" s="1">
        <v>5</v>
      </c>
      <c r="F45" s="1">
        <f>COUNTIF(C:C,"&lt;=5")</f>
        <v>76</v>
      </c>
      <c r="G45">
        <f t="shared" si="2"/>
        <v>81.72043010752688</v>
      </c>
      <c r="H45">
        <v>3.1E-4</v>
      </c>
    </row>
    <row r="46" spans="1:8" x14ac:dyDescent="0.25">
      <c r="A46" t="s">
        <v>70</v>
      </c>
      <c r="B46">
        <v>45712</v>
      </c>
      <c r="C46">
        <v>1</v>
      </c>
      <c r="E46" s="1">
        <v>8</v>
      </c>
      <c r="F46" s="1">
        <f>COUNTIF(C:C,"&lt;= 8")</f>
        <v>78</v>
      </c>
      <c r="G46">
        <f t="shared" si="2"/>
        <v>83.870967741935488</v>
      </c>
      <c r="H46">
        <v>3.1E-4</v>
      </c>
    </row>
    <row r="47" spans="1:8" x14ac:dyDescent="0.25">
      <c r="A47" t="s">
        <v>64</v>
      </c>
      <c r="B47">
        <v>14080</v>
      </c>
      <c r="C47">
        <v>1</v>
      </c>
      <c r="E47" s="1">
        <v>20</v>
      </c>
      <c r="F47" s="1">
        <f>COUNTIF(C:C,"&lt;= 20")</f>
        <v>81</v>
      </c>
      <c r="G47">
        <f t="shared" si="2"/>
        <v>87.096774193548384</v>
      </c>
      <c r="H47">
        <v>3.1E-4</v>
      </c>
    </row>
    <row r="48" spans="1:8" x14ac:dyDescent="0.25">
      <c r="A48" t="s">
        <v>10</v>
      </c>
      <c r="B48">
        <v>442</v>
      </c>
      <c r="C48">
        <v>1</v>
      </c>
      <c r="E48" s="1">
        <v>30</v>
      </c>
      <c r="F48" s="1">
        <f>COUNTIF(C:C,"&lt;= 30")</f>
        <v>82</v>
      </c>
      <c r="G48">
        <f t="shared" si="2"/>
        <v>88.172043010752688</v>
      </c>
      <c r="H48">
        <v>3.1E-4</v>
      </c>
    </row>
    <row r="49" spans="1:8" x14ac:dyDescent="0.25">
      <c r="A49" t="s">
        <v>27</v>
      </c>
      <c r="B49">
        <v>107</v>
      </c>
      <c r="C49">
        <v>1</v>
      </c>
      <c r="E49" s="1">
        <v>50</v>
      </c>
      <c r="F49" s="1">
        <f>COUNTIF(C:C,"&lt;= 50")</f>
        <v>83</v>
      </c>
      <c r="G49">
        <f t="shared" si="2"/>
        <v>89.247311827956992</v>
      </c>
      <c r="H49">
        <v>3.1E-4</v>
      </c>
    </row>
    <row r="50" spans="1:8" x14ac:dyDescent="0.25">
      <c r="A50" t="s">
        <v>28</v>
      </c>
      <c r="B50">
        <v>5123</v>
      </c>
      <c r="C50">
        <v>1</v>
      </c>
      <c r="E50" s="1">
        <v>100</v>
      </c>
      <c r="F50" s="1">
        <f>COUNTIF(C:C,"&lt;= 100")</f>
        <v>84</v>
      </c>
      <c r="G50">
        <f t="shared" si="2"/>
        <v>90.322580645161295</v>
      </c>
      <c r="H50">
        <v>3.1E-4</v>
      </c>
    </row>
    <row r="51" spans="1:8" x14ac:dyDescent="0.25">
      <c r="A51" t="s">
        <v>31</v>
      </c>
      <c r="B51">
        <v>5123</v>
      </c>
      <c r="C51">
        <v>1</v>
      </c>
      <c r="E51" s="1">
        <v>500</v>
      </c>
      <c r="F51" s="1">
        <f>COUNTIF(C:C,"&lt;= 500")</f>
        <v>85</v>
      </c>
      <c r="G51">
        <f t="shared" si="2"/>
        <v>91.397849462365585</v>
      </c>
      <c r="H51">
        <v>3.1E-4</v>
      </c>
    </row>
    <row r="52" spans="1:8" x14ac:dyDescent="0.25">
      <c r="A52" t="s">
        <v>30</v>
      </c>
      <c r="B52">
        <v>7034</v>
      </c>
      <c r="C52">
        <v>1</v>
      </c>
    </row>
    <row r="53" spans="1:8" x14ac:dyDescent="0.25">
      <c r="A53" t="s">
        <v>120</v>
      </c>
      <c r="B53">
        <v>1569</v>
      </c>
      <c r="C53">
        <v>1</v>
      </c>
    </row>
    <row r="54" spans="1:8" x14ac:dyDescent="0.25">
      <c r="A54" t="s">
        <v>61</v>
      </c>
      <c r="B54">
        <v>64</v>
      </c>
      <c r="C54">
        <v>1</v>
      </c>
    </row>
    <row r="55" spans="1:8" x14ac:dyDescent="0.25">
      <c r="A55" t="s">
        <v>1</v>
      </c>
      <c r="B55">
        <v>30954</v>
      </c>
      <c r="C55">
        <v>1</v>
      </c>
    </row>
    <row r="56" spans="1:8" x14ac:dyDescent="0.25">
      <c r="A56" t="s">
        <v>51</v>
      </c>
      <c r="B56">
        <v>7538</v>
      </c>
      <c r="C56">
        <v>1</v>
      </c>
    </row>
    <row r="57" spans="1:8" x14ac:dyDescent="0.25">
      <c r="A57" t="s">
        <v>118</v>
      </c>
      <c r="B57">
        <v>7538</v>
      </c>
      <c r="C57">
        <v>1</v>
      </c>
    </row>
    <row r="58" spans="1:8" x14ac:dyDescent="0.25">
      <c r="A58" t="s">
        <v>8</v>
      </c>
      <c r="B58">
        <v>1410</v>
      </c>
      <c r="C58">
        <v>1</v>
      </c>
    </row>
    <row r="59" spans="1:8" x14ac:dyDescent="0.25">
      <c r="A59" t="s">
        <v>59</v>
      </c>
      <c r="B59">
        <v>81864</v>
      </c>
      <c r="C59">
        <v>1</v>
      </c>
    </row>
    <row r="60" spans="1:8" x14ac:dyDescent="0.25">
      <c r="A60" t="s">
        <v>13</v>
      </c>
      <c r="B60">
        <v>902654</v>
      </c>
      <c r="C60">
        <v>1</v>
      </c>
    </row>
    <row r="61" spans="1:8" x14ac:dyDescent="0.25">
      <c r="A61" t="s">
        <v>45</v>
      </c>
      <c r="B61">
        <v>17413</v>
      </c>
      <c r="C61">
        <v>1</v>
      </c>
    </row>
    <row r="62" spans="1:8" x14ac:dyDescent="0.25">
      <c r="A62" t="s">
        <v>113</v>
      </c>
      <c r="B62">
        <v>2216</v>
      </c>
      <c r="C62">
        <v>1</v>
      </c>
    </row>
    <row r="63" spans="1:8" x14ac:dyDescent="0.25">
      <c r="A63" t="s">
        <v>53</v>
      </c>
      <c r="B63">
        <v>1024</v>
      </c>
      <c r="C63">
        <v>1</v>
      </c>
    </row>
    <row r="64" spans="1:8" x14ac:dyDescent="0.25">
      <c r="A64" t="s">
        <v>40</v>
      </c>
      <c r="B64">
        <v>124</v>
      </c>
      <c r="C64">
        <v>1</v>
      </c>
    </row>
    <row r="65" spans="1:6" x14ac:dyDescent="0.25">
      <c r="A65" t="s">
        <v>38</v>
      </c>
      <c r="B65">
        <v>712</v>
      </c>
      <c r="C65">
        <v>1</v>
      </c>
    </row>
    <row r="66" spans="1:6" x14ac:dyDescent="0.25">
      <c r="A66" t="s">
        <v>48</v>
      </c>
      <c r="B66">
        <v>96</v>
      </c>
      <c r="C66">
        <v>1</v>
      </c>
      <c r="E66"/>
      <c r="F66"/>
    </row>
    <row r="67" spans="1:6" x14ac:dyDescent="0.25">
      <c r="A67" t="s">
        <v>35</v>
      </c>
      <c r="B67">
        <v>77</v>
      </c>
      <c r="C67">
        <v>1</v>
      </c>
      <c r="E67"/>
      <c r="F67"/>
    </row>
    <row r="68" spans="1:6" x14ac:dyDescent="0.25">
      <c r="A68" t="s">
        <v>54</v>
      </c>
      <c r="B68">
        <v>582720</v>
      </c>
      <c r="C68">
        <v>1</v>
      </c>
      <c r="E68"/>
      <c r="F68"/>
    </row>
    <row r="69" spans="1:6" x14ac:dyDescent="0.25">
      <c r="A69" t="s">
        <v>60</v>
      </c>
      <c r="B69">
        <v>35440</v>
      </c>
      <c r="C69">
        <v>1</v>
      </c>
      <c r="E69"/>
      <c r="F69"/>
    </row>
    <row r="70" spans="1:6" x14ac:dyDescent="0.25">
      <c r="A70" t="s">
        <v>2</v>
      </c>
      <c r="B70">
        <v>1052</v>
      </c>
      <c r="C70">
        <v>1</v>
      </c>
      <c r="E70"/>
      <c r="F70"/>
    </row>
    <row r="71" spans="1:6" x14ac:dyDescent="0.25">
      <c r="A71" t="s">
        <v>5</v>
      </c>
      <c r="B71">
        <v>1052</v>
      </c>
      <c r="C71">
        <v>1</v>
      </c>
      <c r="E71"/>
      <c r="F71"/>
    </row>
    <row r="72" spans="1:6" x14ac:dyDescent="0.25">
      <c r="A72" t="s">
        <v>6</v>
      </c>
      <c r="B72">
        <v>135</v>
      </c>
      <c r="C72">
        <v>1</v>
      </c>
      <c r="E72"/>
      <c r="F72"/>
    </row>
    <row r="73" spans="1:6" x14ac:dyDescent="0.25">
      <c r="A73" t="s">
        <v>49</v>
      </c>
      <c r="B73">
        <v>684</v>
      </c>
      <c r="C73">
        <v>1</v>
      </c>
      <c r="E73"/>
      <c r="F73"/>
    </row>
    <row r="74" spans="1:6" x14ac:dyDescent="0.25">
      <c r="A74" t="s">
        <v>104</v>
      </c>
      <c r="B74">
        <v>53553</v>
      </c>
      <c r="C74">
        <v>1</v>
      </c>
      <c r="E74"/>
      <c r="F74"/>
    </row>
    <row r="75" spans="1:6" x14ac:dyDescent="0.25">
      <c r="A75" t="s">
        <v>29</v>
      </c>
      <c r="B75">
        <v>17413</v>
      </c>
      <c r="C75">
        <v>1</v>
      </c>
      <c r="E75"/>
      <c r="F75"/>
    </row>
    <row r="76" spans="1:6" x14ac:dyDescent="0.25">
      <c r="A76" t="s">
        <v>32</v>
      </c>
      <c r="B76">
        <v>13567</v>
      </c>
      <c r="C76">
        <v>1</v>
      </c>
      <c r="E76"/>
      <c r="F76"/>
    </row>
    <row r="77" spans="1:6" x14ac:dyDescent="0.25">
      <c r="A77" t="s">
        <v>41</v>
      </c>
      <c r="B77">
        <v>451</v>
      </c>
      <c r="C77">
        <v>1</v>
      </c>
      <c r="E77"/>
      <c r="F77"/>
    </row>
    <row r="78" spans="1:6" x14ac:dyDescent="0.25">
      <c r="A78" t="s">
        <v>63</v>
      </c>
      <c r="B78">
        <v>731499</v>
      </c>
      <c r="C78">
        <v>1</v>
      </c>
      <c r="E78"/>
      <c r="F78"/>
    </row>
    <row r="79" spans="1:6" x14ac:dyDescent="0.25">
      <c r="A79" t="s">
        <v>9</v>
      </c>
      <c r="B79">
        <v>2467</v>
      </c>
      <c r="C79">
        <v>1</v>
      </c>
      <c r="E79"/>
      <c r="F79"/>
    </row>
    <row r="80" spans="1:6" x14ac:dyDescent="0.25">
      <c r="A80" t="s">
        <v>22</v>
      </c>
      <c r="B80">
        <v>106</v>
      </c>
      <c r="C80">
        <v>1</v>
      </c>
      <c r="E80"/>
      <c r="F80"/>
    </row>
    <row r="81" spans="1:6" x14ac:dyDescent="0.25">
      <c r="A81" t="s">
        <v>44</v>
      </c>
      <c r="B81">
        <v>1318</v>
      </c>
      <c r="C81">
        <v>1</v>
      </c>
      <c r="E81"/>
      <c r="F81"/>
    </row>
    <row r="82" spans="1:6" x14ac:dyDescent="0.25">
      <c r="A82" t="s">
        <v>14</v>
      </c>
      <c r="B82">
        <v>2583</v>
      </c>
      <c r="C82">
        <v>1</v>
      </c>
      <c r="E82"/>
      <c r="F82"/>
    </row>
    <row r="83" spans="1:6" x14ac:dyDescent="0.25">
      <c r="A83" t="s">
        <v>47</v>
      </c>
      <c r="B83">
        <v>66</v>
      </c>
      <c r="C83">
        <v>1</v>
      </c>
      <c r="E83"/>
      <c r="F83"/>
    </row>
    <row r="84" spans="1:6" x14ac:dyDescent="0.25">
      <c r="A84" t="s">
        <v>7</v>
      </c>
      <c r="B84">
        <v>142064</v>
      </c>
      <c r="C84">
        <v>1</v>
      </c>
      <c r="E84"/>
      <c r="F84"/>
    </row>
    <row r="85" spans="1:6" x14ac:dyDescent="0.25">
      <c r="A85" t="s">
        <v>65</v>
      </c>
      <c r="B85">
        <v>683636</v>
      </c>
      <c r="C85">
        <v>1</v>
      </c>
      <c r="E85"/>
      <c r="F85"/>
    </row>
    <row r="86" spans="1:6" x14ac:dyDescent="0.25">
      <c r="A86" t="s">
        <v>98</v>
      </c>
      <c r="B86">
        <v>15</v>
      </c>
      <c r="C86">
        <v>1</v>
      </c>
      <c r="E86"/>
      <c r="F86"/>
    </row>
    <row r="87" spans="1:6" x14ac:dyDescent="0.25">
      <c r="A87" t="s">
        <v>39</v>
      </c>
      <c r="B87">
        <v>23</v>
      </c>
      <c r="C87">
        <v>1</v>
      </c>
      <c r="E87"/>
      <c r="F87"/>
    </row>
    <row r="88" spans="1:6" x14ac:dyDescent="0.25">
      <c r="A88" t="s">
        <v>66</v>
      </c>
      <c r="B88">
        <v>57236</v>
      </c>
      <c r="C88">
        <v>1</v>
      </c>
      <c r="E88"/>
      <c r="F88"/>
    </row>
    <row r="89" spans="1:6" x14ac:dyDescent="0.25">
      <c r="A89" t="s">
        <v>46</v>
      </c>
      <c r="B89">
        <v>1</v>
      </c>
      <c r="C89">
        <v>1</v>
      </c>
      <c r="E89"/>
      <c r="F89"/>
    </row>
    <row r="90" spans="1:6" x14ac:dyDescent="0.25">
      <c r="A90" t="s">
        <v>18</v>
      </c>
      <c r="B90">
        <v>28376</v>
      </c>
      <c r="C90">
        <v>1</v>
      </c>
      <c r="E90"/>
      <c r="F90"/>
    </row>
    <row r="91" spans="1:6" x14ac:dyDescent="0.25">
      <c r="A91" t="s">
        <v>17</v>
      </c>
      <c r="B91">
        <v>3416</v>
      </c>
      <c r="C91">
        <v>1</v>
      </c>
      <c r="E91"/>
      <c r="F91"/>
    </row>
    <row r="92" spans="1:6" x14ac:dyDescent="0.25">
      <c r="A92" t="s">
        <v>71</v>
      </c>
      <c r="B92">
        <v>30173</v>
      </c>
      <c r="C92">
        <v>1</v>
      </c>
      <c r="E92"/>
      <c r="F92"/>
    </row>
    <row r="93" spans="1:6" x14ac:dyDescent="0.25">
      <c r="A93" t="s">
        <v>33</v>
      </c>
      <c r="B93">
        <v>1082</v>
      </c>
      <c r="C93">
        <v>1</v>
      </c>
      <c r="E93"/>
      <c r="F93"/>
    </row>
    <row r="94" spans="1:6" x14ac:dyDescent="0.25">
      <c r="A94" t="s">
        <v>91</v>
      </c>
      <c r="B94">
        <v>1220</v>
      </c>
      <c r="C94">
        <v>1</v>
      </c>
      <c r="E94"/>
      <c r="F94"/>
    </row>
    <row r="95" spans="1:6" x14ac:dyDescent="0.25">
      <c r="A95" t="s">
        <v>0</v>
      </c>
      <c r="B95">
        <v>1</v>
      </c>
      <c r="C95">
        <v>1</v>
      </c>
      <c r="E95"/>
      <c r="F95"/>
    </row>
    <row r="96" spans="1:6" x14ac:dyDescent="0.25">
      <c r="A96" t="s">
        <v>11</v>
      </c>
      <c r="B96">
        <v>1</v>
      </c>
      <c r="C96">
        <v>1</v>
      </c>
      <c r="E96"/>
      <c r="F96"/>
    </row>
    <row r="97" spans="1:6" x14ac:dyDescent="0.25">
      <c r="A97" t="s">
        <v>23</v>
      </c>
      <c r="B97">
        <v>1804</v>
      </c>
      <c r="C97">
        <v>1</v>
      </c>
      <c r="E97"/>
      <c r="F97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</sheetData>
  <sortState ref="A5:C97">
    <sortCondition descending="1" ref="C5:C97"/>
    <sortCondition ref="A5:A97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34" workbookViewId="0">
      <selection activeCell="E49" sqref="E49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5.140625" bestFit="1" customWidth="1"/>
    <col min="10" max="10" width="20.28515625" customWidth="1"/>
  </cols>
  <sheetData>
    <row r="1" spans="1:10" ht="37.5" customHeight="1" x14ac:dyDescent="0.25">
      <c r="A1" s="11" t="s">
        <v>144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8.2100000000000001E-4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2.2279900000000001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t="shared" ref="H6:H17" si="1" xml:space="preserve"> G6 * 100 / 122</f>
        <v>2.459016393442623</v>
      </c>
      <c r="I6">
        <f>D2 * E6</f>
        <v>8.2100000000000003E-3</v>
      </c>
      <c r="J6">
        <f>D3*E6</f>
        <v>22.279900000000001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7</v>
      </c>
      <c r="H7">
        <f t="shared" si="1"/>
        <v>5.7377049180327866</v>
      </c>
      <c r="I7">
        <f>D2 * E7</f>
        <v>8.2100000000000006E-2</v>
      </c>
      <c r="J7">
        <f>E7*D3</f>
        <v>222.79900000000001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  <c r="I8">
        <f>D2 * E8</f>
        <v>0.41049999999999998</v>
      </c>
      <c r="J8">
        <f>E8*D3</f>
        <v>1113.9950000000001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  <c r="I9">
        <f>D2 * E9</f>
        <v>0.82099999999999995</v>
      </c>
      <c r="J9">
        <f>E9*D3</f>
        <v>2227.9900000000002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t="shared" si="1"/>
        <v>31.967213114754099</v>
      </c>
      <c r="I10">
        <f>D2 * E10</f>
        <v>4.1050000000000004</v>
      </c>
      <c r="J10">
        <f>E10*D3</f>
        <v>11139.95</v>
      </c>
    </row>
    <row r="11" spans="1:10" x14ac:dyDescent="0.25">
      <c r="A11" t="s">
        <v>4</v>
      </c>
      <c r="B11">
        <v>26886</v>
      </c>
      <c r="C11">
        <v>19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t="shared" si="1"/>
        <v>34.42622950819672</v>
      </c>
      <c r="I11">
        <f>D2 * E11</f>
        <v>8.2100000000000009</v>
      </c>
      <c r="J11">
        <f>E11*D3</f>
        <v>22279.9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54</v>
      </c>
      <c r="H12">
        <f t="shared" si="1"/>
        <v>44.26229508196721</v>
      </c>
      <c r="I12">
        <f>D2 * E12</f>
        <v>41.05</v>
      </c>
      <c r="J12">
        <f>E12*D3</f>
        <v>111399.5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58</v>
      </c>
      <c r="H13">
        <f t="shared" si="1"/>
        <v>47.540983606557376</v>
      </c>
      <c r="I13">
        <f>D2 * E13</f>
        <v>82.1</v>
      </c>
      <c r="J13">
        <f>E13*D3</f>
        <v>222799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t="shared" si="1"/>
        <v>54.918032786885249</v>
      </c>
      <c r="I14">
        <f>D2 * E14</f>
        <v>410.5</v>
      </c>
      <c r="J14">
        <f>E14*D3</f>
        <v>1113995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72</v>
      </c>
      <c r="H15">
        <f t="shared" si="1"/>
        <v>59.016393442622949</v>
      </c>
      <c r="I15">
        <f>D2 * E15</f>
        <v>821</v>
      </c>
      <c r="J15">
        <f>E15*D3</f>
        <v>2227990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73</v>
      </c>
      <c r="H16">
        <f t="shared" si="1"/>
        <v>59.83606557377049</v>
      </c>
      <c r="I16">
        <f>D2 * E16</f>
        <v>903.1</v>
      </c>
      <c r="J16">
        <f>E16*D3</f>
        <v>2450789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76</v>
      </c>
      <c r="H17">
        <f t="shared" si="1"/>
        <v>62.295081967213115</v>
      </c>
      <c r="I17">
        <f>D2 * E17</f>
        <v>1642</v>
      </c>
      <c r="J17">
        <f>E17*D3</f>
        <v>4455980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2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2</v>
      </c>
      <c r="E21"/>
      <c r="F21"/>
    </row>
    <row r="22" spans="1:10" x14ac:dyDescent="0.25">
      <c r="A22" t="s">
        <v>25</v>
      </c>
      <c r="B22">
        <v>852815</v>
      </c>
      <c r="C22">
        <v>32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2</v>
      </c>
      <c r="E25"/>
      <c r="F25"/>
    </row>
    <row r="26" spans="1:10" x14ac:dyDescent="0.25">
      <c r="A26" t="s">
        <v>12</v>
      </c>
      <c r="B26">
        <v>446507</v>
      </c>
      <c r="C26">
        <v>2</v>
      </c>
      <c r="E26"/>
      <c r="F26"/>
    </row>
    <row r="27" spans="1:10" x14ac:dyDescent="0.25">
      <c r="A27" t="s">
        <v>125</v>
      </c>
      <c r="B27">
        <v>3884</v>
      </c>
      <c r="C27">
        <v>1</v>
      </c>
      <c r="E27"/>
      <c r="F27"/>
    </row>
    <row r="28" spans="1:10" x14ac:dyDescent="0.25">
      <c r="A28" t="s">
        <v>21</v>
      </c>
      <c r="B28">
        <v>50752</v>
      </c>
      <c r="C28">
        <v>33</v>
      </c>
      <c r="E28"/>
      <c r="F28"/>
    </row>
    <row r="29" spans="1:10" x14ac:dyDescent="0.25">
      <c r="A29" t="s">
        <v>70</v>
      </c>
      <c r="B29">
        <v>44057</v>
      </c>
      <c r="C29">
        <v>2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9" x14ac:dyDescent="0.25">
      <c r="A33" t="s">
        <v>121</v>
      </c>
      <c r="B33">
        <v>2147483647</v>
      </c>
      <c r="C33">
        <v>2147483647</v>
      </c>
      <c r="E33"/>
      <c r="F33"/>
    </row>
    <row r="34" spans="1:9" x14ac:dyDescent="0.25">
      <c r="A34" t="s">
        <v>64</v>
      </c>
      <c r="B34">
        <v>12445</v>
      </c>
      <c r="C34">
        <v>1</v>
      </c>
    </row>
    <row r="35" spans="1:9" x14ac:dyDescent="0.25">
      <c r="A35" t="s">
        <v>10</v>
      </c>
      <c r="B35">
        <v>487</v>
      </c>
      <c r="C35">
        <v>1</v>
      </c>
    </row>
    <row r="36" spans="1:9" x14ac:dyDescent="0.25">
      <c r="A36" t="s">
        <v>27</v>
      </c>
      <c r="B36">
        <v>138</v>
      </c>
      <c r="C36">
        <v>1</v>
      </c>
    </row>
    <row r="37" spans="1:9" x14ac:dyDescent="0.25">
      <c r="A37" t="s">
        <v>28</v>
      </c>
      <c r="B37">
        <v>138</v>
      </c>
      <c r="C37">
        <v>1</v>
      </c>
    </row>
    <row r="38" spans="1:9" x14ac:dyDescent="0.25">
      <c r="A38" t="s">
        <v>31</v>
      </c>
      <c r="B38">
        <v>4739</v>
      </c>
      <c r="C38">
        <v>2</v>
      </c>
    </row>
    <row r="39" spans="1:9" x14ac:dyDescent="0.25">
      <c r="A39" t="s">
        <v>30</v>
      </c>
      <c r="B39">
        <v>6535</v>
      </c>
      <c r="C39">
        <v>1</v>
      </c>
    </row>
    <row r="40" spans="1:9" x14ac:dyDescent="0.25">
      <c r="A40" t="s">
        <v>120</v>
      </c>
      <c r="B40">
        <v>2147483647</v>
      </c>
      <c r="C40">
        <v>2147483647</v>
      </c>
      <c r="E40" s="7"/>
      <c r="F40" s="7"/>
      <c r="G40" s="7"/>
      <c r="H40" s="7"/>
    </row>
    <row r="41" spans="1:9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138</v>
      </c>
      <c r="I41" s="2"/>
    </row>
    <row r="42" spans="1:9" x14ac:dyDescent="0.25">
      <c r="A42" t="s">
        <v>1</v>
      </c>
      <c r="B42">
        <v>26501</v>
      </c>
      <c r="C42">
        <v>2</v>
      </c>
      <c r="E42" s="1">
        <v>1</v>
      </c>
      <c r="F42" s="1">
        <f>COUNTIF(C:C,"&lt;= 1")</f>
        <v>44</v>
      </c>
      <c r="G42">
        <f t="shared" ref="G42:G51" si="2" xml:space="preserve"> 100 * F42 / 122</f>
        <v>36.065573770491802</v>
      </c>
      <c r="H42">
        <v>0.16500000000000001</v>
      </c>
    </row>
    <row r="43" spans="1:9" x14ac:dyDescent="0.25">
      <c r="A43" t="s">
        <v>19</v>
      </c>
      <c r="B43">
        <v>1662192</v>
      </c>
      <c r="C43">
        <v>4</v>
      </c>
      <c r="E43" s="1">
        <v>2</v>
      </c>
      <c r="F43" s="1">
        <f>COUNTIF(C:C,"&lt;= 2")</f>
        <v>59</v>
      </c>
      <c r="G43">
        <f t="shared" si="2"/>
        <v>48.360655737704917</v>
      </c>
      <c r="H43">
        <v>0.35699999999999998</v>
      </c>
    </row>
    <row r="44" spans="1:9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64</v>
      </c>
      <c r="G44">
        <f t="shared" si="2"/>
        <v>52.459016393442624</v>
      </c>
      <c r="H44">
        <v>0.45100000000000001</v>
      </c>
    </row>
    <row r="45" spans="1:9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66</v>
      </c>
      <c r="G45">
        <f t="shared" si="2"/>
        <v>54.098360655737707</v>
      </c>
      <c r="H45">
        <v>0.58799999999999997</v>
      </c>
    </row>
    <row r="46" spans="1:9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68</v>
      </c>
      <c r="G46">
        <f t="shared" si="2"/>
        <v>55.73770491803279</v>
      </c>
      <c r="H46">
        <v>0.64300000000000002</v>
      </c>
    </row>
    <row r="47" spans="1:9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71</v>
      </c>
      <c r="G47">
        <f t="shared" si="2"/>
        <v>58.196721311475407</v>
      </c>
      <c r="H47">
        <v>0.77500000000000002</v>
      </c>
    </row>
    <row r="48" spans="1:9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t="shared" si="2"/>
        <v>58.196721311475407</v>
      </c>
      <c r="H48">
        <v>0.84899999999999998</v>
      </c>
    </row>
    <row r="49" spans="1:8" x14ac:dyDescent="0.25">
      <c r="A49" t="s">
        <v>62</v>
      </c>
      <c r="B49">
        <v>179522</v>
      </c>
      <c r="C49">
        <v>7</v>
      </c>
      <c r="E49" s="1">
        <v>50</v>
      </c>
      <c r="F49" s="1">
        <f>COUNTIF(C:C,"&lt;= 50")</f>
        <v>73</v>
      </c>
      <c r="G49">
        <f t="shared" si="2"/>
        <v>59.83606557377049</v>
      </c>
      <c r="H49">
        <v>1.01</v>
      </c>
    </row>
    <row r="50" spans="1:8" x14ac:dyDescent="0.25">
      <c r="A50" t="s">
        <v>59</v>
      </c>
      <c r="B50">
        <v>67634</v>
      </c>
      <c r="C50">
        <v>2</v>
      </c>
      <c r="E50" s="1">
        <v>100</v>
      </c>
      <c r="F50" s="1">
        <f>COUNTIF(C:C,"&lt;= 100")</f>
        <v>74</v>
      </c>
      <c r="G50">
        <f t="shared" si="2"/>
        <v>60.655737704918032</v>
      </c>
      <c r="H50">
        <v>1.1399999999999999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76</v>
      </c>
      <c r="G51">
        <f t="shared" si="2"/>
        <v>62.295081967213115</v>
      </c>
      <c r="H51">
        <v>1.38</v>
      </c>
    </row>
    <row r="52" spans="1:8" x14ac:dyDescent="0.25">
      <c r="A52" t="s">
        <v>68</v>
      </c>
      <c r="B52">
        <v>1233202</v>
      </c>
      <c r="C52">
        <v>3</v>
      </c>
    </row>
    <row r="53" spans="1:8" x14ac:dyDescent="0.25">
      <c r="A53" t="s">
        <v>13</v>
      </c>
      <c r="B53">
        <v>710047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3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7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8" x14ac:dyDescent="0.25">
      <c r="A65" t="s">
        <v>112</v>
      </c>
      <c r="B65">
        <v>2147483647</v>
      </c>
      <c r="C65">
        <v>2147483647</v>
      </c>
    </row>
    <row r="66" spans="1:8" x14ac:dyDescent="0.25">
      <c r="A66" t="s">
        <v>111</v>
      </c>
      <c r="B66">
        <v>2147483647</v>
      </c>
      <c r="C66">
        <v>2147483647</v>
      </c>
      <c r="E66"/>
      <c r="F66"/>
    </row>
    <row r="67" spans="1:8" x14ac:dyDescent="0.25">
      <c r="A67" t="s">
        <v>20</v>
      </c>
      <c r="B67">
        <v>753323</v>
      </c>
      <c r="C67">
        <v>20</v>
      </c>
      <c r="E67"/>
      <c r="F67"/>
    </row>
    <row r="68" spans="1:8" x14ac:dyDescent="0.25">
      <c r="A68" t="s">
        <v>110</v>
      </c>
      <c r="B68">
        <v>2147483647</v>
      </c>
      <c r="C68">
        <v>2147483647</v>
      </c>
      <c r="E68"/>
      <c r="F68"/>
    </row>
    <row r="69" spans="1:8" x14ac:dyDescent="0.25">
      <c r="A69" t="s">
        <v>109</v>
      </c>
      <c r="B69">
        <v>2147483647</v>
      </c>
      <c r="C69">
        <v>2147483647</v>
      </c>
      <c r="E69"/>
      <c r="F69"/>
    </row>
    <row r="70" spans="1:8" x14ac:dyDescent="0.25">
      <c r="A70" t="s">
        <v>54</v>
      </c>
      <c r="B70">
        <v>459877</v>
      </c>
      <c r="C70">
        <v>1</v>
      </c>
      <c r="E70"/>
      <c r="F70"/>
    </row>
    <row r="71" spans="1:8" x14ac:dyDescent="0.25">
      <c r="A71" t="s">
        <v>60</v>
      </c>
      <c r="B71">
        <v>30260</v>
      </c>
      <c r="C71">
        <v>1</v>
      </c>
      <c r="E71"/>
      <c r="F71"/>
    </row>
    <row r="72" spans="1:8" x14ac:dyDescent="0.25">
      <c r="A72" t="s">
        <v>108</v>
      </c>
      <c r="B72">
        <v>2147483647</v>
      </c>
      <c r="C72">
        <v>2147483647</v>
      </c>
      <c r="E72"/>
      <c r="F72"/>
    </row>
    <row r="73" spans="1:8" x14ac:dyDescent="0.25">
      <c r="A73" t="s">
        <v>107</v>
      </c>
      <c r="B73">
        <v>2147483647</v>
      </c>
      <c r="C73">
        <v>2147483647</v>
      </c>
      <c r="E73"/>
      <c r="F73"/>
    </row>
    <row r="74" spans="1:8" x14ac:dyDescent="0.25">
      <c r="A74" t="s">
        <v>106</v>
      </c>
      <c r="B74">
        <v>2147483647</v>
      </c>
      <c r="C74">
        <v>2147483647</v>
      </c>
      <c r="E74"/>
      <c r="F74"/>
    </row>
    <row r="75" spans="1:8" x14ac:dyDescent="0.25">
      <c r="A75" t="s">
        <v>72</v>
      </c>
      <c r="B75">
        <v>445583</v>
      </c>
      <c r="C75">
        <v>4</v>
      </c>
      <c r="E75"/>
      <c r="F75"/>
    </row>
    <row r="76" spans="1:8" x14ac:dyDescent="0.25">
      <c r="A76" t="s">
        <v>2</v>
      </c>
      <c r="B76">
        <v>1080</v>
      </c>
      <c r="C76">
        <v>1</v>
      </c>
      <c r="E76"/>
      <c r="F76"/>
    </row>
    <row r="77" spans="1:8" x14ac:dyDescent="0.25">
      <c r="A77" t="s">
        <v>5</v>
      </c>
      <c r="B77">
        <v>1080</v>
      </c>
      <c r="C77">
        <v>1</v>
      </c>
      <c r="E77"/>
      <c r="F77"/>
    </row>
    <row r="78" spans="1:8" x14ac:dyDescent="0.25">
      <c r="A78" t="s">
        <v>57</v>
      </c>
      <c r="B78">
        <v>350055</v>
      </c>
      <c r="C78">
        <v>13</v>
      </c>
      <c r="E78" s="2"/>
      <c r="F78" s="2"/>
      <c r="G78" s="2"/>
      <c r="H78" s="2"/>
    </row>
    <row r="79" spans="1:8" x14ac:dyDescent="0.25">
      <c r="A79" t="s">
        <v>6</v>
      </c>
      <c r="B79">
        <v>176</v>
      </c>
      <c r="C79">
        <v>1</v>
      </c>
    </row>
    <row r="80" spans="1:8" x14ac:dyDescent="0.25">
      <c r="A80" t="s">
        <v>49</v>
      </c>
      <c r="B80">
        <v>722</v>
      </c>
      <c r="C80">
        <v>1</v>
      </c>
    </row>
    <row r="81" spans="1:6" x14ac:dyDescent="0.25">
      <c r="A81" t="s">
        <v>105</v>
      </c>
      <c r="B81">
        <v>2147483647</v>
      </c>
      <c r="C81">
        <v>2147483647</v>
      </c>
    </row>
    <row r="82" spans="1:6" x14ac:dyDescent="0.25">
      <c r="A82" t="s">
        <v>104</v>
      </c>
      <c r="B82">
        <v>2147483647</v>
      </c>
      <c r="C82">
        <v>2147483647</v>
      </c>
    </row>
    <row r="83" spans="1:6" x14ac:dyDescent="0.25">
      <c r="A83" t="s">
        <v>103</v>
      </c>
      <c r="B83">
        <v>2147483647</v>
      </c>
      <c r="C83">
        <v>2147483647</v>
      </c>
    </row>
    <row r="84" spans="1:6" x14ac:dyDescent="0.25">
      <c r="A84" t="s">
        <v>102</v>
      </c>
      <c r="B84">
        <v>2147483647</v>
      </c>
      <c r="C84">
        <v>2147483647</v>
      </c>
    </row>
    <row r="85" spans="1:6" x14ac:dyDescent="0.25">
      <c r="A85" t="s">
        <v>29</v>
      </c>
      <c r="B85">
        <v>15247</v>
      </c>
      <c r="C85">
        <v>1</v>
      </c>
    </row>
    <row r="86" spans="1:6" x14ac:dyDescent="0.25">
      <c r="A86" t="s">
        <v>32</v>
      </c>
      <c r="B86">
        <v>12021</v>
      </c>
      <c r="C86">
        <v>2</v>
      </c>
    </row>
    <row r="87" spans="1:6" x14ac:dyDescent="0.25">
      <c r="A87" t="s">
        <v>41</v>
      </c>
      <c r="B87">
        <v>496</v>
      </c>
      <c r="C87">
        <v>1</v>
      </c>
    </row>
    <row r="88" spans="1:6" x14ac:dyDescent="0.25">
      <c r="A88" t="s">
        <v>63</v>
      </c>
      <c r="B88">
        <v>575661</v>
      </c>
      <c r="C88">
        <v>3</v>
      </c>
    </row>
    <row r="89" spans="1:6" x14ac:dyDescent="0.25">
      <c r="A89" t="s">
        <v>9</v>
      </c>
      <c r="B89">
        <v>2368</v>
      </c>
      <c r="C89">
        <v>1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2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138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3" x14ac:dyDescent="0.25">
      <c r="A97" t="s">
        <v>47</v>
      </c>
      <c r="B97">
        <v>94</v>
      </c>
      <c r="C97">
        <v>1</v>
      </c>
    </row>
    <row r="98" spans="1:3" x14ac:dyDescent="0.25">
      <c r="A98" t="s">
        <v>7</v>
      </c>
      <c r="B98">
        <v>115432</v>
      </c>
      <c r="C98">
        <v>1</v>
      </c>
    </row>
    <row r="99" spans="1:3" x14ac:dyDescent="0.25">
      <c r="A99" t="s">
        <v>99</v>
      </c>
      <c r="B99">
        <v>2147483647</v>
      </c>
      <c r="C99">
        <v>2147483647</v>
      </c>
    </row>
    <row r="100" spans="1:3" x14ac:dyDescent="0.25">
      <c r="A100" t="s">
        <v>65</v>
      </c>
      <c r="B100">
        <v>538315</v>
      </c>
      <c r="C100">
        <v>3</v>
      </c>
    </row>
    <row r="101" spans="1:3" x14ac:dyDescent="0.25">
      <c r="A101" t="s">
        <v>98</v>
      </c>
      <c r="B101">
        <v>2147483647</v>
      </c>
      <c r="C101">
        <v>2147483647</v>
      </c>
    </row>
    <row r="102" spans="1:3" x14ac:dyDescent="0.25">
      <c r="A102" t="s">
        <v>39</v>
      </c>
      <c r="B102">
        <v>30</v>
      </c>
      <c r="C102">
        <v>1</v>
      </c>
    </row>
    <row r="103" spans="1:3" x14ac:dyDescent="0.25">
      <c r="A103" t="s">
        <v>97</v>
      </c>
      <c r="B103">
        <v>2147483647</v>
      </c>
      <c r="C103">
        <v>2147483647</v>
      </c>
    </row>
    <row r="104" spans="1:3" x14ac:dyDescent="0.25">
      <c r="A104" t="s">
        <v>96</v>
      </c>
      <c r="B104">
        <v>2147483647</v>
      </c>
      <c r="C104">
        <v>2147483647</v>
      </c>
    </row>
    <row r="105" spans="1:3" x14ac:dyDescent="0.25">
      <c r="A105" t="s">
        <v>66</v>
      </c>
      <c r="B105">
        <v>48361</v>
      </c>
      <c r="C105">
        <v>2</v>
      </c>
    </row>
    <row r="106" spans="1:3" x14ac:dyDescent="0.25">
      <c r="A106" t="s">
        <v>95</v>
      </c>
      <c r="B106">
        <v>2147483647</v>
      </c>
      <c r="C106">
        <v>2147483647</v>
      </c>
    </row>
    <row r="107" spans="1:3" x14ac:dyDescent="0.25">
      <c r="A107" t="s">
        <v>94</v>
      </c>
      <c r="B107">
        <v>2147483647</v>
      </c>
      <c r="C107">
        <v>2147483647</v>
      </c>
    </row>
    <row r="108" spans="1:3" x14ac:dyDescent="0.25">
      <c r="A108" t="s">
        <v>93</v>
      </c>
      <c r="B108">
        <v>2147483647</v>
      </c>
      <c r="C108">
        <v>2147483647</v>
      </c>
    </row>
    <row r="109" spans="1:3" x14ac:dyDescent="0.25">
      <c r="A109" t="s">
        <v>42</v>
      </c>
      <c r="B109">
        <v>138</v>
      </c>
      <c r="C109">
        <v>1</v>
      </c>
    </row>
    <row r="110" spans="1:3" x14ac:dyDescent="0.25">
      <c r="A110" t="s">
        <v>46</v>
      </c>
      <c r="B110">
        <v>1</v>
      </c>
      <c r="C110">
        <v>1</v>
      </c>
    </row>
    <row r="111" spans="1:3" x14ac:dyDescent="0.25">
      <c r="A111" t="s">
        <v>92</v>
      </c>
      <c r="B111">
        <v>2147483647</v>
      </c>
      <c r="C111">
        <v>2147483647</v>
      </c>
    </row>
    <row r="112" spans="1:3" x14ac:dyDescent="0.25">
      <c r="A112" t="s">
        <v>18</v>
      </c>
      <c r="B112">
        <v>24370</v>
      </c>
      <c r="C112">
        <v>2</v>
      </c>
    </row>
    <row r="113" spans="1:3" x14ac:dyDescent="0.25">
      <c r="A113" t="s">
        <v>67</v>
      </c>
      <c r="B113">
        <v>860</v>
      </c>
      <c r="C113">
        <v>1</v>
      </c>
    </row>
    <row r="114" spans="1:3" x14ac:dyDescent="0.25">
      <c r="A114" t="s">
        <v>17</v>
      </c>
      <c r="B114">
        <v>3309</v>
      </c>
      <c r="C114">
        <v>1</v>
      </c>
    </row>
    <row r="115" spans="1:3" x14ac:dyDescent="0.25">
      <c r="A115" t="s">
        <v>71</v>
      </c>
      <c r="B115">
        <v>25878</v>
      </c>
      <c r="C115">
        <v>1</v>
      </c>
    </row>
    <row r="116" spans="1:3" x14ac:dyDescent="0.25">
      <c r="A116" t="s">
        <v>33</v>
      </c>
      <c r="B116">
        <v>1107</v>
      </c>
      <c r="C116">
        <v>1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1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421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98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33" workbookViewId="0">
      <selection activeCell="A5" sqref="A5:C12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143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1.47E-4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2.12E-4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19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t="shared" ref="H6:H17" si="1" xml:space="preserve"> G6 * 100 / 122</f>
        <v>2.459016393442623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8</v>
      </c>
      <c r="H7">
        <f t="shared" si="1"/>
        <v>6.557377049180328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19</v>
      </c>
      <c r="H8">
        <f t="shared" si="1"/>
        <v>15.573770491803279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23</v>
      </c>
      <c r="H9">
        <f t="shared" si="1"/>
        <v>18.852459016393443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40</v>
      </c>
      <c r="H10">
        <f t="shared" si="1"/>
        <v>32.786885245901637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26886</v>
      </c>
      <c r="C11">
        <v>21</v>
      </c>
      <c r="E11" s="1">
        <v>10000</v>
      </c>
      <c r="F11" s="1">
        <f t="shared" si="0"/>
        <v>0.5103155178783938</v>
      </c>
      <c r="G11">
        <f>COUNTIF(B5:B126,"&lt; 10000")</f>
        <v>43</v>
      </c>
      <c r="H11">
        <f t="shared" si="1"/>
        <v>35.245901639344261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57</v>
      </c>
      <c r="H12">
        <f t="shared" si="1"/>
        <v>46.721311475409834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61</v>
      </c>
      <c r="H13">
        <f t="shared" si="1"/>
        <v>50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70</v>
      </c>
      <c r="H14">
        <f t="shared" si="1"/>
        <v>57.377049180327866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75</v>
      </c>
      <c r="H15">
        <f t="shared" si="1"/>
        <v>61.475409836065573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76</v>
      </c>
      <c r="H16">
        <f t="shared" si="1"/>
        <v>62.295081967213115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1917</v>
      </c>
      <c r="C17">
        <v>3</v>
      </c>
      <c r="E17" s="1">
        <v>2000000</v>
      </c>
      <c r="F17" s="1">
        <f t="shared" si="0"/>
        <v>102.06310357567877</v>
      </c>
      <c r="G17">
        <f>COUNTIF(B5:B126,"&lt; 2000000")</f>
        <v>80</v>
      </c>
      <c r="H17">
        <f t="shared" si="1"/>
        <v>65.573770491803273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4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4</v>
      </c>
      <c r="E21"/>
      <c r="F21"/>
    </row>
    <row r="22" spans="1:10" x14ac:dyDescent="0.25">
      <c r="A22" t="s">
        <v>25</v>
      </c>
      <c r="B22">
        <v>852815</v>
      </c>
      <c r="C22">
        <v>101</v>
      </c>
      <c r="E22"/>
      <c r="F22"/>
    </row>
    <row r="23" spans="1:10" x14ac:dyDescent="0.25">
      <c r="A23" t="s">
        <v>126</v>
      </c>
      <c r="B23">
        <v>34</v>
      </c>
      <c r="C23">
        <v>1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4</v>
      </c>
      <c r="E25"/>
      <c r="F25"/>
    </row>
    <row r="26" spans="1:10" x14ac:dyDescent="0.25">
      <c r="A26" t="s">
        <v>12</v>
      </c>
      <c r="B26">
        <v>446507</v>
      </c>
      <c r="C26">
        <v>8</v>
      </c>
      <c r="E26"/>
      <c r="F26"/>
    </row>
    <row r="27" spans="1:10" x14ac:dyDescent="0.25">
      <c r="A27" t="s">
        <v>125</v>
      </c>
      <c r="B27">
        <v>3884</v>
      </c>
      <c r="C27">
        <v>11</v>
      </c>
      <c r="E27"/>
      <c r="F27"/>
    </row>
    <row r="28" spans="1:10" x14ac:dyDescent="0.25">
      <c r="A28" t="s">
        <v>21</v>
      </c>
      <c r="B28">
        <v>50752</v>
      </c>
      <c r="C28">
        <v>37</v>
      </c>
      <c r="E28"/>
      <c r="F28"/>
    </row>
    <row r="29" spans="1:10" x14ac:dyDescent="0.25">
      <c r="A29" t="s">
        <v>70</v>
      </c>
      <c r="B29">
        <v>44057</v>
      </c>
      <c r="C29">
        <v>3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1912890</v>
      </c>
      <c r="C32">
        <v>32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3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3</v>
      </c>
      <c r="E42" s="1">
        <v>1</v>
      </c>
      <c r="F42" s="1">
        <f>COUNTIF(C:C,"&lt;= 1")</f>
        <v>36</v>
      </c>
      <c r="G42">
        <f t="shared" ref="G42:G51" si="2" xml:space="preserve"> 100 * F42 / 122</f>
        <v>29.508196721311474</v>
      </c>
      <c r="H42">
        <v>5.0000000000000001E-4</v>
      </c>
    </row>
    <row r="43" spans="1:8" x14ac:dyDescent="0.25">
      <c r="A43" t="s">
        <v>19</v>
      </c>
      <c r="B43">
        <v>1662192</v>
      </c>
      <c r="C43">
        <v>37</v>
      </c>
      <c r="E43" s="1">
        <v>2</v>
      </c>
      <c r="F43" s="1">
        <f>COUNTIF(C:C,"&lt;= 2")</f>
        <v>44</v>
      </c>
      <c r="G43">
        <f t="shared" si="2"/>
        <v>36.065573770491802</v>
      </c>
      <c r="H43">
        <v>5.0000000000000001E-4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53</v>
      </c>
      <c r="G44">
        <f t="shared" si="2"/>
        <v>43.442622950819676</v>
      </c>
      <c r="H44">
        <v>8.9999999999999998E-4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60</v>
      </c>
      <c r="G45">
        <f t="shared" si="2"/>
        <v>49.180327868852459</v>
      </c>
      <c r="H45">
        <v>1E-3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63</v>
      </c>
      <c r="G46">
        <f t="shared" si="2"/>
        <v>51.639344262295083</v>
      </c>
      <c r="H46">
        <v>2E-3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68</v>
      </c>
      <c r="G47">
        <f t="shared" si="2"/>
        <v>55.73770491803279</v>
      </c>
      <c r="H47">
        <v>5.0000000000000001E-3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t="shared" si="2"/>
        <v>58.196721311475407</v>
      </c>
      <c r="H48">
        <v>9.7000000000000003E-3</v>
      </c>
    </row>
    <row r="49" spans="1:8" x14ac:dyDescent="0.25">
      <c r="A49" t="s">
        <v>62</v>
      </c>
      <c r="B49">
        <v>179522</v>
      </c>
      <c r="C49">
        <v>13</v>
      </c>
      <c r="E49" s="1">
        <v>50</v>
      </c>
      <c r="F49" s="1">
        <f>COUNTIF(C:C,"&lt;= 50")</f>
        <v>75</v>
      </c>
      <c r="G49">
        <f t="shared" si="2"/>
        <v>61.475409836065573</v>
      </c>
      <c r="H49">
        <v>1.7899999999999999E-2</v>
      </c>
    </row>
    <row r="50" spans="1:8" x14ac:dyDescent="0.25">
      <c r="A50" t="s">
        <v>59</v>
      </c>
      <c r="B50">
        <v>67634</v>
      </c>
      <c r="C50">
        <v>7</v>
      </c>
      <c r="E50" s="1">
        <v>100</v>
      </c>
      <c r="F50" s="1">
        <f>COUNTIF(C:C,"&lt;= 100")</f>
        <v>76</v>
      </c>
      <c r="G50">
        <f t="shared" si="2"/>
        <v>62.295081967213115</v>
      </c>
      <c r="H50">
        <v>3.7999999999999999E-2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80</v>
      </c>
      <c r="G51">
        <f t="shared" si="2"/>
        <v>65.573770491803273</v>
      </c>
      <c r="H51">
        <v>0.31230000000000002</v>
      </c>
    </row>
    <row r="52" spans="1:8" x14ac:dyDescent="0.25">
      <c r="A52" t="s">
        <v>68</v>
      </c>
      <c r="B52">
        <v>1233202</v>
      </c>
      <c r="C52">
        <v>24</v>
      </c>
    </row>
    <row r="53" spans="1:8" x14ac:dyDescent="0.25">
      <c r="A53" t="s">
        <v>13</v>
      </c>
      <c r="B53">
        <v>710047</v>
      </c>
      <c r="C53">
        <v>3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4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10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29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16</v>
      </c>
      <c r="E70"/>
      <c r="F70"/>
    </row>
    <row r="71" spans="1:6" x14ac:dyDescent="0.25">
      <c r="A71" t="s">
        <v>60</v>
      </c>
      <c r="B71">
        <v>30260</v>
      </c>
      <c r="C71">
        <v>3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31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53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44959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2</v>
      </c>
      <c r="E85"/>
      <c r="F85"/>
    </row>
    <row r="86" spans="1:6" x14ac:dyDescent="0.25">
      <c r="A86" t="s">
        <v>32</v>
      </c>
      <c r="B86">
        <v>12021</v>
      </c>
      <c r="C86">
        <v>2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7</v>
      </c>
      <c r="E88"/>
      <c r="F88"/>
    </row>
    <row r="89" spans="1:6" x14ac:dyDescent="0.25">
      <c r="A89" t="s">
        <v>9</v>
      </c>
      <c r="B89">
        <v>2368</v>
      </c>
      <c r="C89">
        <v>2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4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162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5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4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3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12021</v>
      </c>
      <c r="C108">
        <v>1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3</v>
      </c>
    </row>
    <row r="113" spans="1:3" customFormat="1" x14ac:dyDescent="0.25">
      <c r="A113" t="s">
        <v>67</v>
      </c>
      <c r="B113">
        <v>860</v>
      </c>
      <c r="C113">
        <v>2</v>
      </c>
    </row>
    <row r="114" spans="1:3" customFormat="1" x14ac:dyDescent="0.25">
      <c r="A114" t="s">
        <v>17</v>
      </c>
      <c r="B114">
        <v>3309</v>
      </c>
      <c r="C114">
        <v>1</v>
      </c>
    </row>
    <row r="115" spans="1:3" customFormat="1" x14ac:dyDescent="0.25">
      <c r="A115" t="s">
        <v>71</v>
      </c>
      <c r="B115">
        <v>25878</v>
      </c>
      <c r="C115">
        <v>2</v>
      </c>
    </row>
    <row r="116" spans="1:3" customFormat="1" x14ac:dyDescent="0.25">
      <c r="A116" t="s">
        <v>33</v>
      </c>
      <c r="B116">
        <v>1107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1775</v>
      </c>
      <c r="C121">
        <v>1</v>
      </c>
    </row>
    <row r="122" spans="1:3" customFormat="1" x14ac:dyDescent="0.25">
      <c r="A122" t="s">
        <v>88</v>
      </c>
      <c r="B122">
        <v>2147483647</v>
      </c>
      <c r="C122">
        <v>2147483647</v>
      </c>
    </row>
    <row r="123" spans="1:3" customFormat="1" x14ac:dyDescent="0.25">
      <c r="A123" t="s">
        <v>52</v>
      </c>
      <c r="B123">
        <v>1912890</v>
      </c>
      <c r="C123">
        <v>483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94416</v>
      </c>
      <c r="C125">
        <v>141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J1" sqref="A1:XFD104857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145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 t="s">
        <v>80</v>
      </c>
      <c r="B2" s="12" t="s">
        <v>83</v>
      </c>
      <c r="C2" s="12"/>
      <c r="D2">
        <v>1.47E-4</v>
      </c>
      <c r="E2" s="2"/>
      <c r="F2" s="2"/>
      <c r="G2" s="2"/>
      <c r="H2" s="2"/>
    </row>
    <row r="3" spans="1:10" ht="21" customHeight="1" x14ac:dyDescent="0.25">
      <c r="B3" s="12" t="s">
        <v>82</v>
      </c>
      <c r="C3" s="12"/>
      <c r="D3">
        <v>2.12E-4</v>
      </c>
      <c r="E3" s="2"/>
      <c r="F3" s="2"/>
      <c r="G3" s="2"/>
      <c r="H3" s="2"/>
    </row>
    <row r="4" spans="1:10" ht="21" customHeight="1" x14ac:dyDescent="0.25">
      <c r="B4" s="6"/>
      <c r="C4" s="6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23780</v>
      </c>
      <c r="C6">
        <v>26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t="shared" ref="H6:H17" si="1" xml:space="preserve"> G6 * 100 / 122</f>
        <v>3.278688524590164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12</v>
      </c>
      <c r="H7">
        <f t="shared" si="1"/>
        <v>9.8360655737704921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20</v>
      </c>
      <c r="H8">
        <f t="shared" si="1"/>
        <v>16.393442622950818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24</v>
      </c>
      <c r="H9">
        <f t="shared" si="1"/>
        <v>19.672131147540984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40</v>
      </c>
      <c r="H10">
        <f t="shared" si="1"/>
        <v>32.786885245901637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31421</v>
      </c>
      <c r="C11">
        <v>22</v>
      </c>
      <c r="E11" s="1">
        <v>10000</v>
      </c>
      <c r="F11" s="1">
        <f t="shared" si="0"/>
        <v>0.5103155178783938</v>
      </c>
      <c r="G11">
        <f>COUNTIF(B5:B126,"&lt; 10000")</f>
        <v>43</v>
      </c>
      <c r="H11">
        <f t="shared" si="1"/>
        <v>35.245901639344261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56</v>
      </c>
      <c r="H12">
        <f t="shared" si="1"/>
        <v>45.901639344262293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930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61</v>
      </c>
      <c r="H13">
        <f t="shared" si="1"/>
        <v>50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t="shared" si="1"/>
        <v>54.918032786885249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8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75</v>
      </c>
      <c r="H15">
        <f t="shared" si="1"/>
        <v>61.475409836065573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1738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76</v>
      </c>
      <c r="H16">
        <f t="shared" si="1"/>
        <v>62.295081967213115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1978</v>
      </c>
      <c r="C17">
        <v>3</v>
      </c>
      <c r="E17" s="1">
        <v>2000000</v>
      </c>
      <c r="F17" s="1">
        <f t="shared" si="0"/>
        <v>102.06310357567877</v>
      </c>
      <c r="G17">
        <f>COUNTIF(B5:B126,"&lt; 2000000")</f>
        <v>78</v>
      </c>
      <c r="H17">
        <f t="shared" si="1"/>
        <v>63.934426229508198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604358</v>
      </c>
      <c r="C19">
        <v>4</v>
      </c>
      <c r="E19"/>
      <c r="F19"/>
    </row>
    <row r="20" spans="1:10" x14ac:dyDescent="0.25">
      <c r="A20" t="s">
        <v>34</v>
      </c>
      <c r="B20">
        <v>1055</v>
      </c>
      <c r="C20">
        <v>1</v>
      </c>
      <c r="E20"/>
      <c r="F20"/>
    </row>
    <row r="21" spans="1:10" x14ac:dyDescent="0.25">
      <c r="A21" t="s">
        <v>43</v>
      </c>
      <c r="B21">
        <v>10658</v>
      </c>
      <c r="C21">
        <v>4</v>
      </c>
      <c r="E21"/>
      <c r="F21"/>
    </row>
    <row r="22" spans="1:10" x14ac:dyDescent="0.25">
      <c r="A22" t="s">
        <v>25</v>
      </c>
      <c r="B22">
        <v>1080362</v>
      </c>
      <c r="C22">
        <v>114</v>
      </c>
      <c r="E22"/>
      <c r="F22"/>
    </row>
    <row r="23" spans="1:10" x14ac:dyDescent="0.25">
      <c r="A23" t="s">
        <v>126</v>
      </c>
      <c r="B23">
        <v>27</v>
      </c>
      <c r="C23">
        <v>1</v>
      </c>
      <c r="E23"/>
      <c r="F23"/>
    </row>
    <row r="24" spans="1:10" x14ac:dyDescent="0.25">
      <c r="A24" t="s">
        <v>16</v>
      </c>
      <c r="B24">
        <v>1819</v>
      </c>
      <c r="C24">
        <v>1</v>
      </c>
      <c r="E24"/>
      <c r="F24"/>
    </row>
    <row r="25" spans="1:10" x14ac:dyDescent="0.25">
      <c r="A25" t="s">
        <v>15</v>
      </c>
      <c r="B25">
        <v>288643</v>
      </c>
      <c r="C25">
        <v>4</v>
      </c>
      <c r="E25"/>
      <c r="F25"/>
    </row>
    <row r="26" spans="1:10" x14ac:dyDescent="0.25">
      <c r="A26" t="s">
        <v>12</v>
      </c>
      <c r="B26">
        <v>565471</v>
      </c>
      <c r="C26">
        <v>9</v>
      </c>
      <c r="E26"/>
      <c r="F26"/>
    </row>
    <row r="27" spans="1:10" x14ac:dyDescent="0.25">
      <c r="A27" t="s">
        <v>125</v>
      </c>
      <c r="B27">
        <v>4165</v>
      </c>
      <c r="C27">
        <v>11</v>
      </c>
      <c r="E27"/>
      <c r="F27"/>
    </row>
    <row r="28" spans="1:10" x14ac:dyDescent="0.25">
      <c r="A28" t="s">
        <v>21</v>
      </c>
      <c r="B28">
        <v>60754</v>
      </c>
      <c r="C28">
        <v>44</v>
      </c>
      <c r="E28"/>
      <c r="F28"/>
    </row>
    <row r="29" spans="1:10" x14ac:dyDescent="0.25">
      <c r="A29" t="s">
        <v>70</v>
      </c>
      <c r="B29">
        <v>45712</v>
      </c>
      <c r="C29">
        <v>3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2271285</v>
      </c>
      <c r="C32">
        <v>42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14080</v>
      </c>
      <c r="C34">
        <v>3</v>
      </c>
    </row>
    <row r="35" spans="1:8" x14ac:dyDescent="0.25">
      <c r="A35" t="s">
        <v>10</v>
      </c>
      <c r="B35">
        <v>442</v>
      </c>
      <c r="C35">
        <v>1</v>
      </c>
    </row>
    <row r="36" spans="1:8" x14ac:dyDescent="0.25">
      <c r="A36" t="s">
        <v>27</v>
      </c>
      <c r="B36">
        <v>107</v>
      </c>
      <c r="C36">
        <v>1</v>
      </c>
    </row>
    <row r="37" spans="1:8" x14ac:dyDescent="0.25">
      <c r="A37" t="s">
        <v>28</v>
      </c>
      <c r="B37">
        <v>107</v>
      </c>
      <c r="C37">
        <v>1</v>
      </c>
    </row>
    <row r="38" spans="1:8" x14ac:dyDescent="0.25">
      <c r="A38" t="s">
        <v>31</v>
      </c>
      <c r="B38">
        <v>5123</v>
      </c>
      <c r="C38">
        <v>2</v>
      </c>
    </row>
    <row r="39" spans="1:8" x14ac:dyDescent="0.25">
      <c r="A39" t="s">
        <v>30</v>
      </c>
      <c r="B39">
        <v>7034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64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30954</v>
      </c>
      <c r="C42">
        <v>5</v>
      </c>
      <c r="E42" s="1">
        <v>1</v>
      </c>
      <c r="F42" s="1">
        <f>COUNTIF(C:C,"&lt;= 1")</f>
        <v>37</v>
      </c>
      <c r="G42">
        <f t="shared" ref="G42:G51" si="2" xml:space="preserve"> 100 * F42 / 122</f>
        <v>30.327868852459016</v>
      </c>
      <c r="H42">
        <v>5.0000000000000001E-4</v>
      </c>
    </row>
    <row r="43" spans="1:8" x14ac:dyDescent="0.25">
      <c r="A43" t="s">
        <v>19</v>
      </c>
      <c r="B43">
        <v>2010453</v>
      </c>
      <c r="C43">
        <v>34</v>
      </c>
      <c r="E43" s="1">
        <v>2</v>
      </c>
      <c r="F43" s="1">
        <f>COUNTIF(C:C,"&lt;= 2")</f>
        <v>46</v>
      </c>
      <c r="G43">
        <f t="shared" si="2"/>
        <v>37.704918032786885</v>
      </c>
      <c r="H43">
        <v>5.0000000000000001E-4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52</v>
      </c>
      <c r="G44">
        <f t="shared" si="2"/>
        <v>42.622950819672134</v>
      </c>
      <c r="H44">
        <v>8.9999999999999998E-4</v>
      </c>
    </row>
    <row r="45" spans="1:8" x14ac:dyDescent="0.25">
      <c r="A45" t="s">
        <v>51</v>
      </c>
      <c r="B45">
        <v>7538</v>
      </c>
      <c r="C45">
        <v>1</v>
      </c>
      <c r="E45" s="1">
        <v>5</v>
      </c>
      <c r="F45" s="1">
        <f>COUNTIF(C:C,"&lt;=5")</f>
        <v>61</v>
      </c>
      <c r="G45">
        <f t="shared" si="2"/>
        <v>50</v>
      </c>
      <c r="H45">
        <v>1E-3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63</v>
      </c>
      <c r="G46">
        <f t="shared" si="2"/>
        <v>51.639344262295083</v>
      </c>
      <c r="H46">
        <v>2E-3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68</v>
      </c>
      <c r="G47">
        <f t="shared" si="2"/>
        <v>55.73770491803279</v>
      </c>
      <c r="H47">
        <v>5.0000000000000001E-3</v>
      </c>
    </row>
    <row r="48" spans="1:8" x14ac:dyDescent="0.25">
      <c r="A48" t="s">
        <v>8</v>
      </c>
      <c r="B48">
        <v>1410</v>
      </c>
      <c r="C48">
        <v>1</v>
      </c>
      <c r="E48" s="1">
        <v>30</v>
      </c>
      <c r="F48" s="1">
        <f>COUNTIF(C:C,"&lt;= 30")</f>
        <v>73</v>
      </c>
      <c r="G48">
        <f t="shared" si="2"/>
        <v>59.83606557377049</v>
      </c>
      <c r="H48">
        <v>9.7000000000000003E-3</v>
      </c>
    </row>
    <row r="49" spans="1:8" x14ac:dyDescent="0.25">
      <c r="A49" t="s">
        <v>62</v>
      </c>
      <c r="B49">
        <v>223224</v>
      </c>
      <c r="C49">
        <v>18</v>
      </c>
      <c r="E49" s="1">
        <v>50</v>
      </c>
      <c r="F49" s="1">
        <f>COUNTIF(C:C,"&lt;= 50")</f>
        <v>76</v>
      </c>
      <c r="G49">
        <f t="shared" si="2"/>
        <v>62.295081967213115</v>
      </c>
      <c r="H49">
        <v>1.7899999999999999E-2</v>
      </c>
    </row>
    <row r="50" spans="1:8" x14ac:dyDescent="0.25">
      <c r="A50" t="s">
        <v>59</v>
      </c>
      <c r="B50">
        <v>81864</v>
      </c>
      <c r="C50">
        <v>7</v>
      </c>
      <c r="E50" s="1">
        <v>100</v>
      </c>
      <c r="F50" s="1">
        <f>COUNTIF(C:C,"&lt;= 100")</f>
        <v>77</v>
      </c>
      <c r="G50">
        <f t="shared" si="2"/>
        <v>63.114754098360656</v>
      </c>
      <c r="H50">
        <v>3.7999999999999999E-2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80</v>
      </c>
      <c r="G51">
        <f t="shared" si="2"/>
        <v>65.573770491803273</v>
      </c>
      <c r="H51">
        <v>0.31230000000000002</v>
      </c>
    </row>
    <row r="52" spans="1:8" x14ac:dyDescent="0.25">
      <c r="A52" t="s">
        <v>68</v>
      </c>
      <c r="B52">
        <v>1534725</v>
      </c>
      <c r="C52">
        <v>24</v>
      </c>
    </row>
    <row r="53" spans="1:8" x14ac:dyDescent="0.25">
      <c r="A53" t="s">
        <v>13</v>
      </c>
      <c r="B53">
        <v>902654</v>
      </c>
      <c r="C53">
        <v>2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17413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2216</v>
      </c>
      <c r="C57">
        <v>4</v>
      </c>
    </row>
    <row r="58" spans="1:8" x14ac:dyDescent="0.25">
      <c r="A58" t="s">
        <v>53</v>
      </c>
      <c r="B58">
        <v>1024</v>
      </c>
      <c r="C58">
        <v>1</v>
      </c>
    </row>
    <row r="59" spans="1:8" x14ac:dyDescent="0.25">
      <c r="A59" t="s">
        <v>40</v>
      </c>
      <c r="B59">
        <v>124</v>
      </c>
      <c r="C59">
        <v>1</v>
      </c>
    </row>
    <row r="60" spans="1:8" x14ac:dyDescent="0.25">
      <c r="A60" t="s">
        <v>24</v>
      </c>
      <c r="B60">
        <v>246693</v>
      </c>
      <c r="C60">
        <v>13</v>
      </c>
    </row>
    <row r="61" spans="1:8" x14ac:dyDescent="0.25">
      <c r="A61" t="s">
        <v>38</v>
      </c>
      <c r="B61">
        <v>712</v>
      </c>
      <c r="C61">
        <v>2</v>
      </c>
    </row>
    <row r="62" spans="1:8" x14ac:dyDescent="0.25">
      <c r="A62" t="s">
        <v>48</v>
      </c>
      <c r="B62">
        <v>96</v>
      </c>
      <c r="C62">
        <v>1</v>
      </c>
    </row>
    <row r="63" spans="1:8" x14ac:dyDescent="0.25">
      <c r="A63" t="s">
        <v>50</v>
      </c>
      <c r="B63">
        <v>96</v>
      </c>
      <c r="C63">
        <v>1</v>
      </c>
    </row>
    <row r="64" spans="1:8" x14ac:dyDescent="0.25">
      <c r="A64" t="s">
        <v>35</v>
      </c>
      <c r="B64">
        <v>77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957011</v>
      </c>
      <c r="C67">
        <v>28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582720</v>
      </c>
      <c r="C70">
        <v>17</v>
      </c>
      <c r="E70"/>
      <c r="F70"/>
    </row>
    <row r="71" spans="1:6" x14ac:dyDescent="0.25">
      <c r="A71" t="s">
        <v>60</v>
      </c>
      <c r="B71">
        <v>35440</v>
      </c>
      <c r="C71">
        <v>3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564260</v>
      </c>
      <c r="C75">
        <v>29</v>
      </c>
      <c r="E75"/>
      <c r="F75"/>
    </row>
    <row r="76" spans="1:6" x14ac:dyDescent="0.25">
      <c r="A76" t="s">
        <v>2</v>
      </c>
      <c r="B76">
        <v>1052</v>
      </c>
      <c r="C76">
        <v>1</v>
      </c>
      <c r="E76"/>
      <c r="F76"/>
    </row>
    <row r="77" spans="1:6" x14ac:dyDescent="0.25">
      <c r="A77" t="s">
        <v>5</v>
      </c>
      <c r="B77">
        <v>1052</v>
      </c>
      <c r="C77">
        <v>1</v>
      </c>
      <c r="E77"/>
      <c r="F77"/>
    </row>
    <row r="78" spans="1:6" x14ac:dyDescent="0.25">
      <c r="A78" t="s">
        <v>57</v>
      </c>
      <c r="B78">
        <v>441348</v>
      </c>
      <c r="C78">
        <v>56</v>
      </c>
      <c r="E78"/>
      <c r="F78"/>
    </row>
    <row r="79" spans="1:6" x14ac:dyDescent="0.25">
      <c r="A79" t="s">
        <v>6</v>
      </c>
      <c r="B79">
        <v>135</v>
      </c>
      <c r="C79">
        <v>1</v>
      </c>
      <c r="E79"/>
      <c r="F79"/>
    </row>
    <row r="80" spans="1:6" x14ac:dyDescent="0.25">
      <c r="A80" t="s">
        <v>49</v>
      </c>
      <c r="B80">
        <v>684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53553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17413</v>
      </c>
      <c r="C85">
        <v>2</v>
      </c>
      <c r="E85"/>
      <c r="F85"/>
    </row>
    <row r="86" spans="1:6" x14ac:dyDescent="0.25">
      <c r="A86" t="s">
        <v>32</v>
      </c>
      <c r="B86">
        <v>13567</v>
      </c>
      <c r="C86">
        <v>2</v>
      </c>
      <c r="E86"/>
      <c r="F86"/>
    </row>
    <row r="87" spans="1:6" x14ac:dyDescent="0.25">
      <c r="A87" t="s">
        <v>41</v>
      </c>
      <c r="B87">
        <v>451</v>
      </c>
      <c r="C87">
        <v>1</v>
      </c>
      <c r="E87"/>
      <c r="F87"/>
    </row>
    <row r="88" spans="1:6" x14ac:dyDescent="0.25">
      <c r="A88" t="s">
        <v>63</v>
      </c>
      <c r="B88">
        <v>731499</v>
      </c>
      <c r="C88">
        <v>7</v>
      </c>
      <c r="E88"/>
      <c r="F88"/>
    </row>
    <row r="89" spans="1:6" x14ac:dyDescent="0.25">
      <c r="A89" t="s">
        <v>9</v>
      </c>
      <c r="B89">
        <v>2467</v>
      </c>
      <c r="C89">
        <v>2</v>
      </c>
      <c r="E89"/>
      <c r="F89"/>
    </row>
    <row r="90" spans="1:6" x14ac:dyDescent="0.25">
      <c r="A90" t="s">
        <v>22</v>
      </c>
      <c r="B90">
        <v>106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1318</v>
      </c>
      <c r="C92">
        <v>4</v>
      </c>
      <c r="E92"/>
      <c r="F92"/>
    </row>
    <row r="93" spans="1:6" x14ac:dyDescent="0.25">
      <c r="A93" t="s">
        <v>14</v>
      </c>
      <c r="B93">
        <v>2583</v>
      </c>
      <c r="C93">
        <v>1</v>
      </c>
      <c r="E93"/>
      <c r="F93"/>
    </row>
    <row r="94" spans="1:6" x14ac:dyDescent="0.25">
      <c r="A94" t="s">
        <v>56</v>
      </c>
      <c r="B94">
        <v>85491</v>
      </c>
      <c r="C94">
        <v>2</v>
      </c>
      <c r="E94"/>
      <c r="F94"/>
    </row>
    <row r="95" spans="1:6" x14ac:dyDescent="0.25">
      <c r="A95" t="s">
        <v>69</v>
      </c>
      <c r="B95">
        <v>1263249</v>
      </c>
      <c r="C95">
        <v>204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66</v>
      </c>
      <c r="C97">
        <v>1</v>
      </c>
      <c r="E97"/>
      <c r="F97"/>
    </row>
    <row r="98" spans="1:6" x14ac:dyDescent="0.25">
      <c r="A98" t="s">
        <v>7</v>
      </c>
      <c r="B98">
        <v>142064</v>
      </c>
      <c r="C98">
        <v>5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683636</v>
      </c>
      <c r="C100">
        <v>5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23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57236</v>
      </c>
      <c r="C105">
        <v>3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13567</v>
      </c>
      <c r="C108">
        <v>1</v>
      </c>
    </row>
    <row r="109" spans="1:6" x14ac:dyDescent="0.25">
      <c r="A109" t="s">
        <v>42</v>
      </c>
      <c r="B109">
        <v>107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28376</v>
      </c>
      <c r="C112">
        <v>4</v>
      </c>
    </row>
    <row r="113" spans="1:3" customFormat="1" x14ac:dyDescent="0.25">
      <c r="A113" t="s">
        <v>67</v>
      </c>
      <c r="B113">
        <v>825</v>
      </c>
      <c r="C113">
        <v>2</v>
      </c>
    </row>
    <row r="114" spans="1:3" customFormat="1" x14ac:dyDescent="0.25">
      <c r="A114" t="s">
        <v>17</v>
      </c>
      <c r="B114">
        <v>3416</v>
      </c>
      <c r="C114">
        <v>1</v>
      </c>
    </row>
    <row r="115" spans="1:3" customFormat="1" x14ac:dyDescent="0.25">
      <c r="A115" t="s">
        <v>71</v>
      </c>
      <c r="B115">
        <v>30173</v>
      </c>
      <c r="C115">
        <v>2</v>
      </c>
    </row>
    <row r="116" spans="1:3" customFormat="1" x14ac:dyDescent="0.25">
      <c r="A116" t="s">
        <v>33</v>
      </c>
      <c r="B116">
        <v>1082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1804</v>
      </c>
      <c r="C121">
        <v>1</v>
      </c>
    </row>
    <row r="122" spans="1:3" customFormat="1" x14ac:dyDescent="0.25">
      <c r="A122" t="s">
        <v>88</v>
      </c>
      <c r="B122">
        <v>52</v>
      </c>
      <c r="C122">
        <v>1</v>
      </c>
    </row>
    <row r="123" spans="1:3" customFormat="1" x14ac:dyDescent="0.25">
      <c r="A123" t="s">
        <v>52</v>
      </c>
      <c r="B123">
        <v>2271285</v>
      </c>
      <c r="C123">
        <v>723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115504</v>
      </c>
      <c r="C125">
        <v>186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A7" sqref="A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11" t="s">
        <v>146</v>
      </c>
      <c r="B1" s="11"/>
      <c r="C1" s="11"/>
      <c r="D1" s="11"/>
      <c r="E1" s="11"/>
      <c r="F1" s="11"/>
      <c r="G1" s="11"/>
      <c r="H1" s="11"/>
    </row>
    <row r="2" spans="1:10" ht="21" x14ac:dyDescent="0.25">
      <c r="A2" s="4"/>
      <c r="B2" s="12"/>
      <c r="C2" s="12"/>
      <c r="E2" s="2"/>
      <c r="F2" s="2"/>
      <c r="G2" s="2"/>
      <c r="H2" s="2"/>
    </row>
    <row r="3" spans="1:10" ht="21" customHeight="1" x14ac:dyDescent="0.25">
      <c r="B3" s="12"/>
      <c r="C3" s="12"/>
      <c r="E3" s="2"/>
      <c r="F3" s="2"/>
      <c r="G3" s="2"/>
      <c r="H3" s="2"/>
    </row>
    <row r="4" spans="1:10" ht="21" customHeight="1" x14ac:dyDescent="0.25">
      <c r="B4" s="6"/>
      <c r="C4" s="6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/>
      <c r="J5" s="2"/>
    </row>
    <row r="6" spans="1:10" x14ac:dyDescent="0.25">
      <c r="A6" t="s">
        <v>134</v>
      </c>
      <c r="B6">
        <v>23780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t="shared" ref="H6:H17" si="1" xml:space="preserve"> G6 * 100 / 122</f>
        <v>3.278688524590164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10</v>
      </c>
      <c r="H7">
        <f t="shared" si="1"/>
        <v>8.1967213114754092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16</v>
      </c>
      <c r="H8">
        <f t="shared" si="1"/>
        <v>13.114754098360656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20</v>
      </c>
      <c r="H9">
        <f t="shared" si="1"/>
        <v>16.393442622950818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38</v>
      </c>
      <c r="H10">
        <f t="shared" si="1"/>
        <v>31.147540983606557</v>
      </c>
    </row>
    <row r="11" spans="1:10" x14ac:dyDescent="0.25">
      <c r="A11" t="s">
        <v>4</v>
      </c>
      <c r="B11">
        <v>31421</v>
      </c>
      <c r="C11">
        <v>20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t="shared" si="1"/>
        <v>34.42622950819672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54</v>
      </c>
      <c r="H12">
        <f t="shared" si="1"/>
        <v>44.26229508196721</v>
      </c>
    </row>
    <row r="13" spans="1:10" x14ac:dyDescent="0.25">
      <c r="A13" t="s">
        <v>36</v>
      </c>
      <c r="B13">
        <v>930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58</v>
      </c>
      <c r="H13">
        <f t="shared" si="1"/>
        <v>47.540983606557376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64</v>
      </c>
      <c r="H14">
        <f t="shared" si="1"/>
        <v>52.459016393442624</v>
      </c>
    </row>
    <row r="15" spans="1:10" x14ac:dyDescent="0.25">
      <c r="A15" t="s">
        <v>26</v>
      </c>
      <c r="B15">
        <v>8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71</v>
      </c>
      <c r="H15">
        <f t="shared" si="1"/>
        <v>58.196721311475407</v>
      </c>
    </row>
    <row r="16" spans="1:10" x14ac:dyDescent="0.25">
      <c r="A16" t="s">
        <v>37</v>
      </c>
      <c r="B16">
        <v>1738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72</v>
      </c>
      <c r="H16">
        <f t="shared" si="1"/>
        <v>59.016393442622949</v>
      </c>
    </row>
    <row r="17" spans="1:8" x14ac:dyDescent="0.25">
      <c r="A17" t="s">
        <v>55</v>
      </c>
      <c r="B17">
        <v>1978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74</v>
      </c>
      <c r="H17">
        <f t="shared" si="1"/>
        <v>60.655737704918032</v>
      </c>
    </row>
    <row r="18" spans="1:8" x14ac:dyDescent="0.25">
      <c r="A18" t="s">
        <v>127</v>
      </c>
      <c r="B18">
        <v>2147483647</v>
      </c>
      <c r="C18">
        <v>2147483647</v>
      </c>
      <c r="E18"/>
      <c r="F18"/>
    </row>
    <row r="19" spans="1:8" x14ac:dyDescent="0.25">
      <c r="A19" t="s">
        <v>58</v>
      </c>
      <c r="B19">
        <v>604358</v>
      </c>
      <c r="C19">
        <v>512</v>
      </c>
      <c r="E19"/>
      <c r="F19"/>
    </row>
    <row r="20" spans="1:8" x14ac:dyDescent="0.25">
      <c r="A20" t="s">
        <v>34</v>
      </c>
      <c r="B20">
        <v>1055</v>
      </c>
      <c r="C20">
        <v>1</v>
      </c>
      <c r="E20"/>
      <c r="F20"/>
    </row>
    <row r="21" spans="1:8" x14ac:dyDescent="0.25">
      <c r="A21" t="s">
        <v>43</v>
      </c>
      <c r="B21">
        <v>10658</v>
      </c>
      <c r="C21">
        <v>2</v>
      </c>
      <c r="E21"/>
      <c r="F21"/>
    </row>
    <row r="22" spans="1:8" x14ac:dyDescent="0.25">
      <c r="A22" t="s">
        <v>25</v>
      </c>
      <c r="B22">
        <v>1080362</v>
      </c>
      <c r="C22">
        <v>41</v>
      </c>
      <c r="E22"/>
      <c r="F22"/>
    </row>
    <row r="23" spans="1:8" x14ac:dyDescent="0.25">
      <c r="A23" t="s">
        <v>126</v>
      </c>
      <c r="B23">
        <v>2147483647</v>
      </c>
      <c r="C23">
        <v>2147483647</v>
      </c>
      <c r="E23"/>
      <c r="F23"/>
    </row>
    <row r="24" spans="1:8" x14ac:dyDescent="0.25">
      <c r="A24" t="s">
        <v>16</v>
      </c>
      <c r="B24">
        <v>1819</v>
      </c>
      <c r="C24">
        <v>1</v>
      </c>
      <c r="E24"/>
      <c r="F24"/>
    </row>
    <row r="25" spans="1:8" x14ac:dyDescent="0.25">
      <c r="A25" t="s">
        <v>15</v>
      </c>
      <c r="B25">
        <v>288643</v>
      </c>
      <c r="C25">
        <v>1</v>
      </c>
      <c r="E25"/>
      <c r="F25"/>
    </row>
    <row r="26" spans="1:8" x14ac:dyDescent="0.25">
      <c r="A26" t="s">
        <v>12</v>
      </c>
      <c r="B26">
        <v>2147483647</v>
      </c>
      <c r="C26">
        <v>2147483647</v>
      </c>
      <c r="E26"/>
      <c r="F26"/>
    </row>
    <row r="27" spans="1:8" x14ac:dyDescent="0.25">
      <c r="A27" t="s">
        <v>125</v>
      </c>
      <c r="B27">
        <v>4165</v>
      </c>
      <c r="C27">
        <v>1</v>
      </c>
      <c r="E27"/>
      <c r="F27"/>
    </row>
    <row r="28" spans="1:8" x14ac:dyDescent="0.25">
      <c r="A28" t="s">
        <v>21</v>
      </c>
      <c r="B28">
        <v>60754</v>
      </c>
      <c r="C28">
        <v>38</v>
      </c>
      <c r="E28"/>
      <c r="F28"/>
    </row>
    <row r="29" spans="1:8" x14ac:dyDescent="0.25">
      <c r="A29" t="s">
        <v>70</v>
      </c>
      <c r="B29">
        <v>45712</v>
      </c>
      <c r="C29">
        <v>64</v>
      </c>
      <c r="E29"/>
      <c r="F29"/>
    </row>
    <row r="30" spans="1:8" x14ac:dyDescent="0.25">
      <c r="A30" t="s">
        <v>124</v>
      </c>
      <c r="B30">
        <v>2147483647</v>
      </c>
      <c r="C30">
        <v>2147483647</v>
      </c>
      <c r="E30"/>
      <c r="F30"/>
    </row>
    <row r="31" spans="1:8" x14ac:dyDescent="0.25">
      <c r="A31" t="s">
        <v>123</v>
      </c>
      <c r="B31">
        <v>2147483647</v>
      </c>
      <c r="C31">
        <v>2147483647</v>
      </c>
      <c r="E31"/>
      <c r="F31"/>
    </row>
    <row r="32" spans="1:8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14080</v>
      </c>
      <c r="C34">
        <v>1</v>
      </c>
    </row>
    <row r="35" spans="1:8" x14ac:dyDescent="0.25">
      <c r="A35" t="s">
        <v>10</v>
      </c>
      <c r="B35">
        <v>442</v>
      </c>
      <c r="C35">
        <v>1</v>
      </c>
    </row>
    <row r="36" spans="1:8" x14ac:dyDescent="0.25">
      <c r="A36" t="s">
        <v>27</v>
      </c>
      <c r="B36">
        <v>107</v>
      </c>
      <c r="C36">
        <v>1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5123</v>
      </c>
      <c r="C38">
        <v>1</v>
      </c>
    </row>
    <row r="39" spans="1:8" x14ac:dyDescent="0.25">
      <c r="A39" t="s">
        <v>30</v>
      </c>
      <c r="B39">
        <v>7034</v>
      </c>
      <c r="C39">
        <v>1</v>
      </c>
    </row>
    <row r="40" spans="1:8" x14ac:dyDescent="0.25">
      <c r="A40" t="s">
        <v>120</v>
      </c>
      <c r="B40">
        <v>1569</v>
      </c>
      <c r="C40">
        <v>1</v>
      </c>
    </row>
    <row r="41" spans="1:8" x14ac:dyDescent="0.25">
      <c r="A41" t="s">
        <v>61</v>
      </c>
      <c r="B41">
        <v>64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30954</v>
      </c>
      <c r="C42">
        <v>4</v>
      </c>
      <c r="E42" s="1">
        <v>1</v>
      </c>
      <c r="F42" s="1">
        <f>COUNTIF(C:C,"&lt;= 1")</f>
        <v>47</v>
      </c>
      <c r="G42">
        <f t="shared" ref="G42:G51" si="2" xml:space="preserve"> 100 * F42 / 122</f>
        <v>38.524590163934427</v>
      </c>
      <c r="H42">
        <v>9.8999999999999999E-4</v>
      </c>
    </row>
    <row r="43" spans="1:8" x14ac:dyDescent="0.25">
      <c r="A43" t="s">
        <v>19</v>
      </c>
      <c r="B43">
        <v>2010453</v>
      </c>
      <c r="C43">
        <v>3</v>
      </c>
      <c r="E43" s="1">
        <v>2</v>
      </c>
      <c r="F43" s="1">
        <f>COUNTIF(C:C,"&lt;= 2")</f>
        <v>54</v>
      </c>
      <c r="G43">
        <f t="shared" si="2"/>
        <v>44.26229508196721</v>
      </c>
      <c r="H43">
        <v>9.8999999999999999E-4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57</v>
      </c>
      <c r="G44">
        <f t="shared" si="2"/>
        <v>46.721311475409834</v>
      </c>
      <c r="H44">
        <v>9.8999999999999999E-4</v>
      </c>
    </row>
    <row r="45" spans="1:8" x14ac:dyDescent="0.25">
      <c r="A45" t="s">
        <v>51</v>
      </c>
      <c r="B45">
        <v>7538</v>
      </c>
      <c r="C45">
        <v>1</v>
      </c>
      <c r="E45" s="1">
        <v>5</v>
      </c>
      <c r="F45" s="1">
        <f>COUNTIF(C:C,"&lt;=5")</f>
        <v>58</v>
      </c>
      <c r="G45">
        <f t="shared" si="2"/>
        <v>47.540983606557376</v>
      </c>
      <c r="H45">
        <v>9.8999999999999999E-4</v>
      </c>
    </row>
    <row r="46" spans="1:8" x14ac:dyDescent="0.25">
      <c r="A46" t="s">
        <v>118</v>
      </c>
      <c r="B46">
        <v>7538</v>
      </c>
      <c r="C46">
        <v>1</v>
      </c>
      <c r="E46" s="1">
        <v>8</v>
      </c>
      <c r="F46" s="1">
        <f>COUNTIF(C:C,"&lt;= 8")</f>
        <v>60</v>
      </c>
      <c r="G46">
        <f t="shared" si="2"/>
        <v>49.180327868852459</v>
      </c>
      <c r="H46">
        <v>9.8999999999999999E-4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66</v>
      </c>
      <c r="G47">
        <f t="shared" si="2"/>
        <v>54.098360655737707</v>
      </c>
      <c r="H47">
        <v>9.8999999999999999E-4</v>
      </c>
    </row>
    <row r="48" spans="1:8" x14ac:dyDescent="0.25">
      <c r="A48" t="s">
        <v>8</v>
      </c>
      <c r="B48">
        <v>1410</v>
      </c>
      <c r="C48">
        <v>1</v>
      </c>
      <c r="E48" s="1">
        <v>30</v>
      </c>
      <c r="F48" s="1">
        <f>COUNTIF(C:C,"&lt;= 30")</f>
        <v>66</v>
      </c>
      <c r="G48">
        <f t="shared" si="2"/>
        <v>54.098360655737707</v>
      </c>
      <c r="H48">
        <v>9.8999999999999999E-4</v>
      </c>
    </row>
    <row r="49" spans="1:8" x14ac:dyDescent="0.25">
      <c r="A49" t="s">
        <v>62</v>
      </c>
      <c r="B49">
        <v>223224</v>
      </c>
      <c r="C49">
        <v>9</v>
      </c>
      <c r="E49" s="1">
        <v>50</v>
      </c>
      <c r="F49" s="1">
        <f>COUNTIF(C:C,"&lt;= 50")</f>
        <v>68</v>
      </c>
      <c r="G49">
        <f t="shared" si="2"/>
        <v>55.73770491803279</v>
      </c>
      <c r="H49">
        <v>9.8999999999999999E-4</v>
      </c>
    </row>
    <row r="50" spans="1:8" x14ac:dyDescent="0.25">
      <c r="A50" t="s">
        <v>59</v>
      </c>
      <c r="B50">
        <v>81864</v>
      </c>
      <c r="C50">
        <v>1</v>
      </c>
      <c r="E50" s="1">
        <v>100</v>
      </c>
      <c r="F50" s="1">
        <f>COUNTIF(C:C,"&lt;= 100")</f>
        <v>70</v>
      </c>
      <c r="G50">
        <f t="shared" si="2"/>
        <v>57.377049180327866</v>
      </c>
      <c r="H50">
        <v>9.8999999999999999E-4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72</v>
      </c>
      <c r="G51">
        <f t="shared" si="2"/>
        <v>59.016393442622949</v>
      </c>
      <c r="H51">
        <v>9.8999999999999999E-4</v>
      </c>
    </row>
    <row r="52" spans="1:8" x14ac:dyDescent="0.25">
      <c r="A52" t="s">
        <v>68</v>
      </c>
      <c r="B52">
        <v>1534725</v>
      </c>
      <c r="C52">
        <v>2</v>
      </c>
    </row>
    <row r="53" spans="1:8" x14ac:dyDescent="0.25">
      <c r="A53" t="s">
        <v>13</v>
      </c>
      <c r="B53">
        <v>902654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17413</v>
      </c>
      <c r="C55">
        <v>16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2216</v>
      </c>
      <c r="C57">
        <v>3</v>
      </c>
    </row>
    <row r="58" spans="1:8" x14ac:dyDescent="0.25">
      <c r="A58" t="s">
        <v>53</v>
      </c>
      <c r="B58">
        <v>1024</v>
      </c>
      <c r="C58">
        <v>1</v>
      </c>
    </row>
    <row r="59" spans="1:8" x14ac:dyDescent="0.25">
      <c r="A59" t="s">
        <v>40</v>
      </c>
      <c r="B59">
        <v>124</v>
      </c>
      <c r="C59">
        <v>1</v>
      </c>
    </row>
    <row r="60" spans="1:8" x14ac:dyDescent="0.25">
      <c r="A60" t="s">
        <v>24</v>
      </c>
      <c r="B60">
        <v>246693</v>
      </c>
      <c r="C60">
        <v>9</v>
      </c>
    </row>
    <row r="61" spans="1:8" x14ac:dyDescent="0.25">
      <c r="A61" t="s">
        <v>38</v>
      </c>
      <c r="B61">
        <v>712</v>
      </c>
      <c r="C61">
        <v>2</v>
      </c>
    </row>
    <row r="62" spans="1:8" x14ac:dyDescent="0.25">
      <c r="A62" t="s">
        <v>48</v>
      </c>
      <c r="B62">
        <v>96</v>
      </c>
      <c r="C62">
        <v>1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77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957011</v>
      </c>
      <c r="C67">
        <v>19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582720</v>
      </c>
      <c r="C70">
        <v>1</v>
      </c>
      <c r="E70"/>
      <c r="F70"/>
    </row>
    <row r="71" spans="1:6" x14ac:dyDescent="0.25">
      <c r="A71" t="s">
        <v>60</v>
      </c>
      <c r="B71">
        <v>35440</v>
      </c>
      <c r="C71">
        <v>8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564260</v>
      </c>
      <c r="C75">
        <v>2</v>
      </c>
      <c r="E75"/>
      <c r="F75"/>
    </row>
    <row r="76" spans="1:6" x14ac:dyDescent="0.25">
      <c r="A76" t="s">
        <v>2</v>
      </c>
      <c r="B76">
        <v>1052</v>
      </c>
      <c r="C76">
        <v>1</v>
      </c>
      <c r="E76"/>
      <c r="F76"/>
    </row>
    <row r="77" spans="1:6" x14ac:dyDescent="0.25">
      <c r="A77" t="s">
        <v>5</v>
      </c>
      <c r="B77">
        <v>1052</v>
      </c>
      <c r="C77">
        <v>1</v>
      </c>
      <c r="E77"/>
      <c r="F77"/>
    </row>
    <row r="78" spans="1:6" x14ac:dyDescent="0.25">
      <c r="A78" t="s">
        <v>57</v>
      </c>
      <c r="B78">
        <v>441348</v>
      </c>
      <c r="C78">
        <v>8</v>
      </c>
      <c r="E78"/>
      <c r="F78"/>
    </row>
    <row r="79" spans="1:6" x14ac:dyDescent="0.25">
      <c r="A79" t="s">
        <v>6</v>
      </c>
      <c r="B79">
        <v>135</v>
      </c>
      <c r="C79">
        <v>1</v>
      </c>
      <c r="E79"/>
      <c r="F79"/>
    </row>
    <row r="80" spans="1:6" x14ac:dyDescent="0.25">
      <c r="A80" t="s">
        <v>49</v>
      </c>
      <c r="B80">
        <v>684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17413</v>
      </c>
      <c r="C85">
        <v>1</v>
      </c>
      <c r="E85"/>
      <c r="F85"/>
    </row>
    <row r="86" spans="1:6" x14ac:dyDescent="0.25">
      <c r="A86" t="s">
        <v>32</v>
      </c>
      <c r="B86">
        <v>13567</v>
      </c>
      <c r="C86">
        <v>16</v>
      </c>
      <c r="E86"/>
      <c r="F86"/>
    </row>
    <row r="87" spans="1:6" x14ac:dyDescent="0.25">
      <c r="A87" t="s">
        <v>41</v>
      </c>
      <c r="B87">
        <v>451</v>
      </c>
      <c r="C87">
        <v>1</v>
      </c>
      <c r="E87"/>
      <c r="F87"/>
    </row>
    <row r="88" spans="1:6" x14ac:dyDescent="0.25">
      <c r="A88" t="s">
        <v>63</v>
      </c>
      <c r="B88">
        <v>731499</v>
      </c>
      <c r="C88">
        <v>512</v>
      </c>
      <c r="E88"/>
      <c r="F88"/>
    </row>
    <row r="89" spans="1:6" x14ac:dyDescent="0.25">
      <c r="A89" t="s">
        <v>9</v>
      </c>
      <c r="B89">
        <v>2467</v>
      </c>
      <c r="C89">
        <v>1</v>
      </c>
      <c r="E89"/>
      <c r="F89"/>
    </row>
    <row r="90" spans="1:6" x14ac:dyDescent="0.25">
      <c r="A90" t="s">
        <v>22</v>
      </c>
      <c r="B90">
        <v>106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1318</v>
      </c>
      <c r="C92">
        <v>2</v>
      </c>
      <c r="E92"/>
      <c r="F92"/>
    </row>
    <row r="93" spans="1:6" x14ac:dyDescent="0.25">
      <c r="A93" t="s">
        <v>14</v>
      </c>
      <c r="B93">
        <v>2583</v>
      </c>
      <c r="C93">
        <v>1</v>
      </c>
      <c r="E93"/>
      <c r="F93"/>
    </row>
    <row r="94" spans="1:6" x14ac:dyDescent="0.25">
      <c r="A94" t="s">
        <v>56</v>
      </c>
      <c r="B94">
        <v>85491</v>
      </c>
      <c r="C94">
        <v>2</v>
      </c>
      <c r="E94"/>
      <c r="F94"/>
    </row>
    <row r="95" spans="1:6" x14ac:dyDescent="0.25">
      <c r="A95" t="s">
        <v>69</v>
      </c>
      <c r="B95">
        <v>1263249</v>
      </c>
      <c r="C95">
        <v>177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66</v>
      </c>
      <c r="C97">
        <v>1</v>
      </c>
      <c r="E97"/>
      <c r="F97"/>
    </row>
    <row r="98" spans="1:6" x14ac:dyDescent="0.25">
      <c r="A98" t="s">
        <v>7</v>
      </c>
      <c r="B98">
        <v>142064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683636</v>
      </c>
      <c r="C100">
        <v>512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23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57236</v>
      </c>
      <c r="C105">
        <v>64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28376</v>
      </c>
      <c r="C112">
        <v>3</v>
      </c>
    </row>
    <row r="113" spans="1:3" customFormat="1" x14ac:dyDescent="0.25">
      <c r="A113" t="s">
        <v>67</v>
      </c>
      <c r="B113">
        <v>825</v>
      </c>
      <c r="C113">
        <v>1</v>
      </c>
    </row>
    <row r="114" spans="1:3" customFormat="1" x14ac:dyDescent="0.25">
      <c r="A114" t="s">
        <v>17</v>
      </c>
      <c r="B114">
        <v>3416</v>
      </c>
      <c r="C114">
        <v>1</v>
      </c>
    </row>
    <row r="115" spans="1:3" customFormat="1" x14ac:dyDescent="0.25">
      <c r="A115" t="s">
        <v>71</v>
      </c>
      <c r="B115">
        <v>30173</v>
      </c>
      <c r="C115">
        <v>1</v>
      </c>
    </row>
    <row r="116" spans="1:3" customFormat="1" x14ac:dyDescent="0.25">
      <c r="A116" t="s">
        <v>33</v>
      </c>
      <c r="B116">
        <v>1082</v>
      </c>
      <c r="C116">
        <v>1</v>
      </c>
    </row>
    <row r="117" spans="1:3" customFormat="1" x14ac:dyDescent="0.25">
      <c r="A117" t="s">
        <v>91</v>
      </c>
      <c r="B117">
        <v>1220</v>
      </c>
      <c r="C117">
        <v>1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1804</v>
      </c>
      <c r="C121">
        <v>1</v>
      </c>
    </row>
    <row r="122" spans="1:3" customFormat="1" x14ac:dyDescent="0.25">
      <c r="A122" t="s">
        <v>88</v>
      </c>
      <c r="B122">
        <v>52</v>
      </c>
      <c r="C122">
        <v>1</v>
      </c>
    </row>
    <row r="123" spans="1:3" customFormat="1" x14ac:dyDescent="0.25">
      <c r="A123" t="s">
        <v>52</v>
      </c>
      <c r="B123">
        <v>2271285</v>
      </c>
      <c r="C123">
        <v>634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115504</v>
      </c>
      <c r="C125">
        <v>113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64" workbookViewId="0">
      <selection activeCell="A101" sqref="A101:C101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11" t="s">
        <v>147</v>
      </c>
      <c r="B1" s="11"/>
      <c r="C1" s="11"/>
      <c r="D1" s="11"/>
      <c r="E1" s="11"/>
      <c r="F1" s="11"/>
      <c r="G1" s="11"/>
      <c r="H1" s="11"/>
    </row>
    <row r="2" spans="1:8" ht="21" x14ac:dyDescent="0.25">
      <c r="A2" s="4"/>
      <c r="B2" s="12"/>
      <c r="C2" s="12"/>
      <c r="E2" s="2"/>
      <c r="F2" s="2"/>
      <c r="G2" s="2"/>
      <c r="H2" s="2"/>
    </row>
    <row r="3" spans="1:8" ht="21" customHeight="1" x14ac:dyDescent="0.25">
      <c r="B3" s="12"/>
      <c r="C3" s="12"/>
      <c r="E3" s="2"/>
      <c r="F3" s="2"/>
      <c r="G3" s="2"/>
      <c r="H3" s="2"/>
    </row>
    <row r="4" spans="1:8" ht="21" customHeight="1" x14ac:dyDescent="0.25">
      <c r="B4" s="8"/>
      <c r="C4" s="8"/>
      <c r="E4" s="2"/>
      <c r="F4" s="2"/>
      <c r="G4" s="2"/>
      <c r="H4" s="2"/>
    </row>
    <row r="5" spans="1:8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</row>
    <row r="6" spans="1:8" x14ac:dyDescent="0.25">
      <c r="A6" t="s">
        <v>134</v>
      </c>
      <c r="B6">
        <v>23780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4</v>
      </c>
      <c r="H6">
        <f t="shared" ref="H6:H17" si="1" xml:space="preserve"> G6 * 100 / 122</f>
        <v>3.278688524590164</v>
      </c>
    </row>
    <row r="7" spans="1:8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11</v>
      </c>
      <c r="H7">
        <f t="shared" si="1"/>
        <v>9.0163934426229506</v>
      </c>
    </row>
    <row r="8" spans="1:8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t="shared" si="1"/>
        <v>14.754098360655737</v>
      </c>
    </row>
    <row r="9" spans="1:8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t="shared" si="1"/>
        <v>18.032786885245901</v>
      </c>
    </row>
    <row r="10" spans="1:8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40</v>
      </c>
      <c r="H10">
        <f t="shared" si="1"/>
        <v>32.786885245901637</v>
      </c>
    </row>
    <row r="11" spans="1:8" x14ac:dyDescent="0.25">
      <c r="A11" t="s">
        <v>4</v>
      </c>
      <c r="B11">
        <v>31421</v>
      </c>
      <c r="C11">
        <v>20</v>
      </c>
      <c r="E11" s="1">
        <v>10000</v>
      </c>
      <c r="F11" s="1">
        <f t="shared" si="0"/>
        <v>0.5103155178783938</v>
      </c>
      <c r="G11">
        <f>COUNTIF(B5:B126,"&lt; 10000")</f>
        <v>44</v>
      </c>
      <c r="H11">
        <f t="shared" si="1"/>
        <v>36.065573770491802</v>
      </c>
    </row>
    <row r="12" spans="1:8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57</v>
      </c>
      <c r="H12">
        <f t="shared" si="1"/>
        <v>46.721311475409834</v>
      </c>
    </row>
    <row r="13" spans="1:8" x14ac:dyDescent="0.25">
      <c r="A13" t="s">
        <v>36</v>
      </c>
      <c r="B13">
        <v>930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62</v>
      </c>
      <c r="H13">
        <f t="shared" si="1"/>
        <v>50.819672131147541</v>
      </c>
    </row>
    <row r="14" spans="1:8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68</v>
      </c>
      <c r="H14">
        <f t="shared" si="1"/>
        <v>55.73770491803279</v>
      </c>
    </row>
    <row r="15" spans="1:8" x14ac:dyDescent="0.25">
      <c r="A15" t="s">
        <v>26</v>
      </c>
      <c r="B15">
        <v>8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76</v>
      </c>
      <c r="H15">
        <f t="shared" si="1"/>
        <v>62.295081967213115</v>
      </c>
    </row>
    <row r="16" spans="1:8" x14ac:dyDescent="0.25">
      <c r="A16" t="s">
        <v>37</v>
      </c>
      <c r="B16">
        <v>1738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77</v>
      </c>
      <c r="H16">
        <f t="shared" si="1"/>
        <v>63.114754098360656</v>
      </c>
    </row>
    <row r="17" spans="1:8" x14ac:dyDescent="0.25">
      <c r="A17" t="s">
        <v>55</v>
      </c>
      <c r="B17">
        <v>1978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79</v>
      </c>
      <c r="H17">
        <f t="shared" si="1"/>
        <v>64.754098360655732</v>
      </c>
    </row>
    <row r="18" spans="1:8" x14ac:dyDescent="0.25">
      <c r="A18" t="s">
        <v>127</v>
      </c>
      <c r="B18">
        <v>174</v>
      </c>
      <c r="C18">
        <v>1</v>
      </c>
      <c r="E18"/>
      <c r="F18"/>
    </row>
    <row r="19" spans="1:8" x14ac:dyDescent="0.25">
      <c r="A19" t="s">
        <v>58</v>
      </c>
      <c r="B19">
        <v>604358</v>
      </c>
      <c r="C19">
        <v>130</v>
      </c>
      <c r="E19"/>
      <c r="F19"/>
    </row>
    <row r="20" spans="1:8" x14ac:dyDescent="0.25">
      <c r="A20" t="s">
        <v>34</v>
      </c>
      <c r="B20">
        <v>1055</v>
      </c>
      <c r="C20">
        <v>1</v>
      </c>
      <c r="E20"/>
      <c r="F20"/>
    </row>
    <row r="21" spans="1:8" x14ac:dyDescent="0.25">
      <c r="A21" t="s">
        <v>43</v>
      </c>
      <c r="B21">
        <v>10658</v>
      </c>
      <c r="C21">
        <v>2</v>
      </c>
      <c r="E21"/>
      <c r="F21"/>
    </row>
    <row r="22" spans="1:8" x14ac:dyDescent="0.25">
      <c r="A22" t="s">
        <v>25</v>
      </c>
      <c r="B22">
        <v>1080362</v>
      </c>
      <c r="C22">
        <v>41</v>
      </c>
      <c r="E22"/>
      <c r="F22"/>
    </row>
    <row r="23" spans="1:8" x14ac:dyDescent="0.25">
      <c r="A23" t="s">
        <v>126</v>
      </c>
      <c r="B23">
        <v>2147483647</v>
      </c>
      <c r="C23">
        <v>2147483647</v>
      </c>
      <c r="E23"/>
      <c r="F23"/>
    </row>
    <row r="24" spans="1:8" x14ac:dyDescent="0.25">
      <c r="A24" t="s">
        <v>16</v>
      </c>
      <c r="B24">
        <v>1819</v>
      </c>
      <c r="C24">
        <v>1</v>
      </c>
      <c r="E24"/>
      <c r="F24"/>
    </row>
    <row r="25" spans="1:8" x14ac:dyDescent="0.25">
      <c r="A25" t="s">
        <v>15</v>
      </c>
      <c r="B25">
        <v>288643</v>
      </c>
      <c r="C25">
        <v>1</v>
      </c>
      <c r="E25"/>
      <c r="F25"/>
    </row>
    <row r="26" spans="1:8" x14ac:dyDescent="0.25">
      <c r="A26" t="s">
        <v>12</v>
      </c>
      <c r="B26">
        <v>565471</v>
      </c>
      <c r="C26">
        <v>3</v>
      </c>
      <c r="E26"/>
      <c r="F26"/>
    </row>
    <row r="27" spans="1:8" x14ac:dyDescent="0.25">
      <c r="A27" t="s">
        <v>125</v>
      </c>
      <c r="B27">
        <v>4165</v>
      </c>
      <c r="C27">
        <v>1</v>
      </c>
      <c r="E27"/>
      <c r="F27"/>
    </row>
    <row r="28" spans="1:8" x14ac:dyDescent="0.25">
      <c r="A28" t="s">
        <v>21</v>
      </c>
      <c r="B28">
        <v>60754</v>
      </c>
      <c r="C28">
        <v>38</v>
      </c>
      <c r="E28"/>
      <c r="F28"/>
    </row>
    <row r="29" spans="1:8" x14ac:dyDescent="0.25">
      <c r="A29" t="s">
        <v>70</v>
      </c>
      <c r="B29">
        <v>45712</v>
      </c>
      <c r="C29">
        <v>6</v>
      </c>
      <c r="E29"/>
      <c r="F29"/>
    </row>
    <row r="30" spans="1:8" x14ac:dyDescent="0.25">
      <c r="A30" t="s">
        <v>124</v>
      </c>
      <c r="B30">
        <v>2147483647</v>
      </c>
      <c r="C30">
        <v>2147483647</v>
      </c>
      <c r="E30"/>
      <c r="F30"/>
    </row>
    <row r="31" spans="1:8" x14ac:dyDescent="0.25">
      <c r="A31" t="s">
        <v>123</v>
      </c>
      <c r="B31">
        <v>2147483647</v>
      </c>
      <c r="C31">
        <v>2147483647</v>
      </c>
      <c r="E31"/>
      <c r="F31"/>
    </row>
    <row r="32" spans="1:8" x14ac:dyDescent="0.25">
      <c r="A32" t="s">
        <v>122</v>
      </c>
      <c r="B32">
        <v>2271285</v>
      </c>
      <c r="C32">
        <v>635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14080</v>
      </c>
      <c r="C34">
        <v>1</v>
      </c>
    </row>
    <row r="35" spans="1:8" x14ac:dyDescent="0.25">
      <c r="A35" t="s">
        <v>10</v>
      </c>
      <c r="B35">
        <v>442</v>
      </c>
      <c r="C35">
        <v>1</v>
      </c>
    </row>
    <row r="36" spans="1:8" x14ac:dyDescent="0.25">
      <c r="A36" t="s">
        <v>27</v>
      </c>
      <c r="B36">
        <v>107</v>
      </c>
      <c r="C36">
        <v>1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5123</v>
      </c>
      <c r="C38">
        <v>1</v>
      </c>
    </row>
    <row r="39" spans="1:8" x14ac:dyDescent="0.25">
      <c r="A39" t="s">
        <v>30</v>
      </c>
      <c r="B39">
        <v>7034</v>
      </c>
      <c r="C39">
        <v>1</v>
      </c>
    </row>
    <row r="40" spans="1:8" x14ac:dyDescent="0.25">
      <c r="A40" t="s">
        <v>120</v>
      </c>
      <c r="B40">
        <v>1569</v>
      </c>
      <c r="C40">
        <v>1</v>
      </c>
    </row>
    <row r="41" spans="1:8" x14ac:dyDescent="0.25">
      <c r="A41" t="s">
        <v>61</v>
      </c>
      <c r="B41">
        <v>64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30954</v>
      </c>
      <c r="C42">
        <v>4</v>
      </c>
      <c r="E42" s="1">
        <v>1</v>
      </c>
      <c r="F42" s="1">
        <f>COUNTIF(C:C,"&lt;= 1")</f>
        <v>51</v>
      </c>
      <c r="G42">
        <f t="shared" ref="G42:G51" si="2" xml:space="preserve"> 100 * F42 / 122</f>
        <v>41.803278688524593</v>
      </c>
      <c r="H42">
        <v>3.1E-4</v>
      </c>
    </row>
    <row r="43" spans="1:8" x14ac:dyDescent="0.25">
      <c r="A43" t="s">
        <v>19</v>
      </c>
      <c r="B43">
        <v>2010453</v>
      </c>
      <c r="C43">
        <v>3</v>
      </c>
      <c r="E43" s="1">
        <v>2</v>
      </c>
      <c r="F43" s="1">
        <f>COUNTIF(C:C,"&lt;= 2")</f>
        <v>60</v>
      </c>
      <c r="G43">
        <f t="shared" si="2"/>
        <v>49.180327868852459</v>
      </c>
      <c r="H43">
        <v>3.1E-4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64</v>
      </c>
      <c r="G44">
        <f t="shared" si="2"/>
        <v>52.459016393442624</v>
      </c>
      <c r="H44">
        <v>3.1E-4</v>
      </c>
    </row>
    <row r="45" spans="1:8" x14ac:dyDescent="0.25">
      <c r="A45" t="s">
        <v>51</v>
      </c>
      <c r="B45">
        <v>7538</v>
      </c>
      <c r="C45">
        <v>1</v>
      </c>
      <c r="E45" s="1">
        <v>5</v>
      </c>
      <c r="F45" s="1">
        <f>COUNTIF(C:C,"&lt;=5")</f>
        <v>66</v>
      </c>
      <c r="G45">
        <f t="shared" si="2"/>
        <v>54.098360655737707</v>
      </c>
      <c r="H45">
        <v>3.1E-4</v>
      </c>
    </row>
    <row r="46" spans="1:8" x14ac:dyDescent="0.25">
      <c r="A46" t="s">
        <v>118</v>
      </c>
      <c r="B46">
        <v>7538</v>
      </c>
      <c r="C46">
        <v>1</v>
      </c>
      <c r="E46" s="1">
        <v>8</v>
      </c>
      <c r="F46" s="1">
        <f>COUNTIF(C:C,"&lt;= 8")</f>
        <v>68</v>
      </c>
      <c r="G46">
        <f t="shared" si="2"/>
        <v>55.73770491803279</v>
      </c>
      <c r="H46">
        <v>3.1E-4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72</v>
      </c>
      <c r="G47">
        <f t="shared" si="2"/>
        <v>59.016393442622949</v>
      </c>
      <c r="H47">
        <v>3.1E-4</v>
      </c>
    </row>
    <row r="48" spans="1:8" x14ac:dyDescent="0.25">
      <c r="A48" t="s">
        <v>8</v>
      </c>
      <c r="B48">
        <v>1410</v>
      </c>
      <c r="C48">
        <v>1</v>
      </c>
      <c r="E48" s="1">
        <v>30</v>
      </c>
      <c r="F48" s="1">
        <f>COUNTIF(C:C,"&lt;= 30")</f>
        <v>72</v>
      </c>
      <c r="G48">
        <f t="shared" si="2"/>
        <v>59.016393442622949</v>
      </c>
      <c r="H48">
        <v>3.1E-4</v>
      </c>
    </row>
    <row r="49" spans="1:8" x14ac:dyDescent="0.25">
      <c r="A49" t="s">
        <v>62</v>
      </c>
      <c r="B49">
        <v>223224</v>
      </c>
      <c r="C49">
        <v>9</v>
      </c>
      <c r="E49" s="1">
        <v>50</v>
      </c>
      <c r="F49" s="1">
        <f>COUNTIF(C:C,"&lt;= 50")</f>
        <v>74</v>
      </c>
      <c r="G49">
        <f t="shared" si="2"/>
        <v>60.655737704918032</v>
      </c>
      <c r="H49">
        <v>3.1E-4</v>
      </c>
    </row>
    <row r="50" spans="1:8" x14ac:dyDescent="0.25">
      <c r="A50" t="s">
        <v>59</v>
      </c>
      <c r="B50">
        <v>81864</v>
      </c>
      <c r="C50">
        <v>1</v>
      </c>
      <c r="E50" s="1">
        <v>100</v>
      </c>
      <c r="F50" s="1">
        <f>COUNTIF(C:C,"&lt;= 100")</f>
        <v>74</v>
      </c>
      <c r="G50">
        <f t="shared" si="2"/>
        <v>60.655737704918032</v>
      </c>
      <c r="H50">
        <v>3.1E-4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80</v>
      </c>
      <c r="G51">
        <f t="shared" si="2"/>
        <v>65.573770491803273</v>
      </c>
      <c r="H51">
        <v>3.1E-4</v>
      </c>
    </row>
    <row r="52" spans="1:8" x14ac:dyDescent="0.25">
      <c r="A52" t="s">
        <v>68</v>
      </c>
      <c r="B52">
        <v>1534725</v>
      </c>
      <c r="C52">
        <v>2</v>
      </c>
    </row>
    <row r="53" spans="1:8" x14ac:dyDescent="0.25">
      <c r="A53" t="s">
        <v>13</v>
      </c>
      <c r="B53">
        <v>902654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17413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2216</v>
      </c>
      <c r="C57">
        <v>3</v>
      </c>
    </row>
    <row r="58" spans="1:8" x14ac:dyDescent="0.25">
      <c r="A58" t="s">
        <v>53</v>
      </c>
      <c r="B58">
        <v>1024</v>
      </c>
      <c r="C58">
        <v>1</v>
      </c>
    </row>
    <row r="59" spans="1:8" x14ac:dyDescent="0.25">
      <c r="A59" t="s">
        <v>40</v>
      </c>
      <c r="B59">
        <v>124</v>
      </c>
      <c r="C59">
        <v>1</v>
      </c>
    </row>
    <row r="60" spans="1:8" x14ac:dyDescent="0.25">
      <c r="A60" t="s">
        <v>24</v>
      </c>
      <c r="B60">
        <v>246693</v>
      </c>
      <c r="C60">
        <v>9</v>
      </c>
    </row>
    <row r="61" spans="1:8" x14ac:dyDescent="0.25">
      <c r="A61" t="s">
        <v>38</v>
      </c>
      <c r="B61">
        <v>712</v>
      </c>
      <c r="C61">
        <v>2</v>
      </c>
    </row>
    <row r="62" spans="1:8" x14ac:dyDescent="0.25">
      <c r="A62" t="s">
        <v>48</v>
      </c>
      <c r="B62">
        <v>96</v>
      </c>
      <c r="C62">
        <v>1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77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957011</v>
      </c>
      <c r="C67">
        <v>19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582720</v>
      </c>
      <c r="C70">
        <v>1</v>
      </c>
      <c r="E70"/>
      <c r="F70"/>
    </row>
    <row r="71" spans="1:6" x14ac:dyDescent="0.25">
      <c r="A71" t="s">
        <v>60</v>
      </c>
      <c r="B71">
        <v>35440</v>
      </c>
      <c r="C71">
        <v>2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564260</v>
      </c>
      <c r="C75">
        <v>2</v>
      </c>
      <c r="E75"/>
      <c r="F75"/>
    </row>
    <row r="76" spans="1:6" x14ac:dyDescent="0.25">
      <c r="A76" t="s">
        <v>2</v>
      </c>
      <c r="B76">
        <v>1052</v>
      </c>
      <c r="C76">
        <v>1</v>
      </c>
      <c r="E76"/>
      <c r="F76"/>
    </row>
    <row r="77" spans="1:6" x14ac:dyDescent="0.25">
      <c r="A77" t="s">
        <v>5</v>
      </c>
      <c r="B77">
        <v>1052</v>
      </c>
      <c r="C77">
        <v>1</v>
      </c>
      <c r="E77"/>
      <c r="F77"/>
    </row>
    <row r="78" spans="1:6" x14ac:dyDescent="0.25">
      <c r="A78" t="s">
        <v>57</v>
      </c>
      <c r="B78">
        <v>441348</v>
      </c>
      <c r="C78">
        <v>8</v>
      </c>
      <c r="E78"/>
      <c r="F78"/>
    </row>
    <row r="79" spans="1:6" x14ac:dyDescent="0.25">
      <c r="A79" t="s">
        <v>6</v>
      </c>
      <c r="B79">
        <v>135</v>
      </c>
      <c r="C79">
        <v>1</v>
      </c>
      <c r="E79"/>
      <c r="F79"/>
    </row>
    <row r="80" spans="1:6" x14ac:dyDescent="0.25">
      <c r="A80" t="s">
        <v>49</v>
      </c>
      <c r="B80">
        <v>684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53553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17413</v>
      </c>
      <c r="C85">
        <v>1</v>
      </c>
      <c r="E85"/>
      <c r="F85"/>
    </row>
    <row r="86" spans="1:6" x14ac:dyDescent="0.25">
      <c r="A86" t="s">
        <v>32</v>
      </c>
      <c r="B86">
        <v>13567</v>
      </c>
      <c r="C86">
        <v>2</v>
      </c>
      <c r="E86"/>
      <c r="F86"/>
    </row>
    <row r="87" spans="1:6" x14ac:dyDescent="0.25">
      <c r="A87" t="s">
        <v>41</v>
      </c>
      <c r="B87">
        <v>451</v>
      </c>
      <c r="C87">
        <v>1</v>
      </c>
      <c r="E87"/>
      <c r="F87"/>
    </row>
    <row r="88" spans="1:6" x14ac:dyDescent="0.25">
      <c r="A88" t="s">
        <v>63</v>
      </c>
      <c r="B88">
        <v>731499</v>
      </c>
      <c r="C88">
        <v>128</v>
      </c>
      <c r="E88"/>
      <c r="F88"/>
    </row>
    <row r="89" spans="1:6" x14ac:dyDescent="0.25">
      <c r="A89" t="s">
        <v>9</v>
      </c>
      <c r="B89">
        <v>2467</v>
      </c>
      <c r="C89">
        <v>1</v>
      </c>
      <c r="E89"/>
      <c r="F89"/>
    </row>
    <row r="90" spans="1:6" x14ac:dyDescent="0.25">
      <c r="A90" t="s">
        <v>22</v>
      </c>
      <c r="B90">
        <v>106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1318</v>
      </c>
      <c r="C92">
        <v>4</v>
      </c>
      <c r="E92"/>
      <c r="F92"/>
    </row>
    <row r="93" spans="1:6" x14ac:dyDescent="0.25">
      <c r="A93" t="s">
        <v>14</v>
      </c>
      <c r="B93">
        <v>2583</v>
      </c>
      <c r="C93">
        <v>1</v>
      </c>
      <c r="E93"/>
      <c r="F93"/>
    </row>
    <row r="94" spans="1:6" x14ac:dyDescent="0.25">
      <c r="A94" t="s">
        <v>56</v>
      </c>
      <c r="B94">
        <v>85491</v>
      </c>
      <c r="C94">
        <v>2</v>
      </c>
      <c r="E94"/>
      <c r="F94"/>
    </row>
    <row r="95" spans="1:6" x14ac:dyDescent="0.25">
      <c r="A95" t="s">
        <v>69</v>
      </c>
      <c r="B95">
        <v>1263249</v>
      </c>
      <c r="C95">
        <v>177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66</v>
      </c>
      <c r="C97">
        <v>1</v>
      </c>
      <c r="E97"/>
      <c r="F97"/>
    </row>
    <row r="98" spans="1:6" x14ac:dyDescent="0.25">
      <c r="A98" t="s">
        <v>7</v>
      </c>
      <c r="B98">
        <v>142064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683636</v>
      </c>
      <c r="C100">
        <v>259</v>
      </c>
    </row>
    <row r="101" spans="1:6" x14ac:dyDescent="0.25">
      <c r="A101" t="s">
        <v>98</v>
      </c>
      <c r="B101">
        <v>15</v>
      </c>
      <c r="C101">
        <v>1</v>
      </c>
    </row>
    <row r="102" spans="1:6" x14ac:dyDescent="0.25">
      <c r="A102" t="s">
        <v>39</v>
      </c>
      <c r="B102">
        <v>23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57236</v>
      </c>
      <c r="C105">
        <v>256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13567</v>
      </c>
      <c r="C108">
        <v>2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28376</v>
      </c>
      <c r="C112">
        <v>3</v>
      </c>
    </row>
    <row r="113" spans="1:6" x14ac:dyDescent="0.25">
      <c r="A113" t="s">
        <v>67</v>
      </c>
      <c r="B113">
        <v>825</v>
      </c>
      <c r="C113">
        <v>1</v>
      </c>
      <c r="E113"/>
      <c r="F113"/>
    </row>
    <row r="114" spans="1:6" x14ac:dyDescent="0.25">
      <c r="A114" t="s">
        <v>17</v>
      </c>
      <c r="B114">
        <v>3416</v>
      </c>
      <c r="C114">
        <v>1</v>
      </c>
      <c r="E114"/>
      <c r="F114"/>
    </row>
    <row r="115" spans="1:6" x14ac:dyDescent="0.25">
      <c r="A115" t="s">
        <v>71</v>
      </c>
      <c r="B115">
        <v>30173</v>
      </c>
      <c r="C115">
        <v>1</v>
      </c>
      <c r="E115"/>
      <c r="F115"/>
    </row>
    <row r="116" spans="1:6" x14ac:dyDescent="0.25">
      <c r="A116" t="s">
        <v>33</v>
      </c>
      <c r="B116">
        <v>1082</v>
      </c>
      <c r="C116">
        <v>1</v>
      </c>
      <c r="E116"/>
      <c r="F116"/>
    </row>
    <row r="117" spans="1:6" x14ac:dyDescent="0.25">
      <c r="A117" t="s">
        <v>91</v>
      </c>
      <c r="B117">
        <v>1220</v>
      </c>
      <c r="C117">
        <v>1</v>
      </c>
      <c r="E117"/>
      <c r="F117"/>
    </row>
    <row r="118" spans="1:6" x14ac:dyDescent="0.25">
      <c r="A118" t="s">
        <v>11</v>
      </c>
      <c r="B118">
        <v>1</v>
      </c>
      <c r="C118">
        <v>1</v>
      </c>
      <c r="E118"/>
      <c r="F118"/>
    </row>
    <row r="119" spans="1:6" x14ac:dyDescent="0.25">
      <c r="A119" t="s">
        <v>90</v>
      </c>
      <c r="B119">
        <v>2147483647</v>
      </c>
      <c r="C119">
        <v>2147483647</v>
      </c>
      <c r="E119"/>
      <c r="F119"/>
    </row>
    <row r="120" spans="1:6" x14ac:dyDescent="0.25">
      <c r="A120" t="s">
        <v>89</v>
      </c>
      <c r="B120">
        <v>2147483647</v>
      </c>
      <c r="C120">
        <v>2147483647</v>
      </c>
      <c r="E120"/>
      <c r="F120"/>
    </row>
    <row r="121" spans="1:6" x14ac:dyDescent="0.25">
      <c r="A121" t="s">
        <v>23</v>
      </c>
      <c r="B121">
        <v>1804</v>
      </c>
      <c r="C121">
        <v>1</v>
      </c>
      <c r="E121"/>
      <c r="F121"/>
    </row>
    <row r="122" spans="1:6" x14ac:dyDescent="0.25">
      <c r="A122" t="s">
        <v>88</v>
      </c>
      <c r="B122">
        <v>52</v>
      </c>
      <c r="C122">
        <v>1</v>
      </c>
      <c r="E122"/>
      <c r="F122"/>
    </row>
    <row r="123" spans="1:6" x14ac:dyDescent="0.25">
      <c r="A123" t="s">
        <v>52</v>
      </c>
      <c r="B123">
        <v>2271285</v>
      </c>
      <c r="C123">
        <v>635</v>
      </c>
      <c r="E123"/>
      <c r="F123"/>
    </row>
    <row r="124" spans="1:6" x14ac:dyDescent="0.25">
      <c r="A124" t="s">
        <v>87</v>
      </c>
      <c r="B124">
        <v>2271285</v>
      </c>
      <c r="C124">
        <v>635</v>
      </c>
      <c r="E124"/>
      <c r="F124"/>
    </row>
    <row r="125" spans="1:6" x14ac:dyDescent="0.25">
      <c r="A125" t="s">
        <v>3</v>
      </c>
      <c r="B125">
        <v>115504</v>
      </c>
      <c r="C125">
        <v>113</v>
      </c>
      <c r="E125"/>
      <c r="F125"/>
    </row>
    <row r="126" spans="1:6" x14ac:dyDescent="0.25">
      <c r="A126" t="s">
        <v>86</v>
      </c>
      <c r="B126">
        <v>2147483647</v>
      </c>
      <c r="C126">
        <v>2147483647</v>
      </c>
      <c r="E126"/>
      <c r="F126"/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Graphs</vt:lpstr>
      <vt:lpstr>V5.1</vt:lpstr>
      <vt:lpstr>V5.2</vt:lpstr>
      <vt:lpstr>V5.3</vt:lpstr>
      <vt:lpstr>1234-1</vt:lpstr>
      <vt:lpstr>1234-2</vt:lpstr>
      <vt:lpstr>1234-2-new</vt:lpstr>
      <vt:lpstr>1234-3-new</vt:lpstr>
      <vt:lpstr>1234-4-new</vt:lpstr>
      <vt:lpstr>341</vt:lpstr>
      <vt:lpstr>1</vt:lpstr>
      <vt:lpstr>2</vt:lpstr>
      <vt:lpstr>3</vt:lpstr>
      <vt:lpstr>4-1</vt:lpstr>
      <vt:lpstr>4-2</vt:lpstr>
      <vt:lpstr>12345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2011-04-14T02:56:43Z</dcterms:created>
  <dcterms:modified xsi:type="dcterms:W3CDTF">2011-05-06T07:51:14Z</dcterms:modified>
</cp:coreProperties>
</file>