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YECTOS\2017\SYL-17-004 Planta de Tratamiento de Residuos Orgánicos\2.- Información\DTU\Capítulo 05. Descripción predio\180122 Modificaciones flora (SEG)\"/>
    </mc:Choice>
  </mc:AlternateContent>
  <bookViews>
    <workbookView xWindow="0" yWindow="0" windowWidth="17389" windowHeight="9971" activeTab="1"/>
  </bookViews>
  <sheets>
    <sheet name="1 registro" sheetId="1" r:id="rId1"/>
    <sheet name="2 Arbóreo" sheetId="3" r:id="rId2"/>
    <sheet name="3 Arbustivo" sheetId="4" r:id="rId3"/>
    <sheet name="4 Herbáceo" sheetId="5" r:id="rId4"/>
    <sheet name="5 Resumen" sheetId="6" r:id="rId5"/>
  </sheets>
  <definedNames>
    <definedName name="_xlnm._FilterDatabase" localSheetId="0" hidden="1">'1 registro'!$A$1:$AZ$1152</definedName>
  </definedNames>
  <calcPr calcId="162913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I6" i="6"/>
  <c r="I5" i="6"/>
  <c r="H7" i="6"/>
  <c r="H6" i="6"/>
  <c r="H5" i="6"/>
  <c r="G7" i="6"/>
  <c r="G6" i="6"/>
  <c r="G5" i="6"/>
  <c r="F7" i="6"/>
  <c r="F6" i="6"/>
  <c r="F5" i="6"/>
  <c r="E7" i="6"/>
  <c r="E6" i="6"/>
  <c r="E5" i="6"/>
  <c r="D8" i="6"/>
  <c r="D7" i="6"/>
  <c r="D6" i="6"/>
  <c r="D5" i="6"/>
  <c r="I61" i="5"/>
  <c r="I60" i="5"/>
  <c r="H59" i="5"/>
  <c r="H58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27" i="5"/>
  <c r="I27" i="5" s="1"/>
  <c r="F25" i="5"/>
  <c r="I25" i="5" s="1"/>
  <c r="F24" i="5"/>
  <c r="I24" i="5" s="1"/>
  <c r="F23" i="5"/>
  <c r="I23" i="5" s="1"/>
  <c r="F22" i="5"/>
  <c r="I22" i="5" s="1"/>
  <c r="F21" i="5"/>
  <c r="I21" i="5" s="1"/>
  <c r="F20" i="5"/>
  <c r="I20" i="5" s="1"/>
  <c r="F19" i="5"/>
  <c r="I19" i="5" s="1"/>
  <c r="F18" i="5"/>
  <c r="I18" i="5" s="1"/>
  <c r="F17" i="5"/>
  <c r="I17" i="5" s="1"/>
  <c r="F16" i="5"/>
  <c r="I16" i="5" s="1"/>
  <c r="F15" i="5"/>
  <c r="I15" i="5" s="1"/>
  <c r="F14" i="5"/>
  <c r="I14" i="5" s="1"/>
  <c r="F13" i="5"/>
  <c r="I13" i="5" s="1"/>
  <c r="F12" i="5"/>
  <c r="I12" i="5" s="1"/>
  <c r="F11" i="5"/>
  <c r="I11" i="5" s="1"/>
  <c r="F10" i="5"/>
  <c r="I10" i="5" s="1"/>
  <c r="F9" i="5"/>
  <c r="I9" i="5" s="1"/>
  <c r="F8" i="5"/>
  <c r="I8" i="5" s="1"/>
  <c r="F7" i="5"/>
  <c r="I7" i="5" s="1"/>
  <c r="F6" i="5"/>
  <c r="I6" i="5" s="1"/>
  <c r="F5" i="5"/>
  <c r="I5" i="5" s="1"/>
  <c r="F4" i="5"/>
  <c r="I4" i="5" s="1"/>
  <c r="I41" i="4"/>
  <c r="I40" i="4"/>
  <c r="H39" i="4"/>
  <c r="H38" i="4"/>
  <c r="E38" i="4"/>
  <c r="F10" i="3"/>
  <c r="F18" i="3"/>
  <c r="F26" i="3"/>
  <c r="F34" i="3"/>
  <c r="E38" i="3"/>
  <c r="F26" i="5" l="1"/>
  <c r="F28" i="5"/>
  <c r="F29" i="5"/>
  <c r="F30" i="5"/>
  <c r="F31" i="5"/>
  <c r="F32" i="5"/>
  <c r="F33" i="5"/>
  <c r="F34" i="5"/>
  <c r="F35" i="5"/>
  <c r="F36" i="5"/>
  <c r="F37" i="5"/>
  <c r="G5" i="5"/>
  <c r="H5" i="5" s="1"/>
  <c r="G7" i="5"/>
  <c r="H7" i="5" s="1"/>
  <c r="G9" i="5"/>
  <c r="H9" i="5" s="1"/>
  <c r="G11" i="5"/>
  <c r="H11" i="5" s="1"/>
  <c r="G13" i="5"/>
  <c r="H13" i="5" s="1"/>
  <c r="G15" i="5"/>
  <c r="H15" i="5" s="1"/>
  <c r="G17" i="5"/>
  <c r="G19" i="5"/>
  <c r="H19" i="5" s="1"/>
  <c r="G21" i="5"/>
  <c r="H21" i="5" s="1"/>
  <c r="G23" i="5"/>
  <c r="H23" i="5" s="1"/>
  <c r="G25" i="5"/>
  <c r="G27" i="5"/>
  <c r="H27" i="5" s="1"/>
  <c r="H17" i="5"/>
  <c r="H25" i="5"/>
  <c r="G4" i="5"/>
  <c r="H4" i="5" s="1"/>
  <c r="G6" i="5"/>
  <c r="H6" i="5" s="1"/>
  <c r="G8" i="5"/>
  <c r="H8" i="5" s="1"/>
  <c r="G10" i="5"/>
  <c r="H10" i="5" s="1"/>
  <c r="G12" i="5"/>
  <c r="H12" i="5" s="1"/>
  <c r="G14" i="5"/>
  <c r="H14" i="5" s="1"/>
  <c r="G16" i="5"/>
  <c r="H16" i="5" s="1"/>
  <c r="G18" i="5"/>
  <c r="H18" i="5" s="1"/>
  <c r="G20" i="5"/>
  <c r="H20" i="5" s="1"/>
  <c r="G22" i="5"/>
  <c r="H22" i="5" s="1"/>
  <c r="G24" i="5"/>
  <c r="H24" i="5" s="1"/>
  <c r="F4" i="4"/>
  <c r="I4" i="4" s="1"/>
  <c r="F6" i="4"/>
  <c r="I6" i="4" s="1"/>
  <c r="F8" i="4"/>
  <c r="I8" i="4" s="1"/>
  <c r="F10" i="4"/>
  <c r="I10" i="4" s="1"/>
  <c r="F12" i="4"/>
  <c r="I12" i="4" s="1"/>
  <c r="F14" i="4"/>
  <c r="I14" i="4" s="1"/>
  <c r="F16" i="4"/>
  <c r="I16" i="4" s="1"/>
  <c r="F18" i="4"/>
  <c r="I18" i="4" s="1"/>
  <c r="F20" i="4"/>
  <c r="I20" i="4" s="1"/>
  <c r="F22" i="4"/>
  <c r="I22" i="4" s="1"/>
  <c r="F24" i="4"/>
  <c r="I24" i="4" s="1"/>
  <c r="F26" i="4"/>
  <c r="I26" i="4" s="1"/>
  <c r="F28" i="4"/>
  <c r="I28" i="4" s="1"/>
  <c r="F30" i="4"/>
  <c r="I30" i="4" s="1"/>
  <c r="F32" i="4"/>
  <c r="I32" i="4" s="1"/>
  <c r="F34" i="4"/>
  <c r="I34" i="4" s="1"/>
  <c r="F36" i="4"/>
  <c r="I36" i="4" s="1"/>
  <c r="F5" i="4"/>
  <c r="I5" i="4" s="1"/>
  <c r="F7" i="4"/>
  <c r="I7" i="4" s="1"/>
  <c r="F9" i="4"/>
  <c r="I9" i="4" s="1"/>
  <c r="F11" i="4"/>
  <c r="I11" i="4" s="1"/>
  <c r="F13" i="4"/>
  <c r="I13" i="4" s="1"/>
  <c r="F15" i="4"/>
  <c r="I15" i="4" s="1"/>
  <c r="F17" i="4"/>
  <c r="I17" i="4" s="1"/>
  <c r="F19" i="4"/>
  <c r="I19" i="4" s="1"/>
  <c r="F21" i="4"/>
  <c r="I21" i="4" s="1"/>
  <c r="F23" i="4"/>
  <c r="I23" i="4" s="1"/>
  <c r="F25" i="4"/>
  <c r="I25" i="4" s="1"/>
  <c r="F27" i="4"/>
  <c r="I27" i="4" s="1"/>
  <c r="F29" i="4"/>
  <c r="I29" i="4" s="1"/>
  <c r="F31" i="4"/>
  <c r="I31" i="4" s="1"/>
  <c r="F33" i="4"/>
  <c r="I33" i="4" s="1"/>
  <c r="F35" i="4"/>
  <c r="I35" i="4" s="1"/>
  <c r="F37" i="4"/>
  <c r="I37" i="4" s="1"/>
  <c r="G16" i="4"/>
  <c r="H16" i="4" s="1"/>
  <c r="G17" i="4"/>
  <c r="H17" i="4" s="1"/>
  <c r="G23" i="4"/>
  <c r="H23" i="4" s="1"/>
  <c r="G24" i="4"/>
  <c r="H24" i="4" s="1"/>
  <c r="G27" i="4"/>
  <c r="H27" i="4" s="1"/>
  <c r="G31" i="4"/>
  <c r="H31" i="4" s="1"/>
  <c r="I34" i="3"/>
  <c r="H34" i="3"/>
  <c r="G34" i="3"/>
  <c r="I26" i="3"/>
  <c r="G26" i="3"/>
  <c r="H26" i="3" s="1"/>
  <c r="I18" i="3"/>
  <c r="G18" i="3"/>
  <c r="H18" i="3" s="1"/>
  <c r="I10" i="3"/>
  <c r="G10" i="3"/>
  <c r="H10" i="3" s="1"/>
  <c r="F8" i="3"/>
  <c r="F12" i="3"/>
  <c r="F16" i="3"/>
  <c r="F20" i="3"/>
  <c r="F24" i="3"/>
  <c r="F28" i="3"/>
  <c r="F32" i="3"/>
  <c r="F36" i="3"/>
  <c r="F5" i="3"/>
  <c r="F9" i="3"/>
  <c r="F13" i="3"/>
  <c r="F17" i="3"/>
  <c r="F21" i="3"/>
  <c r="F25" i="3"/>
  <c r="F29" i="3"/>
  <c r="F33" i="3"/>
  <c r="F37" i="3"/>
  <c r="I41" i="3"/>
  <c r="F31" i="3"/>
  <c r="F23" i="3"/>
  <c r="F15" i="3"/>
  <c r="F7" i="3"/>
  <c r="F4" i="3"/>
  <c r="F30" i="3"/>
  <c r="F22" i="3"/>
  <c r="F14" i="3"/>
  <c r="F6" i="3"/>
  <c r="F35" i="3"/>
  <c r="F27" i="3"/>
  <c r="F19" i="3"/>
  <c r="F11" i="3"/>
  <c r="I35" i="5" l="1"/>
  <c r="G35" i="5"/>
  <c r="H35" i="5" s="1"/>
  <c r="I26" i="5"/>
  <c r="G26" i="5"/>
  <c r="H26" i="5" s="1"/>
  <c r="I34" i="5"/>
  <c r="G34" i="5"/>
  <c r="H34" i="5" s="1"/>
  <c r="I30" i="5"/>
  <c r="G30" i="5"/>
  <c r="H30" i="5" s="1"/>
  <c r="I37" i="5"/>
  <c r="G37" i="5"/>
  <c r="H37" i="5" s="1"/>
  <c r="I33" i="5"/>
  <c r="G33" i="5"/>
  <c r="H33" i="5" s="1"/>
  <c r="I29" i="5"/>
  <c r="G29" i="5"/>
  <c r="H29" i="5" s="1"/>
  <c r="I31" i="5"/>
  <c r="G31" i="5"/>
  <c r="H31" i="5" s="1"/>
  <c r="I36" i="5"/>
  <c r="G36" i="5"/>
  <c r="H36" i="5" s="1"/>
  <c r="I32" i="5"/>
  <c r="G32" i="5"/>
  <c r="H32" i="5" s="1"/>
  <c r="I28" i="5"/>
  <c r="G28" i="5"/>
  <c r="H28" i="5" s="1"/>
  <c r="G35" i="4"/>
  <c r="H35" i="4" s="1"/>
  <c r="G11" i="4"/>
  <c r="H11" i="4" s="1"/>
  <c r="G19" i="4"/>
  <c r="H19" i="4" s="1"/>
  <c r="G10" i="4"/>
  <c r="H10" i="4" s="1"/>
  <c r="G33" i="4"/>
  <c r="H33" i="4" s="1"/>
  <c r="G26" i="4"/>
  <c r="H26" i="4" s="1"/>
  <c r="G15" i="4"/>
  <c r="H15" i="4" s="1"/>
  <c r="G8" i="4"/>
  <c r="H8" i="4" s="1"/>
  <c r="G34" i="4"/>
  <c r="H34" i="4" s="1"/>
  <c r="G9" i="4"/>
  <c r="H9" i="4" s="1"/>
  <c r="G32" i="4"/>
  <c r="H32" i="4" s="1"/>
  <c r="G25" i="4"/>
  <c r="H25" i="4" s="1"/>
  <c r="G18" i="4"/>
  <c r="H18" i="4" s="1"/>
  <c r="G7" i="4"/>
  <c r="H7" i="4" s="1"/>
  <c r="G30" i="4"/>
  <c r="G22" i="4"/>
  <c r="H22" i="4" s="1"/>
  <c r="G14" i="4"/>
  <c r="H14" i="4" s="1"/>
  <c r="G6" i="4"/>
  <c r="H6" i="4" s="1"/>
  <c r="H30" i="4"/>
  <c r="G37" i="4"/>
  <c r="H37" i="4" s="1"/>
  <c r="G29" i="4"/>
  <c r="H29" i="4" s="1"/>
  <c r="G21" i="4"/>
  <c r="H21" i="4" s="1"/>
  <c r="G13" i="4"/>
  <c r="H13" i="4" s="1"/>
  <c r="G5" i="4"/>
  <c r="H5" i="4" s="1"/>
  <c r="G36" i="4"/>
  <c r="H36" i="4" s="1"/>
  <c r="G28" i="4"/>
  <c r="H28" i="4" s="1"/>
  <c r="G20" i="4"/>
  <c r="H20" i="4" s="1"/>
  <c r="G12" i="4"/>
  <c r="H12" i="4" s="1"/>
  <c r="G4" i="4"/>
  <c r="H4" i="4" s="1"/>
  <c r="I19" i="3"/>
  <c r="G19" i="3"/>
  <c r="H19" i="3" s="1"/>
  <c r="I14" i="3"/>
  <c r="G14" i="3"/>
  <c r="H14" i="3" s="1"/>
  <c r="I7" i="3"/>
  <c r="G7" i="3"/>
  <c r="H7" i="3"/>
  <c r="H25" i="3"/>
  <c r="I25" i="3"/>
  <c r="G25" i="3"/>
  <c r="H9" i="3"/>
  <c r="I9" i="3"/>
  <c r="G9" i="3"/>
  <c r="I28" i="3"/>
  <c r="G28" i="3"/>
  <c r="H28" i="3" s="1"/>
  <c r="I12" i="3"/>
  <c r="G12" i="3"/>
  <c r="H12" i="3" s="1"/>
  <c r="I27" i="3"/>
  <c r="G27" i="3"/>
  <c r="H27" i="3"/>
  <c r="I22" i="3"/>
  <c r="H22" i="3"/>
  <c r="G22" i="3"/>
  <c r="I15" i="3"/>
  <c r="G15" i="3"/>
  <c r="H15" i="3"/>
  <c r="I37" i="3"/>
  <c r="G37" i="3"/>
  <c r="H37" i="3" s="1"/>
  <c r="H21" i="3"/>
  <c r="I21" i="3"/>
  <c r="G21" i="3"/>
  <c r="H5" i="3"/>
  <c r="I5" i="3"/>
  <c r="G5" i="3"/>
  <c r="I24" i="3"/>
  <c r="G24" i="3"/>
  <c r="H24" i="3" s="1"/>
  <c r="I8" i="3"/>
  <c r="G8" i="3"/>
  <c r="H8" i="3" s="1"/>
  <c r="I35" i="3"/>
  <c r="G35" i="3"/>
  <c r="H35" i="3"/>
  <c r="I30" i="3"/>
  <c r="H30" i="3"/>
  <c r="G30" i="3"/>
  <c r="I23" i="3"/>
  <c r="G23" i="3"/>
  <c r="H23" i="3"/>
  <c r="G33" i="3"/>
  <c r="H33" i="3" s="1"/>
  <c r="I33" i="3"/>
  <c r="H17" i="3"/>
  <c r="G17" i="3"/>
  <c r="I17" i="3"/>
  <c r="I36" i="3"/>
  <c r="H36" i="3"/>
  <c r="G36" i="3"/>
  <c r="I20" i="3"/>
  <c r="G20" i="3"/>
  <c r="H20" i="3" s="1"/>
  <c r="I11" i="3"/>
  <c r="G11" i="3"/>
  <c r="H11" i="3"/>
  <c r="I6" i="3"/>
  <c r="G6" i="3"/>
  <c r="H6" i="3" s="1"/>
  <c r="I4" i="3"/>
  <c r="G4" i="3"/>
  <c r="H4" i="3" s="1"/>
  <c r="I31" i="3"/>
  <c r="G31" i="3"/>
  <c r="H31" i="3"/>
  <c r="G29" i="3"/>
  <c r="H29" i="3" s="1"/>
  <c r="I29" i="3"/>
  <c r="H13" i="3"/>
  <c r="G13" i="3"/>
  <c r="I13" i="3"/>
  <c r="I32" i="3"/>
  <c r="H32" i="3"/>
  <c r="G32" i="3"/>
  <c r="I16" i="3"/>
  <c r="G16" i="3"/>
  <c r="H16" i="3" s="1"/>
  <c r="H38" i="3" l="1"/>
  <c r="H39" i="3" s="1"/>
  <c r="I40" i="3"/>
  <c r="T1152" i="1" l="1"/>
  <c r="L1152" i="1"/>
  <c r="L1151" i="1"/>
  <c r="T1151" i="1" s="1"/>
  <c r="T1150" i="1"/>
  <c r="L1150" i="1"/>
  <c r="L1149" i="1"/>
  <c r="T1149" i="1" s="1"/>
  <c r="T1148" i="1"/>
  <c r="L1148" i="1"/>
  <c r="L1147" i="1"/>
  <c r="T1147" i="1" s="1"/>
  <c r="T1146" i="1"/>
  <c r="L1146" i="1"/>
  <c r="L1145" i="1"/>
  <c r="T1145" i="1" s="1"/>
  <c r="T1144" i="1"/>
  <c r="L1144" i="1"/>
  <c r="L1143" i="1"/>
  <c r="T1143" i="1" s="1"/>
  <c r="T1142" i="1"/>
  <c r="L1142" i="1"/>
  <c r="L1141" i="1"/>
  <c r="T1141" i="1" s="1"/>
  <c r="T1140" i="1"/>
  <c r="L1140" i="1"/>
  <c r="L1139" i="1"/>
  <c r="T1139" i="1" s="1"/>
  <c r="T1138" i="1"/>
  <c r="L1138" i="1"/>
  <c r="L1137" i="1"/>
  <c r="T1137" i="1" s="1"/>
  <c r="T1136" i="1"/>
  <c r="L1136" i="1"/>
  <c r="L1135" i="1"/>
  <c r="T1135" i="1" s="1"/>
  <c r="T1134" i="1"/>
  <c r="L1134" i="1"/>
  <c r="L1133" i="1"/>
  <c r="T1133" i="1" s="1"/>
  <c r="T1132" i="1"/>
  <c r="L1132" i="1"/>
  <c r="L1131" i="1"/>
  <c r="T1131" i="1" s="1"/>
  <c r="T1130" i="1"/>
  <c r="L1130" i="1"/>
  <c r="L1129" i="1"/>
  <c r="T1129" i="1" s="1"/>
  <c r="T1128" i="1"/>
  <c r="L1128" i="1"/>
  <c r="L1127" i="1"/>
  <c r="T1127" i="1" s="1"/>
  <c r="T1126" i="1"/>
  <c r="L1126" i="1"/>
  <c r="L1125" i="1"/>
  <c r="T1125" i="1" s="1"/>
  <c r="T1124" i="1"/>
  <c r="L1124" i="1"/>
  <c r="L1123" i="1"/>
  <c r="T1123" i="1" s="1"/>
  <c r="T1122" i="1"/>
  <c r="L1122" i="1"/>
  <c r="L1121" i="1"/>
  <c r="T1121" i="1" s="1"/>
  <c r="T1120" i="1"/>
  <c r="L1120" i="1"/>
  <c r="L1119" i="1"/>
  <c r="T1119" i="1" s="1"/>
  <c r="T1118" i="1"/>
  <c r="L1118" i="1"/>
  <c r="L1117" i="1"/>
  <c r="T1117" i="1" s="1"/>
  <c r="T1116" i="1"/>
  <c r="L1116" i="1"/>
  <c r="L1115" i="1"/>
  <c r="T1115" i="1" s="1"/>
  <c r="T1114" i="1"/>
  <c r="L1114" i="1"/>
  <c r="L1113" i="1"/>
  <c r="T1113" i="1" s="1"/>
  <c r="T1112" i="1"/>
  <c r="L1112" i="1"/>
  <c r="L1111" i="1"/>
  <c r="T1111" i="1" s="1"/>
  <c r="T1110" i="1"/>
  <c r="L1110" i="1"/>
  <c r="L1109" i="1"/>
  <c r="T1109" i="1" s="1"/>
  <c r="Q1108" i="1"/>
  <c r="T1107" i="1"/>
  <c r="L1107" i="1"/>
  <c r="T1106" i="1"/>
  <c r="L1106" i="1"/>
  <c r="T1105" i="1"/>
  <c r="L1105" i="1"/>
  <c r="T1104" i="1"/>
  <c r="L1104" i="1"/>
  <c r="T1103" i="1"/>
  <c r="L1103" i="1"/>
  <c r="T1102" i="1"/>
  <c r="L1102" i="1"/>
  <c r="T1101" i="1"/>
  <c r="L1101" i="1"/>
  <c r="T1100" i="1"/>
  <c r="L1100" i="1"/>
  <c r="T1099" i="1"/>
  <c r="L1099" i="1"/>
  <c r="T1098" i="1"/>
  <c r="L1098" i="1"/>
  <c r="T1097" i="1"/>
  <c r="L1097" i="1"/>
  <c r="T1096" i="1"/>
  <c r="L1096" i="1"/>
  <c r="T1095" i="1"/>
  <c r="L1095" i="1"/>
  <c r="T1094" i="1"/>
  <c r="L1094" i="1"/>
  <c r="T1093" i="1"/>
  <c r="L1093" i="1"/>
  <c r="T1092" i="1"/>
  <c r="L1092" i="1"/>
  <c r="T1091" i="1"/>
  <c r="L1091" i="1"/>
  <c r="T1090" i="1"/>
  <c r="L1090" i="1"/>
  <c r="T1089" i="1"/>
  <c r="L1089" i="1"/>
  <c r="T1088" i="1"/>
  <c r="L1088" i="1"/>
  <c r="T1087" i="1"/>
  <c r="L1087" i="1"/>
  <c r="T1086" i="1"/>
  <c r="L1086" i="1"/>
  <c r="T1085" i="1"/>
  <c r="L1085" i="1"/>
  <c r="T1084" i="1"/>
  <c r="L1084" i="1"/>
  <c r="T1083" i="1"/>
  <c r="L1083" i="1"/>
  <c r="T1082" i="1"/>
  <c r="L1082" i="1"/>
  <c r="T1081" i="1"/>
  <c r="L1081" i="1"/>
  <c r="T1080" i="1"/>
  <c r="L1080" i="1"/>
  <c r="T1079" i="1"/>
  <c r="L1079" i="1"/>
  <c r="T1078" i="1"/>
  <c r="L1078" i="1"/>
  <c r="T1077" i="1"/>
  <c r="L1077" i="1"/>
  <c r="Q1076" i="1"/>
  <c r="Q1075" i="1"/>
  <c r="Q1074" i="1"/>
  <c r="L1073" i="1"/>
  <c r="T1073" i="1" s="1"/>
  <c r="Q1072" i="1"/>
  <c r="T1071" i="1"/>
  <c r="L1071" i="1"/>
  <c r="T1070" i="1"/>
  <c r="L1070" i="1"/>
  <c r="T1069" i="1"/>
  <c r="L1069" i="1"/>
  <c r="Q1068" i="1"/>
  <c r="Q1067" i="1"/>
  <c r="Q1066" i="1"/>
  <c r="L1065" i="1"/>
  <c r="T1065" i="1" s="1"/>
  <c r="Q1064" i="1"/>
  <c r="Q1063" i="1"/>
  <c r="L1062" i="1"/>
  <c r="T1062" i="1" s="1"/>
  <c r="T1061" i="1"/>
  <c r="L1061" i="1"/>
  <c r="L1060" i="1"/>
  <c r="T1060" i="1" s="1"/>
  <c r="T1059" i="1"/>
  <c r="L1059" i="1"/>
  <c r="L1058" i="1"/>
  <c r="T1058" i="1" s="1"/>
  <c r="T1057" i="1"/>
  <c r="L1057" i="1"/>
  <c r="L1056" i="1"/>
  <c r="T1056" i="1" s="1"/>
  <c r="T1055" i="1"/>
  <c r="L1055" i="1"/>
  <c r="L1054" i="1"/>
  <c r="T1054" i="1" s="1"/>
  <c r="T1053" i="1"/>
  <c r="L1053" i="1"/>
  <c r="L1052" i="1"/>
  <c r="T1052" i="1" s="1"/>
  <c r="L1051" i="1"/>
  <c r="T1051" i="1" s="1"/>
  <c r="Q1050" i="1"/>
  <c r="T1049" i="1"/>
  <c r="L1049" i="1"/>
  <c r="T1048" i="1"/>
  <c r="L1048" i="1"/>
  <c r="T1047" i="1"/>
  <c r="L1047" i="1"/>
  <c r="T1046" i="1"/>
  <c r="L1046" i="1"/>
  <c r="T1045" i="1"/>
  <c r="L1045" i="1"/>
  <c r="T1044" i="1"/>
  <c r="L1044" i="1"/>
  <c r="T1043" i="1"/>
  <c r="L1043" i="1"/>
  <c r="T1042" i="1"/>
  <c r="L1042" i="1"/>
  <c r="T1041" i="1"/>
  <c r="L1041" i="1"/>
  <c r="T1040" i="1"/>
  <c r="L1040" i="1"/>
  <c r="T1039" i="1"/>
  <c r="L1039" i="1"/>
  <c r="T1038" i="1"/>
  <c r="L1038" i="1"/>
  <c r="T1037" i="1"/>
  <c r="L1037" i="1"/>
  <c r="T1036" i="1"/>
  <c r="L1036" i="1"/>
  <c r="T1035" i="1"/>
  <c r="L1035" i="1"/>
  <c r="T1034" i="1"/>
  <c r="L1034" i="1"/>
  <c r="T1033" i="1"/>
  <c r="L1033" i="1"/>
  <c r="T1032" i="1"/>
  <c r="L1032" i="1"/>
  <c r="T1031" i="1"/>
  <c r="L1031" i="1"/>
  <c r="T1030" i="1"/>
  <c r="L1030" i="1"/>
  <c r="T1029" i="1"/>
  <c r="L1029" i="1"/>
  <c r="T1028" i="1"/>
  <c r="L1028" i="1"/>
  <c r="T1027" i="1"/>
  <c r="L1027" i="1"/>
  <c r="T1026" i="1"/>
  <c r="L1026" i="1"/>
  <c r="T1025" i="1"/>
  <c r="L1025" i="1"/>
  <c r="T1024" i="1"/>
  <c r="L1024" i="1"/>
  <c r="T1023" i="1"/>
  <c r="L1023" i="1"/>
  <c r="T1022" i="1"/>
  <c r="L1022" i="1"/>
  <c r="T1021" i="1"/>
  <c r="L1021" i="1"/>
  <c r="T1020" i="1"/>
  <c r="L1020" i="1"/>
  <c r="T1019" i="1"/>
  <c r="L1019" i="1"/>
  <c r="T1018" i="1"/>
  <c r="L1018" i="1"/>
  <c r="T1017" i="1"/>
  <c r="L1017" i="1"/>
  <c r="T1016" i="1"/>
  <c r="L1016" i="1"/>
  <c r="T1015" i="1"/>
  <c r="L1015" i="1"/>
  <c r="T1014" i="1"/>
  <c r="L1014" i="1"/>
  <c r="T1013" i="1"/>
  <c r="L1013" i="1"/>
  <c r="T1012" i="1"/>
  <c r="L1012" i="1"/>
  <c r="T1011" i="1"/>
  <c r="L1011" i="1"/>
  <c r="T1010" i="1"/>
  <c r="L1010" i="1"/>
  <c r="T1009" i="1"/>
  <c r="L1009" i="1"/>
  <c r="T1008" i="1"/>
  <c r="L1008" i="1"/>
  <c r="T1007" i="1"/>
  <c r="L1007" i="1"/>
  <c r="T1006" i="1"/>
  <c r="L1006" i="1"/>
  <c r="T1005" i="1"/>
  <c r="L1005" i="1"/>
  <c r="T1004" i="1"/>
  <c r="L1004" i="1"/>
  <c r="T1003" i="1"/>
  <c r="L1003" i="1"/>
  <c r="T1002" i="1"/>
  <c r="L1002" i="1"/>
  <c r="T1001" i="1"/>
  <c r="L1001" i="1"/>
  <c r="T1000" i="1"/>
  <c r="L1000" i="1"/>
  <c r="T999" i="1"/>
  <c r="L999" i="1"/>
  <c r="T998" i="1"/>
  <c r="L998" i="1"/>
  <c r="T997" i="1"/>
  <c r="L997" i="1"/>
  <c r="T996" i="1"/>
  <c r="L996" i="1"/>
  <c r="T995" i="1"/>
  <c r="L995" i="1"/>
  <c r="T994" i="1"/>
  <c r="L994" i="1"/>
  <c r="T993" i="1"/>
  <c r="L993" i="1"/>
  <c r="T992" i="1"/>
  <c r="L992" i="1"/>
  <c r="T991" i="1"/>
  <c r="L991" i="1"/>
  <c r="T990" i="1"/>
  <c r="L990" i="1"/>
  <c r="T989" i="1"/>
  <c r="L989" i="1"/>
  <c r="T988" i="1"/>
  <c r="L988" i="1"/>
  <c r="T987" i="1"/>
  <c r="L987" i="1"/>
  <c r="T986" i="1"/>
  <c r="L986" i="1"/>
  <c r="T985" i="1"/>
  <c r="L985" i="1"/>
  <c r="T984" i="1"/>
  <c r="L984" i="1"/>
  <c r="T983" i="1"/>
  <c r="L983" i="1"/>
  <c r="T982" i="1"/>
  <c r="L982" i="1"/>
  <c r="T981" i="1"/>
  <c r="L981" i="1"/>
  <c r="T980" i="1"/>
  <c r="L980" i="1"/>
  <c r="T979" i="1"/>
  <c r="L979" i="1"/>
  <c r="T978" i="1"/>
  <c r="L978" i="1"/>
  <c r="T977" i="1"/>
  <c r="L977" i="1"/>
  <c r="T976" i="1"/>
  <c r="L976" i="1"/>
  <c r="T975" i="1"/>
  <c r="L975" i="1"/>
  <c r="T974" i="1"/>
  <c r="L974" i="1"/>
  <c r="T973" i="1"/>
  <c r="L973" i="1"/>
  <c r="T972" i="1"/>
  <c r="L972" i="1"/>
  <c r="T971" i="1"/>
  <c r="L971" i="1"/>
  <c r="T970" i="1"/>
  <c r="L970" i="1"/>
  <c r="T969" i="1"/>
  <c r="L969" i="1"/>
  <c r="T968" i="1"/>
  <c r="L968" i="1"/>
  <c r="T967" i="1"/>
  <c r="L967" i="1"/>
  <c r="T966" i="1"/>
  <c r="L966" i="1"/>
  <c r="T965" i="1"/>
  <c r="L965" i="1"/>
  <c r="T964" i="1"/>
  <c r="L964" i="1"/>
  <c r="T963" i="1"/>
  <c r="L963" i="1"/>
  <c r="T962" i="1"/>
  <c r="L962" i="1"/>
  <c r="T961" i="1"/>
  <c r="L961" i="1"/>
  <c r="T960" i="1"/>
  <c r="L960" i="1"/>
  <c r="T959" i="1"/>
  <c r="L959" i="1"/>
  <c r="T958" i="1"/>
  <c r="L958" i="1"/>
  <c r="T957" i="1"/>
  <c r="L957" i="1"/>
  <c r="T956" i="1"/>
  <c r="L956" i="1"/>
  <c r="T955" i="1"/>
  <c r="L955" i="1"/>
  <c r="T954" i="1"/>
  <c r="L954" i="1"/>
  <c r="T953" i="1"/>
  <c r="L953" i="1"/>
  <c r="T952" i="1"/>
  <c r="L952" i="1"/>
  <c r="T951" i="1"/>
  <c r="L951" i="1"/>
  <c r="T950" i="1"/>
  <c r="L950" i="1"/>
  <c r="T949" i="1"/>
  <c r="L949" i="1"/>
  <c r="T948" i="1"/>
  <c r="L948" i="1"/>
  <c r="T947" i="1"/>
  <c r="L947" i="1"/>
  <c r="T946" i="1"/>
  <c r="L946" i="1"/>
  <c r="T945" i="1"/>
  <c r="L945" i="1"/>
  <c r="T944" i="1"/>
  <c r="L944" i="1"/>
  <c r="T943" i="1"/>
  <c r="L943" i="1"/>
  <c r="T942" i="1"/>
  <c r="L942" i="1"/>
  <c r="T941" i="1"/>
  <c r="L941" i="1"/>
  <c r="T940" i="1"/>
  <c r="L940" i="1"/>
  <c r="T939" i="1"/>
  <c r="L939" i="1"/>
  <c r="T938" i="1"/>
  <c r="L938" i="1"/>
  <c r="T937" i="1"/>
  <c r="L937" i="1"/>
  <c r="T936" i="1"/>
  <c r="L936" i="1"/>
  <c r="T935" i="1"/>
  <c r="L935" i="1"/>
  <c r="T934" i="1"/>
  <c r="L934" i="1"/>
  <c r="T933" i="1"/>
  <c r="L933" i="1"/>
  <c r="T932" i="1"/>
  <c r="L932" i="1"/>
  <c r="T931" i="1"/>
  <c r="L931" i="1"/>
  <c r="T930" i="1"/>
  <c r="L930" i="1"/>
  <c r="T929" i="1"/>
  <c r="L929" i="1"/>
  <c r="T928" i="1"/>
  <c r="L928" i="1"/>
  <c r="T927" i="1"/>
  <c r="L927" i="1"/>
  <c r="Q926" i="1"/>
  <c r="L925" i="1"/>
  <c r="T925" i="1" s="1"/>
  <c r="T924" i="1"/>
  <c r="L924" i="1"/>
  <c r="Q923" i="1"/>
  <c r="Q922" i="1"/>
  <c r="Q921" i="1"/>
  <c r="Q920" i="1"/>
  <c r="Q919" i="1"/>
  <c r="Q918" i="1"/>
  <c r="Q917" i="1"/>
  <c r="T916" i="1"/>
  <c r="L916" i="1"/>
  <c r="L915" i="1"/>
  <c r="T915" i="1" s="1"/>
  <c r="T914" i="1"/>
  <c r="L914" i="1"/>
  <c r="L913" i="1"/>
  <c r="T913" i="1" s="1"/>
  <c r="T912" i="1"/>
  <c r="L912" i="1"/>
  <c r="L911" i="1"/>
  <c r="T911" i="1" s="1"/>
  <c r="Q910" i="1"/>
  <c r="L909" i="1"/>
  <c r="T909" i="1" s="1"/>
  <c r="L908" i="1"/>
  <c r="T908" i="1" s="1"/>
  <c r="L907" i="1"/>
  <c r="T907" i="1" s="1"/>
  <c r="T906" i="1"/>
  <c r="L906" i="1"/>
  <c r="Q905" i="1"/>
  <c r="L904" i="1"/>
  <c r="T904" i="1" s="1"/>
  <c r="T903" i="1"/>
  <c r="L903" i="1"/>
  <c r="L902" i="1"/>
  <c r="T902" i="1" s="1"/>
  <c r="T901" i="1"/>
  <c r="L901" i="1"/>
  <c r="L900" i="1"/>
  <c r="T900" i="1" s="1"/>
  <c r="T899" i="1"/>
  <c r="L899" i="1"/>
  <c r="Q898" i="1"/>
  <c r="Q897" i="1"/>
  <c r="Q896" i="1"/>
  <c r="Q895" i="1"/>
  <c r="L894" i="1"/>
  <c r="T894" i="1" s="1"/>
  <c r="T893" i="1"/>
  <c r="L893" i="1"/>
  <c r="L892" i="1"/>
  <c r="T892" i="1" s="1"/>
  <c r="T891" i="1"/>
  <c r="L891" i="1"/>
  <c r="L890" i="1"/>
  <c r="T890" i="1" s="1"/>
  <c r="Q889" i="1"/>
  <c r="L888" i="1"/>
  <c r="T888" i="1" s="1"/>
  <c r="Q887" i="1"/>
  <c r="Q886" i="1"/>
  <c r="Q885" i="1"/>
  <c r="T884" i="1"/>
  <c r="L884" i="1"/>
  <c r="T883" i="1"/>
  <c r="L883" i="1"/>
  <c r="T882" i="1"/>
  <c r="L882" i="1"/>
  <c r="Q881" i="1"/>
  <c r="Q880" i="1"/>
  <c r="Q879" i="1"/>
  <c r="Q878" i="1"/>
  <c r="T877" i="1"/>
  <c r="L877" i="1"/>
  <c r="Q876" i="1"/>
  <c r="Q875" i="1"/>
  <c r="Q874" i="1"/>
  <c r="Q873" i="1"/>
  <c r="Q872" i="1"/>
  <c r="L871" i="1"/>
  <c r="T871" i="1" s="1"/>
  <c r="L870" i="1"/>
  <c r="T870" i="1" s="1"/>
  <c r="T869" i="1"/>
  <c r="L869" i="1"/>
  <c r="L868" i="1"/>
  <c r="T868" i="1" s="1"/>
  <c r="L867" i="1"/>
  <c r="T867" i="1" s="1"/>
  <c r="Q866" i="1"/>
  <c r="T865" i="1"/>
  <c r="L865" i="1"/>
  <c r="T864" i="1"/>
  <c r="L864" i="1"/>
  <c r="T863" i="1"/>
  <c r="L863" i="1"/>
  <c r="T862" i="1"/>
  <c r="L862" i="1"/>
  <c r="T861" i="1"/>
  <c r="L861" i="1"/>
  <c r="T860" i="1"/>
  <c r="L860" i="1"/>
  <c r="Q859" i="1"/>
  <c r="Q858" i="1"/>
  <c r="T857" i="1"/>
  <c r="L857" i="1"/>
  <c r="T856" i="1"/>
  <c r="L856" i="1"/>
  <c r="T855" i="1"/>
  <c r="L855" i="1"/>
  <c r="T854" i="1"/>
  <c r="L854" i="1"/>
  <c r="T853" i="1"/>
  <c r="L853" i="1"/>
  <c r="T852" i="1"/>
  <c r="L852" i="1"/>
  <c r="T851" i="1"/>
  <c r="L851" i="1"/>
  <c r="T850" i="1"/>
  <c r="L850" i="1"/>
  <c r="Q849" i="1"/>
  <c r="L848" i="1"/>
  <c r="T848" i="1" s="1"/>
  <c r="T847" i="1"/>
  <c r="L847" i="1"/>
  <c r="L846" i="1"/>
  <c r="T846" i="1" s="1"/>
  <c r="L845" i="1"/>
  <c r="T845" i="1" s="1"/>
  <c r="L844" i="1"/>
  <c r="T844" i="1" s="1"/>
  <c r="T843" i="1"/>
  <c r="L843" i="1"/>
  <c r="L842" i="1"/>
  <c r="T842" i="1" s="1"/>
  <c r="L841" i="1"/>
  <c r="T841" i="1" s="1"/>
  <c r="L840" i="1"/>
  <c r="T840" i="1" s="1"/>
  <c r="T839" i="1"/>
  <c r="L839" i="1"/>
  <c r="L838" i="1"/>
  <c r="T838" i="1" s="1"/>
  <c r="L837" i="1"/>
  <c r="T837" i="1" s="1"/>
  <c r="L836" i="1"/>
  <c r="T836" i="1" s="1"/>
  <c r="T835" i="1"/>
  <c r="L835" i="1"/>
  <c r="L834" i="1"/>
  <c r="T834" i="1" s="1"/>
  <c r="L833" i="1"/>
  <c r="T833" i="1" s="1"/>
  <c r="L832" i="1"/>
  <c r="T832" i="1" s="1"/>
  <c r="T831" i="1"/>
  <c r="L831" i="1"/>
  <c r="L830" i="1"/>
  <c r="T830" i="1" s="1"/>
  <c r="L829" i="1"/>
  <c r="T829" i="1" s="1"/>
  <c r="L828" i="1"/>
  <c r="T828" i="1" s="1"/>
  <c r="T827" i="1"/>
  <c r="L827" i="1"/>
  <c r="L826" i="1"/>
  <c r="T826" i="1" s="1"/>
  <c r="L825" i="1"/>
  <c r="T825" i="1" s="1"/>
  <c r="L824" i="1"/>
  <c r="T824" i="1" s="1"/>
  <c r="T823" i="1"/>
  <c r="L823" i="1"/>
  <c r="L822" i="1"/>
  <c r="T822" i="1" s="1"/>
  <c r="L821" i="1"/>
  <c r="T821" i="1" s="1"/>
  <c r="L820" i="1"/>
  <c r="T820" i="1" s="1"/>
  <c r="T819" i="1"/>
  <c r="L819" i="1"/>
  <c r="L818" i="1"/>
  <c r="T818" i="1" s="1"/>
  <c r="L817" i="1"/>
  <c r="T817" i="1" s="1"/>
  <c r="L816" i="1"/>
  <c r="T816" i="1" s="1"/>
  <c r="T815" i="1"/>
  <c r="L815" i="1"/>
  <c r="L814" i="1"/>
  <c r="T814" i="1" s="1"/>
  <c r="L813" i="1"/>
  <c r="T813" i="1" s="1"/>
  <c r="L812" i="1"/>
  <c r="T812" i="1" s="1"/>
  <c r="T811" i="1"/>
  <c r="L811" i="1"/>
  <c r="L810" i="1"/>
  <c r="T810" i="1" s="1"/>
  <c r="L809" i="1"/>
  <c r="T809" i="1" s="1"/>
  <c r="L808" i="1"/>
  <c r="T808" i="1" s="1"/>
  <c r="T807" i="1"/>
  <c r="L807" i="1"/>
  <c r="L806" i="1"/>
  <c r="T806" i="1" s="1"/>
  <c r="L805" i="1"/>
  <c r="T805" i="1" s="1"/>
  <c r="L804" i="1"/>
  <c r="T804" i="1" s="1"/>
  <c r="T803" i="1"/>
  <c r="L803" i="1"/>
  <c r="L802" i="1"/>
  <c r="T802" i="1" s="1"/>
  <c r="L801" i="1"/>
  <c r="T801" i="1" s="1"/>
  <c r="L800" i="1"/>
  <c r="T800" i="1" s="1"/>
  <c r="T799" i="1"/>
  <c r="L799" i="1"/>
  <c r="Q798" i="1"/>
  <c r="L797" i="1"/>
  <c r="T797" i="1" s="1"/>
  <c r="T796" i="1"/>
  <c r="L796" i="1"/>
  <c r="L795" i="1"/>
  <c r="T795" i="1" s="1"/>
  <c r="T794" i="1"/>
  <c r="L794" i="1"/>
  <c r="L793" i="1"/>
  <c r="T793" i="1" s="1"/>
  <c r="Q792" i="1"/>
  <c r="L791" i="1"/>
  <c r="T791" i="1" s="1"/>
  <c r="Q790" i="1"/>
  <c r="T789" i="1"/>
  <c r="L789" i="1"/>
  <c r="T788" i="1"/>
  <c r="L788" i="1"/>
  <c r="T787" i="1"/>
  <c r="L787" i="1"/>
  <c r="Q786" i="1"/>
  <c r="L785" i="1"/>
  <c r="T785" i="1" s="1"/>
  <c r="Q784" i="1"/>
  <c r="Q783" i="1"/>
  <c r="L782" i="1"/>
  <c r="T782" i="1" s="1"/>
  <c r="L781" i="1"/>
  <c r="T781" i="1" s="1"/>
  <c r="Q780" i="1"/>
  <c r="Q779" i="1"/>
  <c r="Q778" i="1"/>
  <c r="L777" i="1"/>
  <c r="T777" i="1" s="1"/>
  <c r="T776" i="1"/>
  <c r="L776" i="1"/>
  <c r="L775" i="1"/>
  <c r="T775" i="1" s="1"/>
  <c r="T774" i="1"/>
  <c r="L774" i="1"/>
  <c r="L773" i="1"/>
  <c r="T773" i="1" s="1"/>
  <c r="T772" i="1"/>
  <c r="L772" i="1"/>
  <c r="L771" i="1"/>
  <c r="T771" i="1" s="1"/>
  <c r="Q770" i="1"/>
  <c r="Q769" i="1"/>
  <c r="L768" i="1"/>
  <c r="T768" i="1" s="1"/>
  <c r="T767" i="1"/>
  <c r="L767" i="1"/>
  <c r="L766" i="1"/>
  <c r="T766" i="1" s="1"/>
  <c r="T765" i="1"/>
  <c r="L765" i="1"/>
  <c r="L764" i="1"/>
  <c r="T764" i="1" s="1"/>
  <c r="T763" i="1"/>
  <c r="L763" i="1"/>
  <c r="L762" i="1"/>
  <c r="T762" i="1" s="1"/>
  <c r="T761" i="1"/>
  <c r="L761" i="1"/>
  <c r="L760" i="1"/>
  <c r="T760" i="1" s="1"/>
  <c r="T759" i="1"/>
  <c r="L759" i="1"/>
  <c r="L758" i="1"/>
  <c r="T758" i="1" s="1"/>
  <c r="T757" i="1"/>
  <c r="L757" i="1"/>
  <c r="L756" i="1"/>
  <c r="T756" i="1" s="1"/>
  <c r="T755" i="1"/>
  <c r="L755" i="1"/>
  <c r="L754" i="1"/>
  <c r="T754" i="1" s="1"/>
  <c r="T753" i="1"/>
  <c r="L753" i="1"/>
  <c r="L752" i="1"/>
  <c r="T752" i="1" s="1"/>
  <c r="T751" i="1"/>
  <c r="L751" i="1"/>
  <c r="L750" i="1"/>
  <c r="T750" i="1" s="1"/>
  <c r="T749" i="1"/>
  <c r="L749" i="1"/>
  <c r="L748" i="1"/>
  <c r="T748" i="1" s="1"/>
  <c r="T747" i="1"/>
  <c r="L747" i="1"/>
  <c r="L746" i="1"/>
  <c r="T746" i="1" s="1"/>
  <c r="T745" i="1"/>
  <c r="L745" i="1"/>
  <c r="L744" i="1"/>
  <c r="T744" i="1" s="1"/>
  <c r="T743" i="1"/>
  <c r="L743" i="1"/>
  <c r="L742" i="1"/>
  <c r="T742" i="1" s="1"/>
  <c r="Q741" i="1"/>
  <c r="L740" i="1"/>
  <c r="T740" i="1" s="1"/>
  <c r="L739" i="1"/>
  <c r="T739" i="1" s="1"/>
  <c r="L738" i="1"/>
  <c r="T738" i="1" s="1"/>
  <c r="T737" i="1"/>
  <c r="L737" i="1"/>
  <c r="Q736" i="1"/>
  <c r="L735" i="1"/>
  <c r="T735" i="1" s="1"/>
  <c r="T734" i="1"/>
  <c r="L734" i="1"/>
  <c r="L733" i="1"/>
  <c r="T733" i="1" s="1"/>
  <c r="T732" i="1"/>
  <c r="L732" i="1"/>
  <c r="L731" i="1"/>
  <c r="T731" i="1" s="1"/>
  <c r="T730" i="1"/>
  <c r="L730" i="1"/>
  <c r="L729" i="1"/>
  <c r="T729" i="1" s="1"/>
  <c r="T728" i="1"/>
  <c r="L728" i="1"/>
  <c r="L727" i="1"/>
  <c r="T727" i="1" s="1"/>
  <c r="T726" i="1"/>
  <c r="L726" i="1"/>
  <c r="L725" i="1"/>
  <c r="T725" i="1" s="1"/>
  <c r="Q724" i="1"/>
  <c r="Q723" i="1"/>
  <c r="L722" i="1"/>
  <c r="T722" i="1" s="1"/>
  <c r="T721" i="1"/>
  <c r="L721" i="1"/>
  <c r="L720" i="1"/>
  <c r="T720" i="1" s="1"/>
  <c r="T719" i="1"/>
  <c r="L719" i="1"/>
  <c r="L718" i="1"/>
  <c r="T718" i="1" s="1"/>
  <c r="Q717" i="1"/>
  <c r="L716" i="1"/>
  <c r="T716" i="1" s="1"/>
  <c r="Q715" i="1"/>
  <c r="T714" i="1"/>
  <c r="L714" i="1"/>
  <c r="T713" i="1"/>
  <c r="L713" i="1"/>
  <c r="T712" i="1"/>
  <c r="L712" i="1"/>
  <c r="Q711" i="1"/>
  <c r="L710" i="1"/>
  <c r="T710" i="1" s="1"/>
  <c r="L709" i="1"/>
  <c r="T709" i="1" s="1"/>
  <c r="T708" i="1"/>
  <c r="L708" i="1"/>
  <c r="Q707" i="1"/>
  <c r="L706" i="1"/>
  <c r="T706" i="1" s="1"/>
  <c r="T705" i="1"/>
  <c r="L705" i="1"/>
  <c r="Q704" i="1"/>
  <c r="T703" i="1"/>
  <c r="L703" i="1"/>
  <c r="L702" i="1"/>
  <c r="T702" i="1" s="1"/>
  <c r="L701" i="1"/>
  <c r="T701" i="1" s="1"/>
  <c r="Q700" i="1"/>
  <c r="Q699" i="1"/>
  <c r="Q698" i="1"/>
  <c r="Q697" i="1"/>
  <c r="Q696" i="1"/>
  <c r="Q695" i="1"/>
  <c r="Q694" i="1"/>
  <c r="T693" i="1"/>
  <c r="L693" i="1"/>
  <c r="T692" i="1"/>
  <c r="L692" i="1"/>
  <c r="T691" i="1"/>
  <c r="L691" i="1"/>
  <c r="T690" i="1"/>
  <c r="L690" i="1"/>
  <c r="T689" i="1"/>
  <c r="L689" i="1"/>
  <c r="T688" i="1"/>
  <c r="L688" i="1"/>
  <c r="T687" i="1"/>
  <c r="L687" i="1"/>
  <c r="T686" i="1"/>
  <c r="L686" i="1"/>
  <c r="T685" i="1"/>
  <c r="L685" i="1"/>
  <c r="T684" i="1"/>
  <c r="L684" i="1"/>
  <c r="T683" i="1"/>
  <c r="L683" i="1"/>
  <c r="T682" i="1"/>
  <c r="L682" i="1"/>
  <c r="T681" i="1"/>
  <c r="L681" i="1"/>
  <c r="T680" i="1"/>
  <c r="L680" i="1"/>
  <c r="Q679" i="1"/>
  <c r="L678" i="1"/>
  <c r="T678" i="1" s="1"/>
  <c r="T677" i="1"/>
  <c r="L677" i="1"/>
  <c r="L676" i="1"/>
  <c r="T676" i="1" s="1"/>
  <c r="L675" i="1"/>
  <c r="T675" i="1" s="1"/>
  <c r="L674" i="1"/>
  <c r="T674" i="1" s="1"/>
  <c r="T673" i="1"/>
  <c r="L673" i="1"/>
  <c r="L672" i="1"/>
  <c r="T672" i="1" s="1"/>
  <c r="L671" i="1"/>
  <c r="T671" i="1" s="1"/>
  <c r="L670" i="1"/>
  <c r="T670" i="1" s="1"/>
  <c r="Q669" i="1"/>
  <c r="Q668" i="1"/>
  <c r="L667" i="1"/>
  <c r="T667" i="1" s="1"/>
  <c r="L666" i="1"/>
  <c r="T666" i="1" s="1"/>
  <c r="Q665" i="1"/>
  <c r="T664" i="1"/>
  <c r="L664" i="1"/>
  <c r="Q663" i="1"/>
  <c r="L662" i="1"/>
  <c r="T662" i="1" s="1"/>
  <c r="T661" i="1"/>
  <c r="L661" i="1"/>
  <c r="L660" i="1"/>
  <c r="T660" i="1" s="1"/>
  <c r="L659" i="1"/>
  <c r="T659" i="1" s="1"/>
  <c r="L658" i="1"/>
  <c r="T658" i="1" s="1"/>
  <c r="T657" i="1"/>
  <c r="L657" i="1"/>
  <c r="Q656" i="1"/>
  <c r="L655" i="1"/>
  <c r="T655" i="1" s="1"/>
  <c r="Q654" i="1"/>
  <c r="Q653" i="1"/>
  <c r="L652" i="1"/>
  <c r="T652" i="1" s="1"/>
  <c r="Q651" i="1"/>
  <c r="Q650" i="1"/>
  <c r="Q649" i="1"/>
  <c r="Q648" i="1"/>
  <c r="Q647" i="1"/>
  <c r="Q646" i="1"/>
  <c r="Q645" i="1"/>
  <c r="T644" i="1"/>
  <c r="L644" i="1"/>
  <c r="L643" i="1"/>
  <c r="T643" i="1" s="1"/>
  <c r="Q642" i="1"/>
  <c r="Q641" i="1"/>
  <c r="Q640" i="1"/>
  <c r="Q639" i="1"/>
  <c r="Q638" i="1"/>
  <c r="Q637" i="1"/>
  <c r="Q636" i="1"/>
  <c r="Q635" i="1"/>
  <c r="Q634" i="1"/>
  <c r="T633" i="1"/>
  <c r="L633" i="1"/>
  <c r="Q632" i="1"/>
  <c r="Q631" i="1"/>
  <c r="Q630" i="1"/>
  <c r="Q629" i="1"/>
  <c r="Q628" i="1"/>
  <c r="L627" i="1"/>
  <c r="T627" i="1" s="1"/>
  <c r="L626" i="1"/>
  <c r="T626" i="1" s="1"/>
  <c r="T625" i="1"/>
  <c r="L625" i="1"/>
  <c r="L624" i="1"/>
  <c r="T624" i="1" s="1"/>
  <c r="L623" i="1"/>
  <c r="T623" i="1" s="1"/>
  <c r="L622" i="1"/>
  <c r="T622" i="1" s="1"/>
  <c r="T621" i="1"/>
  <c r="L621" i="1"/>
  <c r="L620" i="1"/>
  <c r="T620" i="1" s="1"/>
  <c r="Q619" i="1"/>
  <c r="Q618" i="1"/>
  <c r="Q617" i="1"/>
  <c r="Q616" i="1"/>
  <c r="L615" i="1"/>
  <c r="T615" i="1" s="1"/>
  <c r="Q614" i="1"/>
  <c r="T613" i="1"/>
  <c r="L613" i="1"/>
  <c r="T612" i="1"/>
  <c r="L612" i="1"/>
  <c r="Q611" i="1"/>
  <c r="Q610" i="1"/>
  <c r="Q609" i="1"/>
  <c r="Q608" i="1"/>
  <c r="Q607" i="1"/>
  <c r="Q606" i="1"/>
  <c r="Q605" i="1"/>
  <c r="Q604" i="1"/>
  <c r="Q603" i="1"/>
  <c r="Q602" i="1"/>
  <c r="Q601" i="1"/>
  <c r="L600" i="1"/>
  <c r="T600" i="1" s="1"/>
  <c r="Q599" i="1"/>
  <c r="Q598" i="1"/>
  <c r="L597" i="1"/>
  <c r="T597" i="1" s="1"/>
  <c r="Q596" i="1"/>
  <c r="Q595" i="1"/>
  <c r="L594" i="1"/>
  <c r="T594" i="1" s="1"/>
  <c r="T593" i="1"/>
  <c r="L593" i="1"/>
  <c r="T592" i="1"/>
  <c r="L592" i="1"/>
  <c r="Q591" i="1"/>
  <c r="Q590" i="1"/>
  <c r="T589" i="1"/>
  <c r="L589" i="1"/>
  <c r="T588" i="1"/>
  <c r="L588" i="1"/>
  <c r="T587" i="1"/>
  <c r="L587" i="1"/>
  <c r="T586" i="1"/>
  <c r="L586" i="1"/>
  <c r="T585" i="1"/>
  <c r="L585" i="1"/>
  <c r="T584" i="1"/>
  <c r="L584" i="1"/>
  <c r="T583" i="1"/>
  <c r="L583" i="1"/>
  <c r="T582" i="1"/>
  <c r="L582" i="1"/>
  <c r="L581" i="1"/>
  <c r="T581" i="1" s="1"/>
  <c r="T580" i="1"/>
  <c r="L580" i="1"/>
  <c r="L579" i="1"/>
  <c r="T579" i="1" s="1"/>
  <c r="T578" i="1"/>
  <c r="L578" i="1"/>
  <c r="L577" i="1"/>
  <c r="T577" i="1" s="1"/>
  <c r="T576" i="1"/>
  <c r="L576" i="1"/>
  <c r="L575" i="1"/>
  <c r="T575" i="1" s="1"/>
  <c r="T574" i="1"/>
  <c r="L574" i="1"/>
  <c r="L573" i="1"/>
  <c r="T573" i="1" s="1"/>
  <c r="T572" i="1"/>
  <c r="L572" i="1"/>
  <c r="L571" i="1"/>
  <c r="T571" i="1" s="1"/>
  <c r="T570" i="1"/>
  <c r="L570" i="1"/>
  <c r="L569" i="1"/>
  <c r="T569" i="1" s="1"/>
  <c r="T568" i="1"/>
  <c r="L568" i="1"/>
  <c r="L567" i="1"/>
  <c r="T567" i="1" s="1"/>
  <c r="T566" i="1"/>
  <c r="L566" i="1"/>
  <c r="L565" i="1"/>
  <c r="T565" i="1" s="1"/>
  <c r="T564" i="1"/>
  <c r="L564" i="1"/>
  <c r="L563" i="1"/>
  <c r="T563" i="1" s="1"/>
  <c r="T562" i="1"/>
  <c r="L562" i="1"/>
  <c r="L561" i="1"/>
  <c r="T561" i="1" s="1"/>
  <c r="T560" i="1"/>
  <c r="L560" i="1"/>
  <c r="L559" i="1"/>
  <c r="T559" i="1" s="1"/>
  <c r="T558" i="1"/>
  <c r="L558" i="1"/>
  <c r="L557" i="1"/>
  <c r="T557" i="1" s="1"/>
  <c r="T556" i="1"/>
  <c r="L556" i="1"/>
  <c r="L555" i="1"/>
  <c r="T555" i="1" s="1"/>
  <c r="T554" i="1"/>
  <c r="L554" i="1"/>
  <c r="L553" i="1"/>
  <c r="T553" i="1" s="1"/>
  <c r="T552" i="1"/>
  <c r="L552" i="1"/>
  <c r="Q551" i="1"/>
  <c r="T550" i="1"/>
  <c r="L550" i="1"/>
  <c r="L549" i="1"/>
  <c r="T549" i="1" s="1"/>
  <c r="L548" i="1"/>
  <c r="T548" i="1" s="1"/>
  <c r="L547" i="1"/>
  <c r="T547" i="1" s="1"/>
  <c r="L546" i="1"/>
  <c r="T546" i="1" s="1"/>
  <c r="L545" i="1"/>
  <c r="T545" i="1" s="1"/>
  <c r="T544" i="1"/>
  <c r="L544" i="1"/>
  <c r="L543" i="1"/>
  <c r="T543" i="1" s="1"/>
  <c r="T542" i="1"/>
  <c r="L542" i="1"/>
  <c r="L541" i="1"/>
  <c r="T541" i="1" s="1"/>
  <c r="L540" i="1"/>
  <c r="T540" i="1" s="1"/>
  <c r="L539" i="1"/>
  <c r="T539" i="1" s="1"/>
  <c r="L538" i="1"/>
  <c r="T538" i="1" s="1"/>
  <c r="L537" i="1"/>
  <c r="T537" i="1" s="1"/>
  <c r="T536" i="1"/>
  <c r="L536" i="1"/>
  <c r="L535" i="1"/>
  <c r="T535" i="1" s="1"/>
  <c r="T534" i="1"/>
  <c r="L534" i="1"/>
  <c r="L533" i="1"/>
  <c r="T533" i="1" s="1"/>
  <c r="L532" i="1"/>
  <c r="T532" i="1" s="1"/>
  <c r="L531" i="1"/>
  <c r="T531" i="1" s="1"/>
  <c r="L530" i="1"/>
  <c r="T530" i="1" s="1"/>
  <c r="L529" i="1"/>
  <c r="T529" i="1" s="1"/>
  <c r="T528" i="1"/>
  <c r="L528" i="1"/>
  <c r="L527" i="1"/>
  <c r="T527" i="1" s="1"/>
  <c r="T526" i="1"/>
  <c r="L526" i="1"/>
  <c r="L525" i="1"/>
  <c r="T525" i="1" s="1"/>
  <c r="L524" i="1"/>
  <c r="T524" i="1" s="1"/>
  <c r="L523" i="1"/>
  <c r="T523" i="1" s="1"/>
  <c r="L522" i="1"/>
  <c r="T522" i="1" s="1"/>
  <c r="L521" i="1"/>
  <c r="T521" i="1" s="1"/>
  <c r="Q520" i="1"/>
  <c r="T519" i="1"/>
  <c r="L519" i="1"/>
  <c r="T518" i="1"/>
  <c r="L518" i="1"/>
  <c r="T517" i="1"/>
  <c r="L517" i="1"/>
  <c r="T516" i="1"/>
  <c r="L516" i="1"/>
  <c r="T515" i="1"/>
  <c r="L515" i="1"/>
  <c r="Q514" i="1"/>
  <c r="T513" i="1"/>
  <c r="L513" i="1"/>
  <c r="L512" i="1"/>
  <c r="T512" i="1" s="1"/>
  <c r="T511" i="1"/>
  <c r="L511" i="1"/>
  <c r="L510" i="1"/>
  <c r="T510" i="1" s="1"/>
  <c r="L509" i="1"/>
  <c r="T509" i="1" s="1"/>
  <c r="L508" i="1"/>
  <c r="T508" i="1" s="1"/>
  <c r="T507" i="1"/>
  <c r="L507" i="1"/>
  <c r="L506" i="1"/>
  <c r="T506" i="1" s="1"/>
  <c r="T505" i="1"/>
  <c r="L505" i="1"/>
  <c r="L504" i="1"/>
  <c r="T504" i="1" s="1"/>
  <c r="T503" i="1"/>
  <c r="L503" i="1"/>
  <c r="L502" i="1"/>
  <c r="T502" i="1" s="1"/>
  <c r="L501" i="1"/>
  <c r="T501" i="1" s="1"/>
  <c r="L500" i="1"/>
  <c r="T500" i="1" s="1"/>
  <c r="T499" i="1"/>
  <c r="L499" i="1"/>
  <c r="L498" i="1"/>
  <c r="T498" i="1" s="1"/>
  <c r="T497" i="1"/>
  <c r="L497" i="1"/>
  <c r="L496" i="1"/>
  <c r="T496" i="1" s="1"/>
  <c r="T495" i="1"/>
  <c r="L495" i="1"/>
  <c r="L494" i="1"/>
  <c r="T494" i="1" s="1"/>
  <c r="L493" i="1"/>
  <c r="T493" i="1" s="1"/>
  <c r="L492" i="1"/>
  <c r="T492" i="1" s="1"/>
  <c r="T491" i="1"/>
  <c r="L491" i="1"/>
  <c r="L490" i="1"/>
  <c r="T490" i="1" s="1"/>
  <c r="T489" i="1"/>
  <c r="L489" i="1"/>
  <c r="L488" i="1"/>
  <c r="T488" i="1" s="1"/>
  <c r="T487" i="1"/>
  <c r="L487" i="1"/>
  <c r="L486" i="1"/>
  <c r="T486" i="1" s="1"/>
  <c r="L485" i="1"/>
  <c r="T485" i="1" s="1"/>
  <c r="L484" i="1"/>
  <c r="T484" i="1" s="1"/>
  <c r="T483" i="1"/>
  <c r="L483" i="1"/>
  <c r="L482" i="1"/>
  <c r="T482" i="1" s="1"/>
  <c r="T481" i="1"/>
  <c r="L481" i="1"/>
  <c r="L480" i="1"/>
  <c r="T480" i="1" s="1"/>
  <c r="T479" i="1"/>
  <c r="L479" i="1"/>
  <c r="L478" i="1"/>
  <c r="T478" i="1" s="1"/>
  <c r="L477" i="1"/>
  <c r="T477" i="1" s="1"/>
  <c r="L476" i="1"/>
  <c r="T476" i="1" s="1"/>
  <c r="T475" i="1"/>
  <c r="L475" i="1"/>
  <c r="L474" i="1"/>
  <c r="T474" i="1" s="1"/>
  <c r="T473" i="1"/>
  <c r="L473" i="1"/>
  <c r="L472" i="1"/>
  <c r="T472" i="1" s="1"/>
  <c r="T471" i="1"/>
  <c r="L471" i="1"/>
  <c r="L470" i="1"/>
  <c r="T470" i="1" s="1"/>
  <c r="L469" i="1"/>
  <c r="T469" i="1" s="1"/>
  <c r="L468" i="1"/>
  <c r="T468" i="1" s="1"/>
  <c r="T467" i="1"/>
  <c r="L467" i="1"/>
  <c r="L466" i="1"/>
  <c r="T466" i="1" s="1"/>
  <c r="T465" i="1"/>
  <c r="L465" i="1"/>
  <c r="L464" i="1"/>
  <c r="T464" i="1" s="1"/>
  <c r="T463" i="1"/>
  <c r="L463" i="1"/>
  <c r="L462" i="1"/>
  <c r="T462" i="1" s="1"/>
  <c r="L461" i="1"/>
  <c r="T461" i="1" s="1"/>
  <c r="L460" i="1"/>
  <c r="T460" i="1" s="1"/>
  <c r="T459" i="1"/>
  <c r="L459" i="1"/>
  <c r="L458" i="1"/>
  <c r="T458" i="1" s="1"/>
  <c r="T457" i="1"/>
  <c r="L457" i="1"/>
  <c r="L456" i="1"/>
  <c r="T456" i="1" s="1"/>
  <c r="T455" i="1"/>
  <c r="L455" i="1"/>
  <c r="L454" i="1"/>
  <c r="T454" i="1" s="1"/>
  <c r="L453" i="1"/>
  <c r="T453" i="1" s="1"/>
  <c r="L452" i="1"/>
  <c r="T452" i="1" s="1"/>
  <c r="T451" i="1"/>
  <c r="L451" i="1"/>
  <c r="L450" i="1"/>
  <c r="T450" i="1" s="1"/>
  <c r="T449" i="1"/>
  <c r="L449" i="1"/>
  <c r="L448" i="1"/>
  <c r="T448" i="1" s="1"/>
  <c r="T447" i="1"/>
  <c r="L447" i="1"/>
  <c r="L446" i="1"/>
  <c r="T446" i="1" s="1"/>
  <c r="L445" i="1"/>
  <c r="T445" i="1" s="1"/>
  <c r="L444" i="1"/>
  <c r="T444" i="1" s="1"/>
  <c r="T443" i="1"/>
  <c r="L443" i="1"/>
  <c r="T442" i="1"/>
  <c r="L442" i="1"/>
  <c r="T441" i="1"/>
  <c r="L441" i="1"/>
  <c r="T440" i="1"/>
  <c r="L440" i="1"/>
  <c r="T439" i="1"/>
  <c r="L439" i="1"/>
  <c r="T438" i="1"/>
  <c r="L438" i="1"/>
  <c r="T437" i="1"/>
  <c r="L437" i="1"/>
  <c r="T436" i="1"/>
  <c r="L436" i="1"/>
  <c r="T435" i="1"/>
  <c r="L435" i="1"/>
  <c r="T434" i="1"/>
  <c r="L434" i="1"/>
  <c r="T433" i="1"/>
  <c r="L433" i="1"/>
  <c r="T432" i="1"/>
  <c r="L432" i="1"/>
  <c r="T431" i="1"/>
  <c r="L431" i="1"/>
  <c r="T430" i="1"/>
  <c r="L430" i="1"/>
  <c r="T429" i="1"/>
  <c r="L429" i="1"/>
  <c r="T428" i="1"/>
  <c r="L428" i="1"/>
  <c r="T427" i="1"/>
  <c r="L427" i="1"/>
  <c r="T426" i="1"/>
  <c r="L426" i="1"/>
  <c r="T425" i="1"/>
  <c r="L425" i="1"/>
  <c r="T424" i="1"/>
  <c r="L424" i="1"/>
  <c r="T423" i="1"/>
  <c r="L423" i="1"/>
  <c r="T422" i="1"/>
  <c r="L422" i="1"/>
  <c r="T421" i="1"/>
  <c r="L421" i="1"/>
  <c r="T420" i="1"/>
  <c r="L420" i="1"/>
  <c r="T419" i="1"/>
  <c r="L419" i="1"/>
  <c r="T418" i="1"/>
  <c r="L418" i="1"/>
  <c r="T417" i="1"/>
  <c r="L417" i="1"/>
  <c r="T416" i="1"/>
  <c r="L416" i="1"/>
  <c r="T415" i="1"/>
  <c r="L415" i="1"/>
  <c r="T414" i="1"/>
  <c r="L414" i="1"/>
  <c r="T413" i="1"/>
  <c r="L413" i="1"/>
  <c r="T412" i="1"/>
  <c r="L412" i="1"/>
  <c r="T411" i="1"/>
  <c r="L411" i="1"/>
  <c r="T410" i="1"/>
  <c r="L410" i="1"/>
  <c r="T409" i="1"/>
  <c r="L409" i="1"/>
  <c r="T408" i="1"/>
  <c r="L408" i="1"/>
  <c r="T407" i="1"/>
  <c r="L407" i="1"/>
  <c r="T406" i="1"/>
  <c r="L406" i="1"/>
  <c r="T405" i="1"/>
  <c r="L405" i="1"/>
  <c r="T404" i="1"/>
  <c r="L404" i="1"/>
  <c r="T403" i="1"/>
  <c r="L403" i="1"/>
  <c r="Q402" i="1"/>
  <c r="T401" i="1"/>
  <c r="L401" i="1"/>
  <c r="L400" i="1"/>
  <c r="T400" i="1" s="1"/>
  <c r="T399" i="1"/>
  <c r="L399" i="1"/>
  <c r="L398" i="1"/>
  <c r="T398" i="1" s="1"/>
  <c r="T397" i="1"/>
  <c r="L397" i="1"/>
  <c r="L396" i="1"/>
  <c r="T396" i="1" s="1"/>
  <c r="T395" i="1"/>
  <c r="L395" i="1"/>
  <c r="L394" i="1"/>
  <c r="T394" i="1" s="1"/>
  <c r="T393" i="1"/>
  <c r="L393" i="1"/>
  <c r="L392" i="1"/>
  <c r="T392" i="1" s="1"/>
  <c r="T391" i="1"/>
  <c r="L391" i="1"/>
  <c r="L390" i="1"/>
  <c r="T390" i="1" s="1"/>
  <c r="T389" i="1"/>
  <c r="L389" i="1"/>
  <c r="L388" i="1"/>
  <c r="T388" i="1" s="1"/>
  <c r="T387" i="1"/>
  <c r="L387" i="1"/>
  <c r="L386" i="1"/>
  <c r="T386" i="1" s="1"/>
  <c r="T385" i="1"/>
  <c r="L385" i="1"/>
  <c r="L384" i="1"/>
  <c r="T384" i="1" s="1"/>
  <c r="T383" i="1"/>
  <c r="L383" i="1"/>
  <c r="L382" i="1"/>
  <c r="T382" i="1" s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T341" i="1"/>
  <c r="L341" i="1"/>
  <c r="L340" i="1"/>
  <c r="T340" i="1" s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L325" i="1"/>
  <c r="T325" i="1" s="1"/>
  <c r="Q324" i="1"/>
  <c r="Q323" i="1"/>
  <c r="Q322" i="1"/>
  <c r="Q321" i="1"/>
  <c r="Q320" i="1"/>
  <c r="Q319" i="1"/>
  <c r="Q318" i="1"/>
  <c r="Q317" i="1"/>
  <c r="T316" i="1"/>
  <c r="L316" i="1"/>
  <c r="L315" i="1"/>
  <c r="T315" i="1" s="1"/>
  <c r="T314" i="1"/>
  <c r="L314" i="1"/>
  <c r="L313" i="1"/>
  <c r="T313" i="1" s="1"/>
  <c r="T312" i="1"/>
  <c r="L312" i="1"/>
  <c r="L311" i="1"/>
  <c r="T311" i="1" s="1"/>
  <c r="T310" i="1"/>
  <c r="L310" i="1"/>
  <c r="L309" i="1"/>
  <c r="T309" i="1" s="1"/>
  <c r="T308" i="1"/>
  <c r="L308" i="1"/>
  <c r="L307" i="1"/>
  <c r="T307" i="1" s="1"/>
  <c r="T306" i="1"/>
  <c r="L306" i="1"/>
  <c r="L305" i="1"/>
  <c r="T305" i="1" s="1"/>
  <c r="T304" i="1"/>
  <c r="L304" i="1"/>
  <c r="L303" i="1"/>
  <c r="T303" i="1" s="1"/>
  <c r="T302" i="1"/>
  <c r="L302" i="1"/>
  <c r="L301" i="1"/>
  <c r="T301" i="1" s="1"/>
  <c r="T300" i="1"/>
  <c r="L300" i="1"/>
  <c r="L299" i="1"/>
  <c r="T299" i="1" s="1"/>
  <c r="T298" i="1"/>
  <c r="L298" i="1"/>
  <c r="L297" i="1"/>
  <c r="T297" i="1" s="1"/>
  <c r="T296" i="1"/>
  <c r="L296" i="1"/>
  <c r="L295" i="1"/>
  <c r="T295" i="1" s="1"/>
  <c r="T294" i="1"/>
  <c r="L294" i="1"/>
  <c r="L293" i="1"/>
  <c r="T293" i="1" s="1"/>
  <c r="T292" i="1"/>
  <c r="L292" i="1"/>
  <c r="L291" i="1"/>
  <c r="T291" i="1" s="1"/>
  <c r="T290" i="1"/>
  <c r="L290" i="1"/>
  <c r="L289" i="1"/>
  <c r="T289" i="1" s="1"/>
  <c r="T288" i="1"/>
  <c r="L288" i="1"/>
  <c r="L287" i="1"/>
  <c r="T287" i="1" s="1"/>
  <c r="T286" i="1"/>
  <c r="L286" i="1"/>
  <c r="L285" i="1"/>
  <c r="T285" i="1" s="1"/>
  <c r="T284" i="1"/>
  <c r="L284" i="1"/>
  <c r="L283" i="1"/>
  <c r="T283" i="1" s="1"/>
  <c r="T282" i="1"/>
  <c r="L282" i="1"/>
  <c r="L281" i="1"/>
  <c r="T281" i="1" s="1"/>
  <c r="T280" i="1"/>
  <c r="L280" i="1"/>
  <c r="L279" i="1"/>
  <c r="T279" i="1" s="1"/>
  <c r="T278" i="1"/>
  <c r="L278" i="1"/>
  <c r="L277" i="1"/>
  <c r="T277" i="1" s="1"/>
  <c r="Q276" i="1"/>
  <c r="L275" i="1"/>
  <c r="T275" i="1" s="1"/>
  <c r="T274" i="1"/>
  <c r="L274" i="1"/>
  <c r="L273" i="1"/>
  <c r="T273" i="1" s="1"/>
  <c r="T272" i="1"/>
  <c r="L272" i="1"/>
  <c r="Q271" i="1"/>
  <c r="L270" i="1"/>
  <c r="T270" i="1" s="1"/>
  <c r="T269" i="1"/>
  <c r="L269" i="1"/>
  <c r="Q268" i="1"/>
  <c r="T267" i="1"/>
  <c r="L267" i="1"/>
  <c r="L266" i="1"/>
  <c r="T266" i="1" s="1"/>
  <c r="Q265" i="1"/>
  <c r="T264" i="1"/>
  <c r="L264" i="1"/>
  <c r="L263" i="1"/>
  <c r="T263" i="1" s="1"/>
  <c r="T262" i="1"/>
  <c r="L262" i="1"/>
  <c r="Q261" i="1"/>
  <c r="T260" i="1"/>
  <c r="L260" i="1"/>
  <c r="L259" i="1"/>
  <c r="T259" i="1" s="1"/>
  <c r="T258" i="1"/>
  <c r="L258" i="1"/>
  <c r="L257" i="1"/>
  <c r="T257" i="1" s="1"/>
  <c r="Q256" i="1"/>
  <c r="T255" i="1"/>
  <c r="L255" i="1"/>
  <c r="L254" i="1"/>
  <c r="T254" i="1" s="1"/>
  <c r="T253" i="1"/>
  <c r="L253" i="1"/>
  <c r="L252" i="1"/>
  <c r="T252" i="1" s="1"/>
  <c r="T251" i="1"/>
  <c r="L251" i="1"/>
  <c r="L250" i="1"/>
  <c r="T250" i="1" s="1"/>
  <c r="T249" i="1"/>
  <c r="L249" i="1"/>
  <c r="L248" i="1"/>
  <c r="T248" i="1" s="1"/>
  <c r="Q247" i="1"/>
  <c r="L246" i="1"/>
  <c r="T246" i="1" s="1"/>
  <c r="T245" i="1"/>
  <c r="L245" i="1"/>
  <c r="L244" i="1"/>
  <c r="T244" i="1" s="1"/>
  <c r="T243" i="1"/>
  <c r="L243" i="1"/>
  <c r="L242" i="1"/>
  <c r="T242" i="1" s="1"/>
  <c r="Q241" i="1"/>
  <c r="T240" i="1"/>
  <c r="L240" i="1"/>
  <c r="L239" i="1"/>
  <c r="T239" i="1" s="1"/>
  <c r="T238" i="1"/>
  <c r="L238" i="1"/>
  <c r="Q237" i="1"/>
  <c r="T236" i="1"/>
  <c r="L236" i="1"/>
  <c r="Q235" i="1"/>
  <c r="Q234" i="1"/>
  <c r="T233" i="1"/>
  <c r="L233" i="1"/>
  <c r="L232" i="1"/>
  <c r="T232" i="1" s="1"/>
  <c r="T231" i="1"/>
  <c r="L231" i="1"/>
  <c r="L230" i="1"/>
  <c r="T230" i="1" s="1"/>
  <c r="T229" i="1"/>
  <c r="L229" i="1"/>
  <c r="L228" i="1"/>
  <c r="T228" i="1" s="1"/>
  <c r="Q227" i="1"/>
  <c r="T226" i="1"/>
  <c r="L226" i="1"/>
  <c r="L225" i="1"/>
  <c r="T225" i="1" s="1"/>
  <c r="T224" i="1"/>
  <c r="L224" i="1"/>
  <c r="L223" i="1"/>
  <c r="T223" i="1" s="1"/>
  <c r="T222" i="1"/>
  <c r="L222" i="1"/>
  <c r="L221" i="1"/>
  <c r="T221" i="1" s="1"/>
  <c r="T220" i="1"/>
  <c r="L220" i="1"/>
  <c r="L219" i="1"/>
  <c r="T219" i="1" s="1"/>
  <c r="T218" i="1"/>
  <c r="L218" i="1"/>
  <c r="L217" i="1"/>
  <c r="T217" i="1" s="1"/>
  <c r="T216" i="1"/>
  <c r="L216" i="1"/>
  <c r="L215" i="1"/>
  <c r="T215" i="1" s="1"/>
  <c r="T214" i="1"/>
  <c r="L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T175" i="1"/>
  <c r="L175" i="1"/>
  <c r="L174" i="1"/>
  <c r="T174" i="1" s="1"/>
  <c r="T173" i="1"/>
  <c r="L173" i="1"/>
  <c r="Q172" i="1"/>
  <c r="Q171" i="1"/>
  <c r="T170" i="1"/>
  <c r="L170" i="1"/>
  <c r="L169" i="1"/>
  <c r="T169" i="1" s="1"/>
  <c r="T168" i="1"/>
  <c r="L168" i="1"/>
  <c r="L167" i="1"/>
  <c r="T167" i="1" s="1"/>
  <c r="T166" i="1"/>
  <c r="L166" i="1"/>
  <c r="L165" i="1"/>
  <c r="T165" i="1" s="1"/>
  <c r="T164" i="1"/>
  <c r="L164" i="1"/>
  <c r="L163" i="1"/>
  <c r="T163" i="1" s="1"/>
  <c r="T162" i="1"/>
  <c r="L162" i="1"/>
  <c r="L161" i="1"/>
  <c r="T161" i="1" s="1"/>
  <c r="T160" i="1"/>
  <c r="L160" i="1"/>
  <c r="L159" i="1"/>
  <c r="T159" i="1" s="1"/>
  <c r="T158" i="1"/>
  <c r="L158" i="1"/>
  <c r="L157" i="1"/>
  <c r="T157" i="1" s="1"/>
  <c r="T156" i="1"/>
  <c r="L156" i="1"/>
  <c r="L155" i="1"/>
  <c r="T155" i="1" s="1"/>
  <c r="T154" i="1"/>
  <c r="L154" i="1"/>
  <c r="L153" i="1"/>
  <c r="T153" i="1" s="1"/>
  <c r="Q152" i="1"/>
  <c r="L151" i="1"/>
  <c r="T151" i="1" s="1"/>
  <c r="L150" i="1"/>
  <c r="T150" i="1" s="1"/>
  <c r="L149" i="1"/>
  <c r="T149" i="1" s="1"/>
  <c r="L148" i="1"/>
  <c r="T148" i="1" s="1"/>
  <c r="L147" i="1"/>
  <c r="T147" i="1" s="1"/>
  <c r="L146" i="1"/>
  <c r="T146" i="1" s="1"/>
  <c r="L145" i="1"/>
  <c r="T145" i="1" s="1"/>
  <c r="L144" i="1"/>
  <c r="T144" i="1" s="1"/>
  <c r="L143" i="1"/>
  <c r="T143" i="1" s="1"/>
  <c r="L142" i="1"/>
  <c r="T142" i="1" s="1"/>
  <c r="L141" i="1"/>
  <c r="T141" i="1" s="1"/>
  <c r="L140" i="1"/>
  <c r="T140" i="1" s="1"/>
  <c r="L139" i="1"/>
  <c r="T139" i="1" s="1"/>
  <c r="L138" i="1"/>
  <c r="T138" i="1" s="1"/>
  <c r="L137" i="1"/>
  <c r="T137" i="1" s="1"/>
  <c r="L136" i="1"/>
  <c r="T136" i="1" s="1"/>
  <c r="L135" i="1"/>
  <c r="T135" i="1" s="1"/>
  <c r="L134" i="1"/>
  <c r="T134" i="1" s="1"/>
  <c r="L133" i="1"/>
  <c r="T133" i="1" s="1"/>
  <c r="L132" i="1"/>
  <c r="T132" i="1" s="1"/>
  <c r="L131" i="1"/>
  <c r="T131" i="1" s="1"/>
  <c r="L130" i="1"/>
  <c r="T130" i="1" s="1"/>
  <c r="Q129" i="1"/>
  <c r="Q128" i="1"/>
  <c r="L127" i="1"/>
  <c r="T127" i="1" s="1"/>
  <c r="L126" i="1"/>
  <c r="T126" i="1" s="1"/>
  <c r="L125" i="1"/>
  <c r="T125" i="1" s="1"/>
  <c r="L124" i="1"/>
  <c r="T124" i="1" s="1"/>
  <c r="L123" i="1"/>
  <c r="T123" i="1" s="1"/>
  <c r="L122" i="1"/>
  <c r="T122" i="1" s="1"/>
  <c r="L121" i="1"/>
  <c r="T121" i="1" s="1"/>
  <c r="L120" i="1"/>
  <c r="T120" i="1" s="1"/>
  <c r="L119" i="1"/>
  <c r="T119" i="1" s="1"/>
  <c r="L118" i="1"/>
  <c r="T118" i="1" s="1"/>
  <c r="L117" i="1"/>
  <c r="T117" i="1" s="1"/>
  <c r="L116" i="1"/>
  <c r="T116" i="1" s="1"/>
  <c r="L115" i="1"/>
  <c r="T115" i="1" s="1"/>
  <c r="L114" i="1"/>
  <c r="T114" i="1" s="1"/>
  <c r="L113" i="1"/>
  <c r="T113" i="1" s="1"/>
  <c r="L112" i="1"/>
  <c r="T112" i="1" s="1"/>
  <c r="L111" i="1"/>
  <c r="T111" i="1" s="1"/>
  <c r="Q110" i="1"/>
  <c r="Q109" i="1"/>
  <c r="L108" i="1"/>
  <c r="T108" i="1" s="1"/>
  <c r="Q107" i="1"/>
  <c r="L106" i="1"/>
  <c r="T106" i="1" s="1"/>
  <c r="T105" i="1"/>
  <c r="L105" i="1"/>
  <c r="L104" i="1"/>
  <c r="T104" i="1" s="1"/>
  <c r="T103" i="1"/>
  <c r="L103" i="1"/>
  <c r="L102" i="1"/>
  <c r="T102" i="1" s="1"/>
  <c r="T101" i="1"/>
  <c r="L101" i="1"/>
  <c r="L100" i="1"/>
  <c r="T100" i="1" s="1"/>
  <c r="T99" i="1"/>
  <c r="L99" i="1"/>
  <c r="L98" i="1"/>
  <c r="T98" i="1" s="1"/>
  <c r="T97" i="1"/>
  <c r="L97" i="1"/>
  <c r="L96" i="1"/>
  <c r="T96" i="1" s="1"/>
  <c r="Q95" i="1"/>
  <c r="L94" i="1"/>
  <c r="T94" i="1" s="1"/>
  <c r="Q93" i="1"/>
  <c r="Q92" i="1"/>
  <c r="L91" i="1"/>
  <c r="T91" i="1" s="1"/>
  <c r="L90" i="1"/>
  <c r="T90" i="1" s="1"/>
  <c r="Q89" i="1"/>
  <c r="Q88" i="1"/>
  <c r="Q87" i="1"/>
  <c r="Q86" i="1"/>
  <c r="Q85" i="1"/>
  <c r="L84" i="1"/>
  <c r="T84" i="1" s="1"/>
  <c r="Q83" i="1"/>
  <c r="Q82" i="1"/>
  <c r="Q81" i="1"/>
  <c r="Q80" i="1"/>
  <c r="Q79" i="1"/>
  <c r="L78" i="1"/>
  <c r="T78" i="1" s="1"/>
  <c r="L77" i="1"/>
  <c r="T77" i="1" s="1"/>
  <c r="L76" i="1"/>
  <c r="T76" i="1" s="1"/>
  <c r="Q75" i="1"/>
  <c r="Q74" i="1"/>
  <c r="Q73" i="1"/>
  <c r="L72" i="1"/>
  <c r="T72" i="1" s="1"/>
  <c r="T71" i="1"/>
  <c r="L71" i="1"/>
  <c r="Q70" i="1"/>
  <c r="Q69" i="1"/>
  <c r="Q68" i="1"/>
  <c r="Q67" i="1"/>
  <c r="Q66" i="1"/>
  <c r="Q65" i="1"/>
  <c r="T64" i="1"/>
  <c r="L64" i="1"/>
  <c r="Q63" i="1"/>
  <c r="Q62" i="1"/>
  <c r="Q61" i="1"/>
  <c r="L60" i="1"/>
  <c r="T60" i="1" s="1"/>
  <c r="Q59" i="1"/>
  <c r="Q58" i="1"/>
  <c r="Q57" i="1"/>
  <c r="Q56" i="1"/>
  <c r="L55" i="1"/>
  <c r="T55" i="1" s="1"/>
  <c r="Q54" i="1"/>
  <c r="Q53" i="1"/>
  <c r="Q52" i="1"/>
  <c r="Q51" i="1"/>
  <c r="Q50" i="1"/>
  <c r="Q49" i="1"/>
  <c r="L48" i="1"/>
  <c r="T48" i="1" s="1"/>
  <c r="Q47" i="1"/>
  <c r="Q46" i="1"/>
  <c r="Q45" i="1"/>
  <c r="Q44" i="1"/>
  <c r="L43" i="1"/>
  <c r="T43" i="1" s="1"/>
  <c r="Q42" i="1"/>
  <c r="Q41" i="1"/>
  <c r="Q40" i="1"/>
  <c r="Q39" i="1"/>
  <c r="L38" i="1"/>
  <c r="T38" i="1" s="1"/>
  <c r="L37" i="1"/>
  <c r="T37" i="1" s="1"/>
  <c r="Q36" i="1"/>
  <c r="Q35" i="1"/>
  <c r="Q34" i="1"/>
  <c r="Q33" i="1"/>
  <c r="L32" i="1"/>
  <c r="T32" i="1" s="1"/>
  <c r="Q31" i="1"/>
  <c r="L30" i="1"/>
  <c r="T30" i="1" s="1"/>
  <c r="Q29" i="1"/>
  <c r="Q28" i="1"/>
  <c r="Q27" i="1"/>
  <c r="Q26" i="1"/>
  <c r="Q25" i="1"/>
  <c r="Q24" i="1"/>
  <c r="Q23" i="1"/>
  <c r="Q22" i="1"/>
  <c r="Q21" i="1"/>
  <c r="Q20" i="1"/>
  <c r="L19" i="1"/>
  <c r="T19" i="1" s="1"/>
  <c r="T18" i="1"/>
  <c r="L18" i="1"/>
  <c r="L17" i="1"/>
  <c r="T17" i="1" s="1"/>
  <c r="Q16" i="1"/>
  <c r="Q15" i="1"/>
  <c r="Q14" i="1"/>
  <c r="Q13" i="1"/>
  <c r="Q12" i="1"/>
  <c r="Q11" i="1"/>
  <c r="L10" i="1"/>
  <c r="T10" i="1" s="1"/>
  <c r="T9" i="1"/>
  <c r="L9" i="1"/>
  <c r="Q8" i="1"/>
  <c r="Q7" i="1"/>
  <c r="Q6" i="1"/>
  <c r="Q5" i="1"/>
  <c r="Q4" i="1"/>
  <c r="L3" i="1"/>
  <c r="T3" i="1" s="1"/>
  <c r="L2" i="1"/>
  <c r="T2" i="1" s="1"/>
</calcChain>
</file>

<file path=xl/sharedStrings.xml><?xml version="1.0" encoding="utf-8"?>
<sst xmlns="http://schemas.openxmlformats.org/spreadsheetml/2006/main" count="8087" uniqueCount="299">
  <si>
    <t>AREA DE MUESTREO</t>
  </si>
  <si>
    <t>TIPO DE VEGETACION</t>
  </si>
  <si>
    <t>SITIO</t>
  </si>
  <si>
    <t>AREA</t>
  </si>
  <si>
    <t>CUADRANTE</t>
  </si>
  <si>
    <t>NO. EN CAMPO</t>
  </si>
  <si>
    <t>CONSECUTIVO</t>
  </si>
  <si>
    <t>FAMILIA</t>
  </si>
  <si>
    <t>NOMBRE CIENTIFICO</t>
  </si>
  <si>
    <t>NOMBRE COMUN</t>
  </si>
  <si>
    <t>PERÍMETRO  (cm)</t>
  </si>
  <si>
    <t>DIÁMETRO (cm)</t>
  </si>
  <si>
    <t>ALTURA FUSTE (m)</t>
  </si>
  <si>
    <t>ALTURA TOTAL (m)</t>
  </si>
  <si>
    <t>LARGO</t>
  </si>
  <si>
    <t>ANCHO</t>
  </si>
  <si>
    <t>COBERTURA</t>
  </si>
  <si>
    <t>FORMA FUSTE</t>
  </si>
  <si>
    <t>ESTADO CONDICION</t>
  </si>
  <si>
    <t>ÁREA BASAL</t>
  </si>
  <si>
    <t>Leona Vicario</t>
  </si>
  <si>
    <t>Selva</t>
  </si>
  <si>
    <t>Lauraceae</t>
  </si>
  <si>
    <t>Nectandra coriacea</t>
  </si>
  <si>
    <t>Aguacatillo</t>
  </si>
  <si>
    <t>C</t>
  </si>
  <si>
    <t>S</t>
  </si>
  <si>
    <t>Myrtaceae</t>
  </si>
  <si>
    <t xml:space="preserve">Eugenia axillaris </t>
  </si>
  <si>
    <t>Granada cimarrona</t>
  </si>
  <si>
    <t>Sapindaceae</t>
  </si>
  <si>
    <t>Paullinia pinnata</t>
  </si>
  <si>
    <t>Salatxiw</t>
  </si>
  <si>
    <t>Serjania goniocarpa</t>
  </si>
  <si>
    <t>Bejuco tres lomos</t>
  </si>
  <si>
    <t>Malpighiaceae</t>
  </si>
  <si>
    <t xml:space="preserve">Hiraea reclinata </t>
  </si>
  <si>
    <t>Hiraea</t>
  </si>
  <si>
    <t>Leguminosae</t>
  </si>
  <si>
    <t>Zygia cognata</t>
  </si>
  <si>
    <t>Cacao che</t>
  </si>
  <si>
    <t>Bauhinia jenningsii</t>
  </si>
  <si>
    <t>Tsimin</t>
  </si>
  <si>
    <t>Annonaceae</t>
  </si>
  <si>
    <t>Mosannona depressa</t>
  </si>
  <si>
    <t>Ek elemuy</t>
  </si>
  <si>
    <t>Zamiaceae</t>
  </si>
  <si>
    <t>Zamia loddigesii Miq.</t>
  </si>
  <si>
    <t>Palma zamia</t>
  </si>
  <si>
    <t>Lamiaceae</t>
  </si>
  <si>
    <t>Vitex gaumeri</t>
  </si>
  <si>
    <t>Ya'axnik</t>
  </si>
  <si>
    <t>Rubiaceae</t>
  </si>
  <si>
    <t>Randia aculeata</t>
  </si>
  <si>
    <t>Cruceta</t>
  </si>
  <si>
    <t>Araceae</t>
  </si>
  <si>
    <t>Philodendron jacquinii</t>
  </si>
  <si>
    <t xml:space="preserve">Baston de viejo </t>
  </si>
  <si>
    <t>Myrcianthes fragrans</t>
  </si>
  <si>
    <t>Guayabillo</t>
  </si>
  <si>
    <t>Polygonaceae</t>
  </si>
  <si>
    <t>Coccoloba spicata</t>
  </si>
  <si>
    <t>Boob</t>
  </si>
  <si>
    <t xml:space="preserve">Chiococca alba (L.) Hitchc. </t>
  </si>
  <si>
    <t>ka’an chak che</t>
  </si>
  <si>
    <t xml:space="preserve">Guettarda combsii </t>
  </si>
  <si>
    <t>Tasta'ab</t>
  </si>
  <si>
    <t>Primulaceae</t>
  </si>
  <si>
    <t>Ardisia escallonioides</t>
  </si>
  <si>
    <t>Pimienta de monte</t>
  </si>
  <si>
    <t>Dalbergia glabra</t>
  </si>
  <si>
    <t xml:space="preserve">Ahmuk </t>
  </si>
  <si>
    <t>Sapotaceae</t>
  </si>
  <si>
    <t xml:space="preserve">Manilkara zapota </t>
  </si>
  <si>
    <t>Chicozapote</t>
  </si>
  <si>
    <t>Apocynaceae</t>
  </si>
  <si>
    <t>Cascabela gaumeri</t>
  </si>
  <si>
    <t>Akits</t>
  </si>
  <si>
    <t>Moraceae</t>
  </si>
  <si>
    <t>Ficus maxima</t>
  </si>
  <si>
    <t>Akúun</t>
  </si>
  <si>
    <t>Ficus cotinifolia</t>
  </si>
  <si>
    <t>Álamo</t>
  </si>
  <si>
    <t>Coccoloba acapulcensis</t>
  </si>
  <si>
    <t>Toyub</t>
  </si>
  <si>
    <t>CB</t>
  </si>
  <si>
    <t>Sámago</t>
  </si>
  <si>
    <t>18A</t>
  </si>
  <si>
    <t>49A</t>
  </si>
  <si>
    <t>Ficus pertusa</t>
  </si>
  <si>
    <t>Amatillo</t>
  </si>
  <si>
    <t>30A</t>
  </si>
  <si>
    <t>30B</t>
  </si>
  <si>
    <t>SD</t>
  </si>
  <si>
    <t>Paullinia cururu</t>
  </si>
  <si>
    <t>Bejuco alado</t>
  </si>
  <si>
    <t>Anacardiaceae</t>
  </si>
  <si>
    <t>Metopium brownei</t>
  </si>
  <si>
    <t>Chechem</t>
  </si>
  <si>
    <t>Bignoniaceae</t>
  </si>
  <si>
    <t>Cydista diversifolia</t>
  </si>
  <si>
    <t>Sool aak</t>
  </si>
  <si>
    <t>Malvaceae</t>
  </si>
  <si>
    <t>Hampea trilobata</t>
  </si>
  <si>
    <t>Ho'ol</t>
  </si>
  <si>
    <t>Araliaceae</t>
  </si>
  <si>
    <t>Dendropanax arboreus</t>
  </si>
  <si>
    <t>Sak chacaj</t>
  </si>
  <si>
    <t>Poaceae</t>
  </si>
  <si>
    <t>Lasiacis divaricata</t>
  </si>
  <si>
    <t>Carricillo</t>
  </si>
  <si>
    <t>Swartzia cubensis</t>
  </si>
  <si>
    <t>Katalox</t>
  </si>
  <si>
    <t>Lonchocarpus rugosus</t>
  </si>
  <si>
    <t>Kanasin</t>
  </si>
  <si>
    <t>Vitaceae </t>
  </si>
  <si>
    <t>Cissus verticillata</t>
  </si>
  <si>
    <t>Bejuco Cissus</t>
  </si>
  <si>
    <t>Cupania dentata</t>
  </si>
  <si>
    <t>Sak poom</t>
  </si>
  <si>
    <t>Capparaceae</t>
  </si>
  <si>
    <t>Capparis indica (L.) Druce.</t>
  </si>
  <si>
    <t>Bo'kanche'</t>
  </si>
  <si>
    <t>1A</t>
  </si>
  <si>
    <t>Psychotria nervosa</t>
  </si>
  <si>
    <t>Café de Monte</t>
  </si>
  <si>
    <t>Chrysophyllum mexicanum</t>
  </si>
  <si>
    <t>Caimito</t>
  </si>
  <si>
    <t>Meliaceae</t>
  </si>
  <si>
    <t>Trichilia glabra</t>
  </si>
  <si>
    <t>Choobem che'</t>
  </si>
  <si>
    <t>Pouteria campechiana</t>
  </si>
  <si>
    <t>Kaniste</t>
  </si>
  <si>
    <t>SC</t>
  </si>
  <si>
    <t>Salicaceae</t>
  </si>
  <si>
    <t>Zuelania guidonia</t>
  </si>
  <si>
    <t>Tamay</t>
  </si>
  <si>
    <t>Arecaceae</t>
  </si>
  <si>
    <t>Thrinax radiata</t>
  </si>
  <si>
    <t>Palma chit</t>
  </si>
  <si>
    <t>Piscidia piscipula</t>
  </si>
  <si>
    <t>Jabín</t>
  </si>
  <si>
    <t>Celastraceae </t>
  </si>
  <si>
    <t>Semialarium mexicanum</t>
  </si>
  <si>
    <t>Cascarillo grueso</t>
  </si>
  <si>
    <t>Burseraceae</t>
  </si>
  <si>
    <t>Bursera simaruba</t>
  </si>
  <si>
    <t>Chacah</t>
  </si>
  <si>
    <t xml:space="preserve">Amphilophium paniculatum </t>
  </si>
  <si>
    <t>Bejuco dos hojas</t>
  </si>
  <si>
    <t>3A</t>
  </si>
  <si>
    <t xml:space="preserve">Brosimum alicastrum </t>
  </si>
  <si>
    <t>Ramón</t>
  </si>
  <si>
    <t>15A</t>
  </si>
  <si>
    <t>15B</t>
  </si>
  <si>
    <t>15C</t>
  </si>
  <si>
    <t>21A</t>
  </si>
  <si>
    <t>40A</t>
  </si>
  <si>
    <t>54A</t>
  </si>
  <si>
    <t>Putranjivaceae</t>
  </si>
  <si>
    <t>Drypetes lateriflora</t>
  </si>
  <si>
    <t>Ekulub</t>
  </si>
  <si>
    <t xml:space="preserve">Andira inermis </t>
  </si>
  <si>
    <t>Choluul</t>
  </si>
  <si>
    <t xml:space="preserve">Protium confusum </t>
  </si>
  <si>
    <t xml:space="preserve">Copal </t>
  </si>
  <si>
    <t xml:space="preserve">Malvaceae </t>
  </si>
  <si>
    <t>Malvaviscus arboreus</t>
  </si>
  <si>
    <t>Tulipancillo</t>
  </si>
  <si>
    <t>Smilacaceae</t>
  </si>
  <si>
    <t>Smilax mollis</t>
  </si>
  <si>
    <t>Bejuco diente de perro</t>
  </si>
  <si>
    <t>Ebenaceae</t>
  </si>
  <si>
    <t>Diospyros yucatanensis</t>
  </si>
  <si>
    <t>Diospyros</t>
  </si>
  <si>
    <t>Lonchocarpus guatemalensis</t>
  </si>
  <si>
    <t>Xul</t>
  </si>
  <si>
    <t>Luehea speciosa</t>
  </si>
  <si>
    <t>Guasimo blanco</t>
  </si>
  <si>
    <t>Euphorbiaceae</t>
  </si>
  <si>
    <t xml:space="preserve">Croton arboreus </t>
  </si>
  <si>
    <t>P'e'es k'uuch</t>
  </si>
  <si>
    <t xml:space="preserve">Spondias mombin </t>
  </si>
  <si>
    <t>Jobo</t>
  </si>
  <si>
    <t>Caesalpinia gaumeri</t>
  </si>
  <si>
    <t>Kitamche</t>
  </si>
  <si>
    <t>Boraginaceae</t>
  </si>
  <si>
    <t xml:space="preserve">Bourreria pulchra </t>
  </si>
  <si>
    <t>Bakal che'</t>
  </si>
  <si>
    <t>Bauhinia divaricata</t>
  </si>
  <si>
    <t>Maay wakax</t>
  </si>
  <si>
    <t>R</t>
  </si>
  <si>
    <t>Simaroubaceae</t>
  </si>
  <si>
    <t>Simarouba amara</t>
  </si>
  <si>
    <t>Pasak</t>
  </si>
  <si>
    <t>5A</t>
  </si>
  <si>
    <t xml:space="preserve">Sabal yapa </t>
  </si>
  <si>
    <t>Xa'an</t>
  </si>
  <si>
    <t>23A</t>
  </si>
  <si>
    <t>46A</t>
  </si>
  <si>
    <t>SB</t>
  </si>
  <si>
    <t>4A</t>
  </si>
  <si>
    <t>Sebastiania adenophora</t>
  </si>
  <si>
    <t xml:space="preserve">Sak cheechem </t>
  </si>
  <si>
    <t>Allophyllus cominia</t>
  </si>
  <si>
    <t>Sak pixoy</t>
  </si>
  <si>
    <t xml:space="preserve">Vitis bourgaeana </t>
  </si>
  <si>
    <t>Bejuco de agua</t>
  </si>
  <si>
    <t xml:space="preserve">Annona squamosa </t>
  </si>
  <si>
    <t>Saramuyo</t>
  </si>
  <si>
    <t>Cynophalla verrucosa</t>
  </si>
  <si>
    <t>Silil</t>
  </si>
  <si>
    <t>Nyctaginaceae</t>
  </si>
  <si>
    <t>Neea psychotrioides</t>
  </si>
  <si>
    <t>Tadzi</t>
  </si>
  <si>
    <t>Diphysa carthagenensis</t>
  </si>
  <si>
    <t>Tsu'uts'uk</t>
  </si>
  <si>
    <t>Lysiloma latisiliquum</t>
  </si>
  <si>
    <t>Tzalam</t>
  </si>
  <si>
    <t>10A</t>
  </si>
  <si>
    <t>11A</t>
  </si>
  <si>
    <t>11B</t>
  </si>
  <si>
    <t>12A</t>
  </si>
  <si>
    <t>16A</t>
  </si>
  <si>
    <t>16B</t>
  </si>
  <si>
    <t>17A</t>
  </si>
  <si>
    <t>17B</t>
  </si>
  <si>
    <t>18B</t>
  </si>
  <si>
    <t>27A</t>
  </si>
  <si>
    <t>20A</t>
  </si>
  <si>
    <t>29A</t>
  </si>
  <si>
    <t>29B</t>
  </si>
  <si>
    <t>31A</t>
  </si>
  <si>
    <t>31B</t>
  </si>
  <si>
    <t>31C</t>
  </si>
  <si>
    <t>31D</t>
  </si>
  <si>
    <t>31E</t>
  </si>
  <si>
    <t>35A</t>
  </si>
  <si>
    <t>35B</t>
  </si>
  <si>
    <t>36A</t>
  </si>
  <si>
    <t>37A</t>
  </si>
  <si>
    <t>56A</t>
  </si>
  <si>
    <t>56B</t>
  </si>
  <si>
    <t>Icacinaceae</t>
  </si>
  <si>
    <t>Ottoschulzia pallida</t>
  </si>
  <si>
    <t xml:space="preserve">Uvas che' </t>
  </si>
  <si>
    <t>Rhamnaceae</t>
  </si>
  <si>
    <t>Ziziphus mauritiana</t>
  </si>
  <si>
    <t>Ciruela de monte</t>
  </si>
  <si>
    <t xml:space="preserve">Amphilophium crucigerum </t>
  </si>
  <si>
    <t>Bejuco seis hojas</t>
  </si>
  <si>
    <t>6A</t>
  </si>
  <si>
    <t>6B</t>
  </si>
  <si>
    <t>21B</t>
  </si>
  <si>
    <t>SI</t>
  </si>
  <si>
    <t>43A</t>
  </si>
  <si>
    <t>43B</t>
  </si>
  <si>
    <t>45A</t>
  </si>
  <si>
    <t>43C</t>
  </si>
  <si>
    <t>43D</t>
  </si>
  <si>
    <t>43E</t>
  </si>
  <si>
    <t>43F</t>
  </si>
  <si>
    <t>43G</t>
  </si>
  <si>
    <t>Rutaceae </t>
  </si>
  <si>
    <t xml:space="preserve">Casimiroa sapota </t>
  </si>
  <si>
    <t>Zapote blanco</t>
  </si>
  <si>
    <t>Sideroxylon salicifolium</t>
  </si>
  <si>
    <t>Zapote faisán</t>
  </si>
  <si>
    <t>Shannon</t>
  </si>
  <si>
    <t>Simpson</t>
  </si>
  <si>
    <t>Especie</t>
  </si>
  <si>
    <t>ni</t>
  </si>
  <si>
    <t>pi</t>
  </si>
  <si>
    <t>Ln(pi)</t>
  </si>
  <si>
    <t>pi * Ln(pi)</t>
  </si>
  <si>
    <t>pi^2</t>
  </si>
  <si>
    <t>Etiquetas de fila</t>
  </si>
  <si>
    <t>Total general</t>
  </si>
  <si>
    <t>Cuenta de NOMBRE CIENTIFICO</t>
  </si>
  <si>
    <t>E=H/Ln(S)</t>
  </si>
  <si>
    <t>Equitatividad Shannon</t>
  </si>
  <si>
    <t>S=1-D</t>
  </si>
  <si>
    <t>I. de Shannon</t>
  </si>
  <si>
    <t>I. de Simpson</t>
  </si>
  <si>
    <t>Índices estrato arbóreo</t>
  </si>
  <si>
    <t>(S-1)/Ln(N)</t>
  </si>
  <si>
    <t>I. de Margalef</t>
  </si>
  <si>
    <t>Sum. pi*Ln(pi)</t>
  </si>
  <si>
    <t>Índices estrato arbustivo</t>
  </si>
  <si>
    <t>Estrato</t>
  </si>
  <si>
    <t>Abundancia</t>
  </si>
  <si>
    <t>Riqueza</t>
  </si>
  <si>
    <t>Índice de diversidad Simpson</t>
  </si>
  <si>
    <t>Índice de Shannon-Wiener (H’)</t>
  </si>
  <si>
    <t>Equidad de Shannon</t>
  </si>
  <si>
    <t>Índice de Margalef</t>
  </si>
  <si>
    <t>Herbáceo</t>
  </si>
  <si>
    <t>Arbustivo</t>
  </si>
  <si>
    <t>Arbóreo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</si>
</sst>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2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Border="1" applyAlignment="1"/>
    <xf numFmtId="0" fontId="6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49" fontId="5" fillId="3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0" fillId="0" borderId="0" xfId="0" applyFill="1" applyAlignment="1">
      <alignment horizontal="right"/>
    </xf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Border="1"/>
    <xf numFmtId="0" fontId="6" fillId="5" borderId="0" xfId="0" applyFont="1" applyFill="1" applyBorder="1" applyAlignment="1">
      <alignment horizontal="left"/>
    </xf>
    <xf numFmtId="0" fontId="9" fillId="4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4" borderId="0" xfId="0" applyFill="1"/>
    <xf numFmtId="0" fontId="0" fillId="5" borderId="0" xfId="0" applyFill="1"/>
    <xf numFmtId="0" fontId="4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left"/>
    </xf>
    <xf numFmtId="0" fontId="4" fillId="4" borderId="0" xfId="0" applyFont="1" applyFill="1" applyBorder="1" applyAlignment="1"/>
    <xf numFmtId="0" fontId="1" fillId="0" borderId="0" xfId="0" applyFont="1"/>
    <xf numFmtId="0" fontId="5" fillId="5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6" fillId="0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0" fillId="5" borderId="0" xfId="0" applyFill="1" applyAlignment="1">
      <alignment horizontal="right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6" borderId="5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5" xfId="0" applyBorder="1"/>
    <xf numFmtId="0" fontId="1" fillId="10" borderId="5" xfId="0" applyFont="1" applyFill="1" applyBorder="1" applyAlignment="1">
      <alignment horizontal="left" vertical="center"/>
    </xf>
    <xf numFmtId="0" fontId="1" fillId="10" borderId="5" xfId="0" applyFont="1" applyFill="1" applyBorder="1"/>
    <xf numFmtId="0" fontId="0" fillId="10" borderId="5" xfId="0" applyFill="1" applyBorder="1"/>
    <xf numFmtId="0" fontId="1" fillId="8" borderId="5" xfId="0" applyFont="1" applyFill="1" applyBorder="1" applyAlignment="1">
      <alignment horizontal="left" vertical="center"/>
    </xf>
    <xf numFmtId="0" fontId="0" fillId="8" borderId="5" xfId="0" applyFill="1" applyBorder="1"/>
    <xf numFmtId="0" fontId="1" fillId="8" borderId="5" xfId="0" applyFont="1" applyFill="1" applyBorder="1"/>
    <xf numFmtId="0" fontId="1" fillId="9" borderId="5" xfId="0" applyFont="1" applyFill="1" applyBorder="1"/>
    <xf numFmtId="0" fontId="0" fillId="9" borderId="5" xfId="0" applyFill="1" applyBorder="1"/>
    <xf numFmtId="0" fontId="1" fillId="10" borderId="5" xfId="0" applyFont="1" applyFill="1" applyBorder="1" applyAlignment="1">
      <alignment horizontal="left"/>
    </xf>
    <xf numFmtId="0" fontId="3" fillId="9" borderId="5" xfId="0" applyFont="1" applyFill="1" applyBorder="1" applyAlignment="1">
      <alignment horizontal="left"/>
    </xf>
    <xf numFmtId="0" fontId="0" fillId="0" borderId="0" xfId="0" applyAlignment="1">
      <alignment wrapText="1"/>
    </xf>
    <xf numFmtId="0" fontId="1" fillId="0" borderId="5" xfId="0" applyFont="1" applyBorder="1" applyAlignment="1">
      <alignment wrapText="1"/>
    </xf>
    <xf numFmtId="2" fontId="0" fillId="0" borderId="5" xfId="0" applyNumberFormat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vador" refreshedDate="43124.512131597221" createdVersion="6" refreshedVersion="6" minRefreshableVersion="3" recordCount="1152">
  <cacheSource type="worksheet">
    <worksheetSource ref="A1:T1048576" sheet="1 registro"/>
  </cacheSource>
  <cacheFields count="20">
    <cacheField name="AREA DE MUESTREO" numFmtId="0">
      <sharedItems containsBlank="1"/>
    </cacheField>
    <cacheField name="TIPO DE VEGETACION" numFmtId="0">
      <sharedItems containsBlank="1"/>
    </cacheField>
    <cacheField name="SITIO" numFmtId="0">
      <sharedItems containsString="0" containsBlank="1" containsNumber="1" containsInteger="1" minValue="1" maxValue="12"/>
    </cacheField>
    <cacheField name="AREA" numFmtId="0">
      <sharedItems containsString="0" containsBlank="1" containsNumber="1" containsInteger="1" minValue="5" maxValue="500" count="4">
        <n v="100"/>
        <n v="5"/>
        <n v="500"/>
        <m/>
      </sharedItems>
    </cacheField>
    <cacheField name="CUADRANTE" numFmtId="0">
      <sharedItems containsString="0" containsBlank="1" containsNumber="1" containsInteger="1" minValue="1" maxValue="4"/>
    </cacheField>
    <cacheField name="NO. EN CAMPO" numFmtId="0">
      <sharedItems containsBlank="1" containsMixedTypes="1" containsNumber="1" containsInteger="1" minValue="1" maxValue="59"/>
    </cacheField>
    <cacheField name="CONSECUTIVO" numFmtId="0">
      <sharedItems containsString="0" containsBlank="1" containsNumber="1" containsInteger="1" minValue="1" maxValue="66"/>
    </cacheField>
    <cacheField name="FAMILIA" numFmtId="0">
      <sharedItems containsBlank="1"/>
    </cacheField>
    <cacheField name="NOMBRE CIENTIFICO" numFmtId="0">
      <sharedItems containsBlank="1" count="75">
        <s v="Nectandra coriacea"/>
        <s v="Eugenia axillaris "/>
        <s v="Paullinia pinnata"/>
        <s v="Serjania goniocarpa"/>
        <s v="Hiraea reclinata "/>
        <s v="Zygia cognata"/>
        <s v="Bauhinia jenningsii"/>
        <s v="Mosannona depressa"/>
        <s v="Zamia loddigesii Miq."/>
        <s v="Vitex gaumeri"/>
        <s v="Randia aculeata"/>
        <s v="Philodendron jacquinii"/>
        <s v="Myrcianthes fragrans"/>
        <s v="Coccoloba spicata"/>
        <s v="Chiococca alba (L.) Hitchc. "/>
        <s v="Guettarda combsii "/>
        <s v="Ardisia escallonioides"/>
        <s v="Dalbergia glabra"/>
        <s v="Manilkara zapota "/>
        <s v="Cascabela gaumeri"/>
        <s v="Ficus maxima"/>
        <s v="Ficus cotinifolia"/>
        <s v="Coccoloba acapulcensis"/>
        <s v="Ficus pertusa"/>
        <s v="Paullinia cururu"/>
        <s v="Metopium brownei"/>
        <s v="Cydista diversifolia"/>
        <s v="Hampea trilobata"/>
        <s v="Dendropanax arboreus"/>
        <s v="Lasiacis divaricata"/>
        <s v="Swartzia cubensis"/>
        <s v="Lonchocarpus rugosus"/>
        <s v="Cissus verticillata"/>
        <s v="Cupania dentata"/>
        <s v="Capparis indica (L.) Druce."/>
        <s v="Psychotria nervosa"/>
        <s v="Chrysophyllum mexicanum"/>
        <s v="Trichilia glabra"/>
        <s v="Pouteria campechiana"/>
        <s v="Zuelania guidonia"/>
        <s v="Thrinax radiata"/>
        <s v="Piscidia piscipula"/>
        <s v="Semialarium mexicanum"/>
        <s v="Bursera simaruba"/>
        <s v="Amphilophium paniculatum "/>
        <s v="Brosimum alicastrum "/>
        <s v="Drypetes lateriflora"/>
        <s v="Andira inermis "/>
        <s v="Protium confusum "/>
        <s v="Malvaviscus arboreus"/>
        <s v="Smilax mollis"/>
        <s v="Diospyros yucatanensis"/>
        <s v="Lonchocarpus guatemalensis"/>
        <s v="Luehea speciosa"/>
        <s v="Croton arboreus "/>
        <s v="Spondias mombin "/>
        <s v="Caesalpinia gaumeri"/>
        <s v="Bourreria pulchra "/>
        <s v="Bauhinia divaricata"/>
        <s v="Simarouba amara"/>
        <s v="Sabal yapa "/>
        <s v="Sebastiania adenophora"/>
        <s v="Allophyllus cominia"/>
        <s v="Vitis bourgaeana "/>
        <s v="Annona squamosa "/>
        <s v="Cynophalla verrucosa"/>
        <s v="Neea psychotrioides"/>
        <s v="Diphysa carthagenensis"/>
        <s v="Lysiloma latisiliquum"/>
        <s v="Ottoschulzia pallida"/>
        <s v="Ziziphus mauritiana"/>
        <s v="Amphilophium crucigerum "/>
        <s v="Casimiroa sapota "/>
        <s v="Sideroxylon salicifolium"/>
        <m/>
      </sharedItems>
    </cacheField>
    <cacheField name="NOMBRE COMUN" numFmtId="0">
      <sharedItems containsBlank="1"/>
    </cacheField>
    <cacheField name="PERÍMETRO  (cm)" numFmtId="0">
      <sharedItems containsString="0" containsBlank="1" containsNumber="1" minValue="15" maxValue="175"/>
    </cacheField>
    <cacheField name="DIÁMETRO (cm)" numFmtId="0">
      <sharedItems containsString="0" containsBlank="1" containsNumber="1" minValue="4.7746482927568605" maxValue="55.70423008216337"/>
    </cacheField>
    <cacheField name="ALTURA FUSTE (m)" numFmtId="0">
      <sharedItems containsString="0" containsBlank="1" containsNumber="1" minValue="1.3" maxValue="10"/>
    </cacheField>
    <cacheField name="ALTURA TOTAL (m)" numFmtId="0">
      <sharedItems containsString="0" containsBlank="1" containsNumber="1" minValue="0.1" maxValue="19"/>
    </cacheField>
    <cacheField name="LARGO" numFmtId="0">
      <sharedItems containsString="0" containsBlank="1" containsNumber="1" minValue="0.05" maxValue="7"/>
    </cacheField>
    <cacheField name="ANCHO" numFmtId="0">
      <sharedItems containsString="0" containsBlank="1" containsNumber="1" minValue="0.03" maxValue="8"/>
    </cacheField>
    <cacheField name="COBERTURA" numFmtId="0">
      <sharedItems containsString="0" containsBlank="1" containsNumber="1" minValue="1.5E-3" maxValue="56"/>
    </cacheField>
    <cacheField name="FORMA FUSTE" numFmtId="0">
      <sharedItems containsBlank="1"/>
    </cacheField>
    <cacheField name="ESTADO CONDICION" numFmtId="0">
      <sharedItems containsBlank="1"/>
    </cacheField>
    <cacheField name="ÁREA BASAL" numFmtId="0">
      <sharedItems containsString="0" containsBlank="1" containsNumber="1" minValue="1.7904931097838226E-3" maxValue="0.243706006609464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2">
  <r>
    <s v="Leona Vicario"/>
    <s v="Selva"/>
    <n v="6"/>
    <x v="0"/>
    <n v="1"/>
    <n v="1"/>
    <n v="1"/>
    <s v="Lauraceae"/>
    <x v="0"/>
    <s v="Aguacatillo"/>
    <n v="22"/>
    <n v="7.0028174960433951"/>
    <n v="3.5"/>
    <n v="7.5"/>
    <m/>
    <m/>
    <m/>
    <s v="C"/>
    <s v="S"/>
    <n v="3.8515496228238677E-3"/>
  </r>
  <r>
    <s v="Leona Vicario"/>
    <s v="Selva"/>
    <n v="7"/>
    <x v="0"/>
    <n v="1"/>
    <n v="1"/>
    <n v="1"/>
    <s v="Lauraceae"/>
    <x v="0"/>
    <s v="Aguacatillo"/>
    <n v="30"/>
    <n v="9.5492965855137211"/>
    <n v="6"/>
    <n v="9"/>
    <m/>
    <m/>
    <m/>
    <s v="C"/>
    <s v="S"/>
    <n v="7.1619724391352906E-3"/>
  </r>
  <r>
    <s v="Leona Vicario"/>
    <s v="Selva"/>
    <n v="1"/>
    <x v="1"/>
    <m/>
    <n v="1"/>
    <n v="1"/>
    <s v="Lauraceae"/>
    <x v="0"/>
    <s v="Aguacatillo"/>
    <m/>
    <m/>
    <m/>
    <n v="6"/>
    <n v="2.5"/>
    <n v="1"/>
    <n v="2.5"/>
    <m/>
    <s v="S"/>
    <m/>
  </r>
  <r>
    <s v="Leona Vicario"/>
    <s v="Selva"/>
    <n v="1"/>
    <x v="1"/>
    <m/>
    <n v="2"/>
    <n v="2"/>
    <s v="Lauraceae"/>
    <x v="0"/>
    <s v="Aguacatillo"/>
    <m/>
    <m/>
    <m/>
    <n v="0.7"/>
    <n v="0.4"/>
    <n v="0.3"/>
    <n v="0.12"/>
    <m/>
    <s v="S"/>
    <m/>
  </r>
  <r>
    <s v="Leona Vicario"/>
    <s v="Selva"/>
    <n v="1"/>
    <x v="1"/>
    <m/>
    <n v="3"/>
    <n v="3"/>
    <s v="Lauraceae"/>
    <x v="0"/>
    <s v="Aguacatillo"/>
    <m/>
    <m/>
    <m/>
    <n v="0.5"/>
    <n v="0.4"/>
    <n v="0.3"/>
    <n v="0.12"/>
    <m/>
    <s v="S"/>
    <m/>
  </r>
  <r>
    <s v="Leona Vicario"/>
    <s v="Selva"/>
    <n v="1"/>
    <x v="1"/>
    <m/>
    <n v="4"/>
    <n v="4"/>
    <s v="Lauraceae"/>
    <x v="0"/>
    <s v="Aguacatillo"/>
    <m/>
    <m/>
    <m/>
    <n v="0.2"/>
    <n v="0.1"/>
    <n v="0.4"/>
    <n v="4.0000000000000008E-2"/>
    <m/>
    <s v="S"/>
    <m/>
  </r>
  <r>
    <s v="Leona Vicario"/>
    <s v="Selva"/>
    <n v="1"/>
    <x v="1"/>
    <m/>
    <n v="5"/>
    <n v="5"/>
    <s v="Myrtaceae"/>
    <x v="1"/>
    <s v="Granada cimarrona"/>
    <m/>
    <m/>
    <m/>
    <n v="0.5"/>
    <n v="0.2"/>
    <n v="0.1"/>
    <n v="2.0000000000000004E-2"/>
    <m/>
    <s v="S"/>
    <m/>
  </r>
  <r>
    <s v="Leona Vicario"/>
    <s v="Selva"/>
    <n v="6"/>
    <x v="0"/>
    <n v="1"/>
    <n v="2"/>
    <n v="2"/>
    <s v="Lauraceae"/>
    <x v="0"/>
    <s v="Aguacatillo"/>
    <n v="22"/>
    <n v="7.0028174960433951"/>
    <n v="4"/>
    <n v="7.5"/>
    <m/>
    <m/>
    <m/>
    <s v="C"/>
    <s v="S"/>
    <n v="3.8515496228238677E-3"/>
  </r>
  <r>
    <s v="Leona Vicario"/>
    <s v="Selva"/>
    <n v="10"/>
    <x v="0"/>
    <n v="1"/>
    <n v="2"/>
    <n v="2"/>
    <s v="Lauraceae"/>
    <x v="0"/>
    <s v="Aguacatillo"/>
    <n v="17.5"/>
    <n v="5.5704230082163368"/>
    <n v="5"/>
    <n v="8"/>
    <m/>
    <m/>
    <m/>
    <s v="C"/>
    <s v="S"/>
    <n v="2.4370600660946471E-3"/>
  </r>
  <r>
    <s v="Leona Vicario"/>
    <s v="Selva"/>
    <n v="1"/>
    <x v="1"/>
    <m/>
    <n v="6"/>
    <n v="6"/>
    <s v="Sapindaceae"/>
    <x v="2"/>
    <s v="Salatxiw"/>
    <m/>
    <m/>
    <m/>
    <n v="0.7"/>
    <n v="0.2"/>
    <n v="0.15"/>
    <n v="0.03"/>
    <m/>
    <s v="S"/>
    <m/>
  </r>
  <r>
    <s v="Leona Vicario"/>
    <s v="Selva"/>
    <n v="1"/>
    <x v="1"/>
    <m/>
    <n v="7"/>
    <n v="7"/>
    <s v="Sapindaceae"/>
    <x v="3"/>
    <s v="Bejuco tres lomos"/>
    <m/>
    <m/>
    <m/>
    <n v="1.7"/>
    <n v="0.9"/>
    <n v="0.8"/>
    <n v="0.72000000000000008"/>
    <m/>
    <s v="S"/>
    <m/>
  </r>
  <r>
    <s v="Leona Vicario"/>
    <s v="Selva"/>
    <n v="1"/>
    <x v="1"/>
    <m/>
    <n v="8"/>
    <n v="8"/>
    <s v="Malpighiaceae"/>
    <x v="4"/>
    <s v="Hiraea"/>
    <m/>
    <m/>
    <m/>
    <n v="2.5"/>
    <n v="1"/>
    <n v="0.7"/>
    <n v="0.7"/>
    <m/>
    <s v="S"/>
    <m/>
  </r>
  <r>
    <s v="Leona Vicario"/>
    <s v="Selva"/>
    <n v="1"/>
    <x v="1"/>
    <m/>
    <n v="9"/>
    <n v="9"/>
    <s v="Leguminosae"/>
    <x v="5"/>
    <s v="Cacao che"/>
    <m/>
    <m/>
    <m/>
    <n v="2"/>
    <n v="0.3"/>
    <n v="0.25"/>
    <n v="7.4999999999999997E-2"/>
    <m/>
    <s v="S"/>
    <m/>
  </r>
  <r>
    <s v="Leona Vicario"/>
    <s v="Selva"/>
    <n v="1"/>
    <x v="1"/>
    <m/>
    <n v="10"/>
    <n v="10"/>
    <s v="Leguminosae"/>
    <x v="6"/>
    <s v="Tsimin"/>
    <m/>
    <m/>
    <m/>
    <n v="0.8"/>
    <n v="0.4"/>
    <n v="0.3"/>
    <n v="0.12"/>
    <m/>
    <s v="S"/>
    <m/>
  </r>
  <r>
    <s v="Leona Vicario"/>
    <s v="Selva"/>
    <n v="1"/>
    <x v="1"/>
    <m/>
    <n v="11"/>
    <n v="11"/>
    <s v="Leguminosae"/>
    <x v="5"/>
    <s v="Cacao che"/>
    <m/>
    <m/>
    <m/>
    <n v="0.9"/>
    <n v="0.4"/>
    <n v="0.25"/>
    <n v="0.1"/>
    <m/>
    <s v="S"/>
    <m/>
  </r>
  <r>
    <s v="Leona Vicario"/>
    <s v="Selva"/>
    <n v="3"/>
    <x v="0"/>
    <n v="1"/>
    <n v="3"/>
    <n v="3"/>
    <s v="Lauraceae"/>
    <x v="0"/>
    <s v="Aguacatillo"/>
    <n v="17.5"/>
    <n v="5.5704230082163368"/>
    <n v="3"/>
    <n v="8"/>
    <m/>
    <m/>
    <m/>
    <s v="C"/>
    <s v="S"/>
    <n v="2.4370600660946471E-3"/>
  </r>
  <r>
    <s v="Leona Vicario"/>
    <s v="Selva"/>
    <n v="7"/>
    <x v="0"/>
    <n v="1"/>
    <n v="3"/>
    <n v="3"/>
    <s v="Lauraceae"/>
    <x v="0"/>
    <s v="Aguacatillo"/>
    <n v="18"/>
    <n v="5.7295779513082321"/>
    <n v="5"/>
    <n v="9"/>
    <m/>
    <m/>
    <m/>
    <s v="C"/>
    <s v="S"/>
    <n v="2.5783100780887042E-3"/>
  </r>
  <r>
    <s v="Leona Vicario"/>
    <s v="Selva"/>
    <n v="11"/>
    <x v="0"/>
    <n v="1"/>
    <n v="3"/>
    <n v="3"/>
    <s v="Lauraceae"/>
    <x v="0"/>
    <s v="Aguacatillo"/>
    <n v="17.5"/>
    <n v="5.5704230082163368"/>
    <n v="3.3"/>
    <n v="7"/>
    <m/>
    <m/>
    <m/>
    <s v="C"/>
    <s v="S"/>
    <n v="2.4370600660946471E-3"/>
  </r>
  <r>
    <s v="Leona Vicario"/>
    <s v="Selva"/>
    <n v="1"/>
    <x v="1"/>
    <m/>
    <n v="12"/>
    <n v="12"/>
    <s v="Annonaceae"/>
    <x v="7"/>
    <s v="Ek elemuy"/>
    <m/>
    <m/>
    <m/>
    <n v="0.7"/>
    <n v="0.6"/>
    <n v="0.5"/>
    <n v="0.3"/>
    <m/>
    <s v="S"/>
    <m/>
  </r>
  <r>
    <s v="Leona Vicario"/>
    <s v="Selva"/>
    <n v="1"/>
    <x v="1"/>
    <m/>
    <n v="13"/>
    <n v="13"/>
    <s v="Zamiaceae"/>
    <x v="8"/>
    <s v="Palma zamia"/>
    <m/>
    <m/>
    <m/>
    <n v="0.15"/>
    <n v="0.1"/>
    <n v="0.2"/>
    <n v="2.0000000000000004E-2"/>
    <m/>
    <s v="S"/>
    <m/>
  </r>
  <r>
    <s v="Leona Vicario"/>
    <s v="Selva"/>
    <n v="1"/>
    <x v="1"/>
    <m/>
    <n v="14"/>
    <n v="14"/>
    <s v="Lauraceae"/>
    <x v="0"/>
    <s v="Aguacatillo"/>
    <m/>
    <m/>
    <m/>
    <n v="0.3"/>
    <n v="0.3"/>
    <n v="0.2"/>
    <n v="0.06"/>
    <m/>
    <s v="S"/>
    <m/>
  </r>
  <r>
    <s v="Leona Vicario"/>
    <s v="Selva"/>
    <n v="1"/>
    <x v="1"/>
    <m/>
    <n v="15"/>
    <n v="15"/>
    <s v="Lauraceae"/>
    <x v="0"/>
    <s v="Aguacatillo"/>
    <m/>
    <m/>
    <m/>
    <n v="2"/>
    <n v="0.8"/>
    <n v="0.6"/>
    <n v="0.48"/>
    <m/>
    <s v="S"/>
    <m/>
  </r>
  <r>
    <s v="Leona Vicario"/>
    <s v="Selva"/>
    <n v="1"/>
    <x v="1"/>
    <m/>
    <n v="16"/>
    <n v="16"/>
    <s v="Leguminosae"/>
    <x v="5"/>
    <s v="Cacao che"/>
    <m/>
    <m/>
    <m/>
    <n v="4"/>
    <n v="1.2"/>
    <n v="1"/>
    <n v="1.2"/>
    <m/>
    <s v="S"/>
    <m/>
  </r>
  <r>
    <s v="Leona Vicario"/>
    <s v="Selva"/>
    <n v="1"/>
    <x v="1"/>
    <m/>
    <n v="17"/>
    <n v="17"/>
    <s v="Leguminosae"/>
    <x v="5"/>
    <s v="Cacao che"/>
    <m/>
    <m/>
    <m/>
    <n v="4"/>
    <n v="1.5"/>
    <n v="1"/>
    <n v="1.5"/>
    <m/>
    <s v="S"/>
    <m/>
  </r>
  <r>
    <s v="Leona Vicario"/>
    <s v="Selva"/>
    <n v="1"/>
    <x v="1"/>
    <m/>
    <n v="18"/>
    <n v="18"/>
    <s v="Lauraceae"/>
    <x v="0"/>
    <s v="Aguacatillo"/>
    <m/>
    <m/>
    <m/>
    <n v="0.15"/>
    <n v="0.15"/>
    <n v="0.1"/>
    <n v="1.4999999999999999E-2"/>
    <m/>
    <s v="S"/>
    <m/>
  </r>
  <r>
    <s v="Leona Vicario"/>
    <s v="Selva"/>
    <n v="1"/>
    <x v="1"/>
    <m/>
    <n v="19"/>
    <n v="19"/>
    <s v="Lauraceae"/>
    <x v="0"/>
    <s v="Aguacatillo"/>
    <m/>
    <m/>
    <m/>
    <n v="0.7"/>
    <n v="0.3"/>
    <n v="0.25"/>
    <n v="7.4999999999999997E-2"/>
    <m/>
    <s v="S"/>
    <m/>
  </r>
  <r>
    <s v="Leona Vicario"/>
    <s v="Selva"/>
    <n v="1"/>
    <x v="1"/>
    <m/>
    <n v="20"/>
    <n v="20"/>
    <s v="Lauraceae"/>
    <x v="0"/>
    <s v="Aguacatillo"/>
    <m/>
    <m/>
    <m/>
    <n v="0.3"/>
    <n v="0.15"/>
    <n v="0.1"/>
    <n v="1.4999999999999999E-2"/>
    <m/>
    <s v="S"/>
    <m/>
  </r>
  <r>
    <s v="Leona Vicario"/>
    <s v="Selva"/>
    <n v="1"/>
    <x v="1"/>
    <m/>
    <n v="21"/>
    <n v="21"/>
    <s v="Lamiaceae"/>
    <x v="9"/>
    <s v="Ya'axnik"/>
    <m/>
    <m/>
    <m/>
    <n v="0.1"/>
    <n v="0.15"/>
    <n v="0.15"/>
    <n v="2.2499999999999999E-2"/>
    <m/>
    <s v="S"/>
    <m/>
  </r>
  <r>
    <s v="Leona Vicario"/>
    <s v="Selva"/>
    <n v="1"/>
    <x v="0"/>
    <n v="2"/>
    <n v="8"/>
    <n v="8"/>
    <s v="Lauraceae"/>
    <x v="0"/>
    <s v="Aguacatillo"/>
    <n v="18"/>
    <n v="5.7295779513082321"/>
    <n v="4.5"/>
    <n v="8"/>
    <m/>
    <m/>
    <m/>
    <s v="C"/>
    <s v="S"/>
    <n v="2.5783100780887042E-3"/>
  </r>
  <r>
    <s v="Leona Vicario"/>
    <s v="Selva"/>
    <n v="2"/>
    <x v="1"/>
    <m/>
    <n v="1"/>
    <n v="1"/>
    <s v="Lauraceae"/>
    <x v="0"/>
    <s v="Aguacatillo"/>
    <m/>
    <m/>
    <m/>
    <n v="1.7"/>
    <n v="0.4"/>
    <n v="0.2"/>
    <n v="8.0000000000000016E-2"/>
    <m/>
    <m/>
    <m/>
  </r>
  <r>
    <s v="Leona Vicario"/>
    <s v="Selva"/>
    <n v="7"/>
    <x v="0"/>
    <n v="4"/>
    <n v="9"/>
    <n v="9"/>
    <s v="Lauraceae"/>
    <x v="0"/>
    <s v="Aguacatillo"/>
    <n v="17"/>
    <n v="5.4112680651244416"/>
    <n v="3"/>
    <n v="5"/>
    <m/>
    <m/>
    <m/>
    <s v="C"/>
    <s v="S"/>
    <n v="2.2997889276778877E-3"/>
  </r>
  <r>
    <s v="Leona Vicario"/>
    <s v="Selva"/>
    <n v="2"/>
    <x v="1"/>
    <m/>
    <n v="2"/>
    <n v="2"/>
    <s v="Lauraceae"/>
    <x v="0"/>
    <s v="Aguacatillo"/>
    <m/>
    <m/>
    <m/>
    <n v="3.5"/>
    <n v="1.5"/>
    <n v="1"/>
    <n v="1.5"/>
    <m/>
    <m/>
    <m/>
  </r>
  <r>
    <s v="Leona Vicario"/>
    <s v="Selva"/>
    <n v="2"/>
    <x v="1"/>
    <m/>
    <n v="3"/>
    <n v="3"/>
    <s v="Leguminosae"/>
    <x v="5"/>
    <s v="Cacao che"/>
    <m/>
    <m/>
    <m/>
    <n v="3"/>
    <n v="1.2"/>
    <n v="0.8"/>
    <n v="0.96"/>
    <m/>
    <m/>
    <m/>
  </r>
  <r>
    <s v="Leona Vicario"/>
    <s v="Selva"/>
    <n v="2"/>
    <x v="1"/>
    <m/>
    <n v="4"/>
    <n v="4"/>
    <s v="Lauraceae"/>
    <x v="0"/>
    <s v="Aguacatillo"/>
    <m/>
    <m/>
    <m/>
    <n v="1.7"/>
    <n v="0.8"/>
    <n v="0.6"/>
    <n v="0.48"/>
    <m/>
    <m/>
    <m/>
  </r>
  <r>
    <s v="Leona Vicario"/>
    <s v="Selva"/>
    <n v="2"/>
    <x v="1"/>
    <m/>
    <n v="5"/>
    <n v="5"/>
    <s v="Leguminosae"/>
    <x v="5"/>
    <s v="Cacao che"/>
    <m/>
    <m/>
    <m/>
    <n v="3.5"/>
    <n v="0.8"/>
    <n v="0.9"/>
    <n v="0.72000000000000008"/>
    <m/>
    <m/>
    <m/>
  </r>
  <r>
    <s v="Leona Vicario"/>
    <s v="Selva"/>
    <n v="2"/>
    <x v="0"/>
    <n v="3"/>
    <n v="10"/>
    <n v="10"/>
    <s v="Lauraceae"/>
    <x v="0"/>
    <s v="Aguacatillo"/>
    <n v="18.5"/>
    <n v="5.8887328944001274"/>
    <n v="4"/>
    <n v="8"/>
    <m/>
    <m/>
    <m/>
    <s v="C"/>
    <s v="S"/>
    <n v="2.723538963660059E-3"/>
  </r>
  <r>
    <s v="Leona Vicario"/>
    <s v="Selva"/>
    <n v="10"/>
    <x v="0"/>
    <n v="1"/>
    <n v="10"/>
    <n v="10"/>
    <s v="Lauraceae"/>
    <x v="0"/>
    <s v="Aguacatillo"/>
    <n v="16"/>
    <n v="5.0929581789406511"/>
    <n v="3.5"/>
    <n v="7"/>
    <m/>
    <m/>
    <m/>
    <s v="C"/>
    <s v="S"/>
    <n v="2.0371832715762603E-3"/>
  </r>
  <r>
    <s v="Leona Vicario"/>
    <s v="Selva"/>
    <n v="2"/>
    <x v="1"/>
    <m/>
    <n v="6"/>
    <n v="6"/>
    <s v="Rubiaceae"/>
    <x v="10"/>
    <s v="Cruceta"/>
    <m/>
    <m/>
    <m/>
    <n v="1.8"/>
    <n v="0.3"/>
    <n v="0.3"/>
    <n v="0.09"/>
    <m/>
    <m/>
    <m/>
  </r>
  <r>
    <s v="Leona Vicario"/>
    <s v="Selva"/>
    <n v="2"/>
    <x v="1"/>
    <m/>
    <n v="7"/>
    <n v="7"/>
    <s v="Rubiaceae"/>
    <x v="10"/>
    <s v="Cruceta"/>
    <m/>
    <m/>
    <m/>
    <n v="1.8"/>
    <n v="0.2"/>
    <n v="0.2"/>
    <n v="4.0000000000000008E-2"/>
    <m/>
    <m/>
    <m/>
  </r>
  <r>
    <s v="Leona Vicario"/>
    <s v="Selva"/>
    <n v="2"/>
    <x v="1"/>
    <m/>
    <n v="8"/>
    <n v="8"/>
    <s v="Araceae"/>
    <x v="11"/>
    <s v="Baston de viejo "/>
    <m/>
    <m/>
    <m/>
    <n v="4"/>
    <n v="1.2"/>
    <n v="0.7"/>
    <n v="0.84"/>
    <m/>
    <m/>
    <m/>
  </r>
  <r>
    <s v="Leona Vicario"/>
    <s v="Selva"/>
    <n v="2"/>
    <x v="1"/>
    <m/>
    <n v="9"/>
    <n v="9"/>
    <s v="Leguminosae"/>
    <x v="5"/>
    <s v="Cacao che"/>
    <m/>
    <m/>
    <m/>
    <n v="1"/>
    <n v="0.4"/>
    <n v="0.3"/>
    <n v="0.12"/>
    <m/>
    <m/>
    <m/>
  </r>
  <r>
    <s v="Leona Vicario"/>
    <s v="Selva"/>
    <n v="5"/>
    <x v="0"/>
    <n v="1"/>
    <n v="10"/>
    <n v="11"/>
    <s v="Lauraceae"/>
    <x v="0"/>
    <s v="Aguacatillo"/>
    <n v="17"/>
    <n v="5.4112680651244416"/>
    <n v="4"/>
    <n v="8"/>
    <m/>
    <m/>
    <m/>
    <s v="C"/>
    <s v="S"/>
    <n v="2.2997889276778877E-3"/>
  </r>
  <r>
    <s v="Leona Vicario"/>
    <s v="Selva"/>
    <n v="2"/>
    <x v="1"/>
    <m/>
    <n v="10"/>
    <n v="10"/>
    <s v="Rubiaceae"/>
    <x v="10"/>
    <s v="Cruceta"/>
    <m/>
    <m/>
    <m/>
    <n v="2.2999999999999998"/>
    <n v="0.7"/>
    <n v="0.5"/>
    <n v="0.35"/>
    <m/>
    <m/>
    <m/>
  </r>
  <r>
    <s v="Leona Vicario"/>
    <s v="Selva"/>
    <n v="2"/>
    <x v="1"/>
    <m/>
    <n v="11"/>
    <n v="11"/>
    <s v="Leguminosae"/>
    <x v="5"/>
    <s v="Cacao che"/>
    <m/>
    <m/>
    <m/>
    <n v="1"/>
    <n v="0.3"/>
    <n v="0.25"/>
    <n v="7.4999999999999997E-2"/>
    <m/>
    <m/>
    <m/>
  </r>
  <r>
    <s v="Leona Vicario"/>
    <s v="Selva"/>
    <n v="2"/>
    <x v="1"/>
    <m/>
    <n v="12"/>
    <n v="12"/>
    <s v="Sapindaceae"/>
    <x v="2"/>
    <s v="Salatxiw"/>
    <m/>
    <m/>
    <m/>
    <n v="1.7"/>
    <n v="0.2"/>
    <n v="0.2"/>
    <n v="4.0000000000000008E-2"/>
    <m/>
    <m/>
    <m/>
  </r>
  <r>
    <s v="Leona Vicario"/>
    <s v="Selva"/>
    <n v="2"/>
    <x v="1"/>
    <m/>
    <n v="13"/>
    <n v="13"/>
    <s v="Sapindaceae"/>
    <x v="2"/>
    <s v="Salatxiw"/>
    <m/>
    <m/>
    <m/>
    <n v="7"/>
    <n v="3"/>
    <n v="3"/>
    <n v="9"/>
    <m/>
    <m/>
    <m/>
  </r>
  <r>
    <s v="Leona Vicario"/>
    <s v="Selva"/>
    <n v="2"/>
    <x v="0"/>
    <n v="4"/>
    <n v="12"/>
    <n v="12"/>
    <s v="Lauraceae"/>
    <x v="0"/>
    <s v="Aguacatillo"/>
    <n v="21"/>
    <n v="6.6845076098596046"/>
    <n v="4"/>
    <n v="9"/>
    <m/>
    <m/>
    <m/>
    <s v="C"/>
    <s v="S"/>
    <n v="3.5093664951762926E-3"/>
  </r>
  <r>
    <s v="Leona Vicario"/>
    <s v="Selva"/>
    <n v="2"/>
    <x v="1"/>
    <m/>
    <n v="14"/>
    <n v="14"/>
    <s v="Myrtaceae"/>
    <x v="12"/>
    <s v="Guayabillo"/>
    <m/>
    <m/>
    <m/>
    <n v="0.6"/>
    <n v="0.4"/>
    <n v="0.2"/>
    <n v="8.0000000000000016E-2"/>
    <m/>
    <m/>
    <m/>
  </r>
  <r>
    <s v="Leona Vicario"/>
    <s v="Selva"/>
    <n v="2"/>
    <x v="1"/>
    <m/>
    <n v="15"/>
    <n v="15"/>
    <s v="Myrtaceae"/>
    <x v="12"/>
    <s v="Guayabillo"/>
    <m/>
    <m/>
    <m/>
    <n v="0.4"/>
    <n v="0.3"/>
    <n v="0.2"/>
    <n v="0.06"/>
    <m/>
    <m/>
    <m/>
  </r>
  <r>
    <s v="Leona Vicario"/>
    <s v="Selva"/>
    <n v="2"/>
    <x v="1"/>
    <m/>
    <n v="16"/>
    <n v="16"/>
    <s v="Myrtaceae"/>
    <x v="12"/>
    <s v="Guayabillo"/>
    <m/>
    <m/>
    <m/>
    <n v="0.15"/>
    <n v="0.5"/>
    <n v="0.5"/>
    <n v="0.25"/>
    <m/>
    <m/>
    <m/>
  </r>
  <r>
    <s v="Leona Vicario"/>
    <s v="Selva"/>
    <n v="2"/>
    <x v="1"/>
    <m/>
    <n v="17"/>
    <n v="17"/>
    <s v="Myrtaceae"/>
    <x v="12"/>
    <s v="Guayabillo"/>
    <m/>
    <m/>
    <m/>
    <n v="0.4"/>
    <n v="0.1"/>
    <n v="0.15"/>
    <n v="1.4999999999999999E-2"/>
    <m/>
    <m/>
    <m/>
  </r>
  <r>
    <s v="Leona Vicario"/>
    <s v="Selva"/>
    <n v="2"/>
    <x v="1"/>
    <m/>
    <n v="18"/>
    <n v="18"/>
    <s v="Polygonaceae"/>
    <x v="13"/>
    <s v="Boob"/>
    <m/>
    <m/>
    <m/>
    <n v="0.6"/>
    <n v="0.2"/>
    <n v="0.2"/>
    <n v="4.0000000000000008E-2"/>
    <m/>
    <m/>
    <m/>
  </r>
  <r>
    <s v="Leona Vicario"/>
    <s v="Selva"/>
    <n v="2"/>
    <x v="1"/>
    <m/>
    <n v="19"/>
    <n v="19"/>
    <s v="Lauraceae"/>
    <x v="0"/>
    <s v="Aguacatillo"/>
    <m/>
    <m/>
    <m/>
    <n v="0.6"/>
    <n v="0.15"/>
    <n v="0.15"/>
    <n v="2.2499999999999999E-2"/>
    <m/>
    <m/>
    <m/>
  </r>
  <r>
    <s v="Leona Vicario"/>
    <s v="Selva"/>
    <n v="1"/>
    <x v="0"/>
    <n v="3"/>
    <n v="14"/>
    <n v="14"/>
    <s v="Lauraceae"/>
    <x v="0"/>
    <s v="Aguacatillo"/>
    <n v="18"/>
    <n v="5.7295779513082321"/>
    <n v="1.5"/>
    <n v="5"/>
    <m/>
    <m/>
    <m/>
    <s v="C"/>
    <s v="S"/>
    <n v="2.5783100780887042E-3"/>
  </r>
  <r>
    <s v="Leona Vicario"/>
    <s v="Selva"/>
    <n v="2"/>
    <x v="1"/>
    <m/>
    <n v="20"/>
    <n v="20"/>
    <s v="Lauraceae"/>
    <x v="0"/>
    <s v="Aguacatillo"/>
    <m/>
    <m/>
    <m/>
    <n v="0.4"/>
    <n v="0.15"/>
    <n v="0.15"/>
    <n v="2.2499999999999999E-2"/>
    <m/>
    <m/>
    <m/>
  </r>
  <r>
    <s v="Leona Vicario"/>
    <s v="Selva"/>
    <n v="2"/>
    <x v="1"/>
    <m/>
    <n v="21"/>
    <n v="21"/>
    <s v="Lauraceae"/>
    <x v="0"/>
    <s v="Aguacatillo"/>
    <m/>
    <m/>
    <m/>
    <n v="0.3"/>
    <n v="0.1"/>
    <n v="0.1"/>
    <n v="1.0000000000000002E-2"/>
    <m/>
    <m/>
    <m/>
  </r>
  <r>
    <s v="Leona Vicario"/>
    <s v="Selva"/>
    <n v="2"/>
    <x v="1"/>
    <m/>
    <n v="22"/>
    <n v="22"/>
    <s v="Rubiaceae"/>
    <x v="14"/>
    <s v="ka’an chak che"/>
    <m/>
    <m/>
    <m/>
    <n v="13"/>
    <n v="6"/>
    <n v="6"/>
    <n v="36"/>
    <m/>
    <m/>
    <m/>
  </r>
  <r>
    <s v="Leona Vicario"/>
    <s v="Selva"/>
    <n v="3"/>
    <x v="1"/>
    <m/>
    <n v="1"/>
    <n v="1"/>
    <s v="Lauraceae"/>
    <x v="0"/>
    <s v="Aguacatillo"/>
    <m/>
    <m/>
    <m/>
    <n v="8"/>
    <n v="2"/>
    <n v="1.5"/>
    <n v="3"/>
    <m/>
    <s v="S"/>
    <m/>
  </r>
  <r>
    <s v="Leona Vicario"/>
    <s v="Selva"/>
    <n v="10"/>
    <x v="0"/>
    <n v="1"/>
    <n v="15"/>
    <n v="15"/>
    <s v="Lauraceae"/>
    <x v="0"/>
    <s v="Aguacatillo"/>
    <n v="26.5"/>
    <n v="8.4352119838704525"/>
    <n v="6"/>
    <n v="12"/>
    <m/>
    <m/>
    <m/>
    <s v="C"/>
    <s v="S"/>
    <n v="5.5883279393141739E-3"/>
  </r>
  <r>
    <s v="Leona Vicario"/>
    <s v="Selva"/>
    <n v="3"/>
    <x v="1"/>
    <m/>
    <n v="2"/>
    <n v="2"/>
    <s v="Lauraceae"/>
    <x v="0"/>
    <s v="Aguacatillo"/>
    <m/>
    <m/>
    <m/>
    <n v="8"/>
    <n v="1.5"/>
    <n v="2"/>
    <n v="3"/>
    <m/>
    <s v="S"/>
    <m/>
  </r>
  <r>
    <s v="Leona Vicario"/>
    <s v="Selva"/>
    <n v="3"/>
    <x v="1"/>
    <m/>
    <n v="3"/>
    <n v="3"/>
    <s v="Annonaceae"/>
    <x v="7"/>
    <s v="Ek elemuy"/>
    <m/>
    <m/>
    <m/>
    <n v="3.5"/>
    <n v="1.2"/>
    <n v="1"/>
    <n v="1.2"/>
    <m/>
    <s v="S"/>
    <m/>
  </r>
  <r>
    <s v="Leona Vicario"/>
    <s v="Selva"/>
    <n v="3"/>
    <x v="1"/>
    <m/>
    <n v="4"/>
    <n v="4"/>
    <s v="Rubiaceae"/>
    <x v="15"/>
    <s v="Tasta'ab"/>
    <m/>
    <m/>
    <m/>
    <n v="3.5"/>
    <n v="0.8"/>
    <n v="0.6"/>
    <n v="0.48"/>
    <m/>
    <s v="S"/>
    <m/>
  </r>
  <r>
    <s v="Leona Vicario"/>
    <s v="Selva"/>
    <n v="3"/>
    <x v="0"/>
    <n v="4"/>
    <n v="16"/>
    <n v="16"/>
    <s v="Lauraceae"/>
    <x v="0"/>
    <s v="Aguacatillo"/>
    <n v="17.5"/>
    <n v="5.5704230082163368"/>
    <n v="3.5"/>
    <n v="9"/>
    <m/>
    <m/>
    <m/>
    <s v="C"/>
    <s v="S"/>
    <n v="2.4370600660946471E-3"/>
  </r>
  <r>
    <s v="Leona Vicario"/>
    <s v="Selva"/>
    <n v="3"/>
    <x v="1"/>
    <m/>
    <n v="5"/>
    <n v="5"/>
    <s v="Lauraceae"/>
    <x v="0"/>
    <s v="Aguacatillo"/>
    <m/>
    <m/>
    <m/>
    <n v="5"/>
    <n v="1.2"/>
    <n v="0.8"/>
    <n v="0.96"/>
    <m/>
    <s v="S"/>
    <m/>
  </r>
  <r>
    <s v="Leona Vicario"/>
    <s v="Selva"/>
    <n v="3"/>
    <x v="1"/>
    <m/>
    <n v="6"/>
    <n v="6"/>
    <s v="Lauraceae"/>
    <x v="0"/>
    <s v="Aguacatillo"/>
    <m/>
    <m/>
    <m/>
    <n v="4"/>
    <n v="0.9"/>
    <n v="0.8"/>
    <n v="0.72000000000000008"/>
    <m/>
    <s v="S"/>
    <m/>
  </r>
  <r>
    <s v="Leona Vicario"/>
    <s v="Selva"/>
    <n v="3"/>
    <x v="1"/>
    <m/>
    <n v="7"/>
    <n v="7"/>
    <s v="Myrtaceae"/>
    <x v="1"/>
    <s v="Granada cimarrona"/>
    <m/>
    <m/>
    <m/>
    <n v="0.6"/>
    <n v="0.2"/>
    <n v="0.1"/>
    <n v="2.0000000000000004E-2"/>
    <m/>
    <s v="S"/>
    <m/>
  </r>
  <r>
    <s v="Leona Vicario"/>
    <s v="Selva"/>
    <n v="3"/>
    <x v="1"/>
    <m/>
    <n v="8"/>
    <n v="8"/>
    <s v="Primulaceae"/>
    <x v="16"/>
    <s v="Pimienta de monte"/>
    <m/>
    <m/>
    <m/>
    <n v="0.15"/>
    <n v="0.1"/>
    <n v="0.1"/>
    <n v="1.0000000000000002E-2"/>
    <m/>
    <s v="S"/>
    <m/>
  </r>
  <r>
    <s v="Leona Vicario"/>
    <s v="Selva"/>
    <n v="3"/>
    <x v="1"/>
    <m/>
    <n v="9"/>
    <n v="9"/>
    <s v="Myrtaceae"/>
    <x v="12"/>
    <s v="Guayabillo"/>
    <m/>
    <m/>
    <m/>
    <n v="0.8"/>
    <n v="0.25"/>
    <n v="0.2"/>
    <n v="0.05"/>
    <m/>
    <s v="S"/>
    <m/>
  </r>
  <r>
    <s v="Leona Vicario"/>
    <s v="Selva"/>
    <n v="3"/>
    <x v="1"/>
    <m/>
    <n v="10"/>
    <n v="10"/>
    <s v="Lauraceae"/>
    <x v="0"/>
    <s v="Aguacatillo"/>
    <m/>
    <m/>
    <m/>
    <n v="0.2"/>
    <n v="0.15"/>
    <n v="0.1"/>
    <n v="1.4999999999999999E-2"/>
    <m/>
    <s v="S"/>
    <m/>
  </r>
  <r>
    <s v="Leona Vicario"/>
    <s v="Selva"/>
    <n v="1"/>
    <x v="0"/>
    <n v="3"/>
    <n v="19"/>
    <n v="19"/>
    <s v="Lauraceae"/>
    <x v="0"/>
    <s v="Aguacatillo"/>
    <n v="24"/>
    <n v="7.6394372684109761"/>
    <n v="6"/>
    <n v="10"/>
    <m/>
    <m/>
    <m/>
    <s v="C"/>
    <s v="S"/>
    <n v="4.5836623610465855E-3"/>
  </r>
  <r>
    <s v="Leona Vicario"/>
    <s v="Selva"/>
    <n v="9"/>
    <x v="0"/>
    <n v="2"/>
    <n v="19"/>
    <n v="19"/>
    <s v="Lauraceae"/>
    <x v="0"/>
    <s v="Aguacatillo"/>
    <n v="20.5"/>
    <n v="6.5253526667677093"/>
    <n v="3.5"/>
    <n v="8"/>
    <m/>
    <m/>
    <m/>
    <s v="C"/>
    <s v="S"/>
    <n v="3.3442432417184515E-3"/>
  </r>
  <r>
    <s v="Leona Vicario"/>
    <s v="Selva"/>
    <n v="3"/>
    <x v="1"/>
    <m/>
    <n v="11"/>
    <n v="11"/>
    <s v="Lauraceae"/>
    <x v="0"/>
    <s v="Aguacatillo"/>
    <m/>
    <m/>
    <m/>
    <n v="0.2"/>
    <n v="0.15"/>
    <n v="0.1"/>
    <n v="1.4999999999999999E-2"/>
    <m/>
    <s v="S"/>
    <m/>
  </r>
  <r>
    <s v="Leona Vicario"/>
    <s v="Selva"/>
    <n v="3"/>
    <x v="1"/>
    <m/>
    <n v="12"/>
    <n v="12"/>
    <s v="Lauraceae"/>
    <x v="0"/>
    <s v="Aguacatillo"/>
    <m/>
    <m/>
    <m/>
    <n v="0.2"/>
    <n v="0.15"/>
    <n v="0.1"/>
    <n v="1.4999999999999999E-2"/>
    <m/>
    <s v="S"/>
    <m/>
  </r>
  <r>
    <s v="Leona Vicario"/>
    <s v="Selva"/>
    <n v="3"/>
    <x v="1"/>
    <m/>
    <n v="13"/>
    <n v="13"/>
    <s v="Lauraceae"/>
    <x v="0"/>
    <s v="Aguacatillo"/>
    <m/>
    <m/>
    <m/>
    <n v="0.2"/>
    <n v="0.15"/>
    <n v="0.1"/>
    <n v="1.4999999999999999E-2"/>
    <m/>
    <s v="S"/>
    <m/>
  </r>
  <r>
    <s v="Leona Vicario"/>
    <s v="Selva"/>
    <n v="4"/>
    <x v="2"/>
    <n v="2"/>
    <n v="19"/>
    <n v="20"/>
    <s v="Lauraceae"/>
    <x v="0"/>
    <s v="Aguacatillo"/>
    <n v="31.5"/>
    <n v="10.026761414789407"/>
    <n v="6"/>
    <n v="9"/>
    <m/>
    <m/>
    <m/>
    <s v="C"/>
    <s v="S"/>
    <n v="7.8960746141466566E-3"/>
  </r>
  <r>
    <s v="Leona Vicario"/>
    <s v="Selva"/>
    <n v="8"/>
    <x v="2"/>
    <n v="2"/>
    <n v="18"/>
    <n v="20"/>
    <s v="Lauraceae"/>
    <x v="0"/>
    <s v="Aguacatillo"/>
    <n v="34"/>
    <n v="10.822536130248883"/>
    <n v="4"/>
    <n v="12"/>
    <m/>
    <m/>
    <m/>
    <s v="C"/>
    <s v="S"/>
    <n v="9.1991557107115509E-3"/>
  </r>
  <r>
    <s v="Leona Vicario"/>
    <s v="Selva"/>
    <n v="12"/>
    <x v="0"/>
    <n v="2"/>
    <n v="15"/>
    <n v="20"/>
    <s v="Lauraceae"/>
    <x v="0"/>
    <s v="Aguacatillo"/>
    <n v="17.5"/>
    <n v="5.5704230082163368"/>
    <n v="6"/>
    <n v="9"/>
    <m/>
    <m/>
    <m/>
    <s v="C"/>
    <s v="S"/>
    <n v="2.4370600660946471E-3"/>
  </r>
  <r>
    <s v="Leona Vicario"/>
    <s v="Selva"/>
    <n v="3"/>
    <x v="1"/>
    <m/>
    <n v="14"/>
    <n v="14"/>
    <s v="Lauraceae"/>
    <x v="0"/>
    <s v="Aguacatillo"/>
    <m/>
    <m/>
    <m/>
    <n v="0.2"/>
    <n v="0.15"/>
    <n v="0.1"/>
    <n v="1.4999999999999999E-2"/>
    <m/>
    <s v="S"/>
    <m/>
  </r>
  <r>
    <s v="Leona Vicario"/>
    <s v="Selva"/>
    <n v="3"/>
    <x v="1"/>
    <m/>
    <n v="15"/>
    <n v="15"/>
    <s v="Lauraceae"/>
    <x v="0"/>
    <s v="Aguacatillo"/>
    <m/>
    <m/>
    <m/>
    <n v="0.2"/>
    <n v="0.15"/>
    <n v="0.1"/>
    <n v="1.4999999999999999E-2"/>
    <m/>
    <s v="S"/>
    <m/>
  </r>
  <r>
    <s v="Leona Vicario"/>
    <s v="Selva"/>
    <n v="3"/>
    <x v="1"/>
    <m/>
    <n v="16"/>
    <n v="16"/>
    <s v="Lauraceae"/>
    <x v="0"/>
    <s v="Aguacatillo"/>
    <m/>
    <m/>
    <m/>
    <n v="0.15"/>
    <n v="0.1"/>
    <n v="0.5"/>
    <n v="0.05"/>
    <m/>
    <s v="S"/>
    <m/>
  </r>
  <r>
    <s v="Leona Vicario"/>
    <s v="Selva"/>
    <n v="3"/>
    <x v="1"/>
    <m/>
    <n v="17"/>
    <n v="17"/>
    <s v="Lauraceae"/>
    <x v="0"/>
    <s v="Aguacatillo"/>
    <m/>
    <m/>
    <m/>
    <n v="0.15"/>
    <n v="0.1"/>
    <n v="0.5"/>
    <n v="0.05"/>
    <m/>
    <s v="S"/>
    <m/>
  </r>
  <r>
    <s v="Leona Vicario"/>
    <s v="Selva"/>
    <n v="3"/>
    <x v="1"/>
    <m/>
    <n v="18"/>
    <n v="18"/>
    <s v="Lauraceae"/>
    <x v="0"/>
    <s v="Aguacatillo"/>
    <m/>
    <m/>
    <m/>
    <n v="0.15"/>
    <n v="0.1"/>
    <n v="0.5"/>
    <n v="0.05"/>
    <m/>
    <s v="S"/>
    <m/>
  </r>
  <r>
    <s v="Leona Vicario"/>
    <s v="Selva"/>
    <n v="6"/>
    <x v="0"/>
    <n v="3"/>
    <n v="19"/>
    <n v="22"/>
    <s v="Lauraceae"/>
    <x v="0"/>
    <s v="Aguacatillo"/>
    <n v="23.5"/>
    <n v="7.4802823253190809"/>
    <n v="3"/>
    <n v="8"/>
    <m/>
    <m/>
    <m/>
    <s v="C"/>
    <s v="S"/>
    <n v="4.3946658661249598E-3"/>
  </r>
  <r>
    <s v="Leona Vicario"/>
    <s v="Selva"/>
    <n v="3"/>
    <x v="1"/>
    <m/>
    <n v="19"/>
    <n v="19"/>
    <s v="Lauraceae"/>
    <x v="0"/>
    <s v="Aguacatillo"/>
    <m/>
    <m/>
    <m/>
    <n v="0.15"/>
    <n v="0.1"/>
    <n v="0.5"/>
    <n v="0.05"/>
    <m/>
    <s v="S"/>
    <m/>
  </r>
  <r>
    <s v="Leona Vicario"/>
    <s v="Selva"/>
    <n v="3"/>
    <x v="1"/>
    <m/>
    <n v="20"/>
    <n v="20"/>
    <s v="Lauraceae"/>
    <x v="0"/>
    <s v="Aguacatillo"/>
    <m/>
    <m/>
    <m/>
    <n v="0.2"/>
    <n v="0.15"/>
    <n v="0.1"/>
    <n v="1.4999999999999999E-2"/>
    <m/>
    <s v="S"/>
    <m/>
  </r>
  <r>
    <s v="Leona Vicario"/>
    <s v="Selva"/>
    <n v="3"/>
    <x v="1"/>
    <m/>
    <n v="21"/>
    <n v="21"/>
    <s v="Lauraceae"/>
    <x v="0"/>
    <s v="Aguacatillo"/>
    <m/>
    <m/>
    <m/>
    <n v="0.2"/>
    <n v="0.15"/>
    <n v="0.1"/>
    <n v="1.4999999999999999E-2"/>
    <m/>
    <s v="S"/>
    <m/>
  </r>
  <r>
    <s v="Leona Vicario"/>
    <s v="Selva"/>
    <n v="3"/>
    <x v="1"/>
    <m/>
    <n v="22"/>
    <n v="22"/>
    <s v="Lauraceae"/>
    <x v="0"/>
    <s v="Aguacatillo"/>
    <m/>
    <m/>
    <m/>
    <n v="0.2"/>
    <n v="0.15"/>
    <n v="0.1"/>
    <n v="1.4999999999999999E-2"/>
    <m/>
    <s v="S"/>
    <m/>
  </r>
  <r>
    <s v="Leona Vicario"/>
    <s v="Selva"/>
    <n v="3"/>
    <x v="1"/>
    <m/>
    <n v="23"/>
    <n v="23"/>
    <s v="Lauraceae"/>
    <x v="0"/>
    <s v="Aguacatillo"/>
    <m/>
    <m/>
    <m/>
    <n v="0.2"/>
    <n v="0.15"/>
    <n v="0.1"/>
    <n v="1.4999999999999999E-2"/>
    <m/>
    <s v="S"/>
    <m/>
  </r>
  <r>
    <s v="Leona Vicario"/>
    <s v="Selva"/>
    <n v="1"/>
    <x v="0"/>
    <n v="4"/>
    <n v="26"/>
    <n v="26"/>
    <s v="Lauraceae"/>
    <x v="0"/>
    <s v="Aguacatillo"/>
    <n v="22"/>
    <n v="7.0028174960433951"/>
    <n v="7"/>
    <n v="10"/>
    <m/>
    <m/>
    <m/>
    <s v="C"/>
    <s v="S"/>
    <n v="3.8515496228238677E-3"/>
  </r>
  <r>
    <s v="Leona Vicario"/>
    <s v="Selva"/>
    <n v="6"/>
    <x v="0"/>
    <n v="4"/>
    <n v="23"/>
    <n v="26"/>
    <s v="Lauraceae"/>
    <x v="0"/>
    <s v="Aguacatillo"/>
    <n v="19"/>
    <n v="6.0478878374920226"/>
    <n v="4"/>
    <n v="10"/>
    <m/>
    <m/>
    <m/>
    <s v="C"/>
    <s v="S"/>
    <n v="2.8727467228087107E-3"/>
  </r>
  <r>
    <s v="Leona Vicario"/>
    <s v="Selva"/>
    <n v="3"/>
    <x v="1"/>
    <m/>
    <n v="24"/>
    <n v="24"/>
    <s v="Lauraceae"/>
    <x v="0"/>
    <s v="Aguacatillo"/>
    <m/>
    <m/>
    <m/>
    <n v="0.15"/>
    <n v="0.1"/>
    <n v="0.5"/>
    <n v="0.05"/>
    <m/>
    <s v="S"/>
    <m/>
  </r>
  <r>
    <s v="Leona Vicario"/>
    <s v="Selva"/>
    <n v="3"/>
    <x v="1"/>
    <m/>
    <n v="25"/>
    <n v="25"/>
    <s v="Lauraceae"/>
    <x v="0"/>
    <s v="Aguacatillo"/>
    <m/>
    <m/>
    <m/>
    <n v="0.15"/>
    <n v="0.1"/>
    <n v="0.5"/>
    <n v="0.05"/>
    <m/>
    <s v="S"/>
    <m/>
  </r>
  <r>
    <s v="Leona Vicario"/>
    <s v="Selva"/>
    <n v="6"/>
    <x v="0"/>
    <n v="4"/>
    <n v="24"/>
    <n v="27"/>
    <s v="Lauraceae"/>
    <x v="0"/>
    <s v="Aguacatillo"/>
    <n v="17.5"/>
    <n v="5.5704230082163368"/>
    <n v="4.5"/>
    <n v="9"/>
    <m/>
    <m/>
    <m/>
    <s v="C"/>
    <s v="S"/>
    <n v="2.4370600660946471E-3"/>
  </r>
  <r>
    <s v="Leona Vicario"/>
    <s v="Selva"/>
    <n v="3"/>
    <x v="1"/>
    <m/>
    <n v="26"/>
    <n v="26"/>
    <s v="Lauraceae"/>
    <x v="0"/>
    <s v="Aguacatillo"/>
    <m/>
    <m/>
    <m/>
    <n v="0.15"/>
    <n v="0.1"/>
    <n v="0.5"/>
    <n v="0.05"/>
    <m/>
    <s v="S"/>
    <m/>
  </r>
  <r>
    <s v="Leona Vicario"/>
    <s v="Selva"/>
    <n v="6"/>
    <x v="0"/>
    <n v="4"/>
    <n v="26"/>
    <n v="29"/>
    <s v="Lauraceae"/>
    <x v="0"/>
    <s v="Aguacatillo"/>
    <n v="20.5"/>
    <n v="6.5253526667677093"/>
    <n v="5"/>
    <n v="9"/>
    <m/>
    <m/>
    <m/>
    <s v="C"/>
    <s v="S"/>
    <n v="3.3442432417184515E-3"/>
  </r>
  <r>
    <s v="Leona Vicario"/>
    <s v="Selva"/>
    <n v="10"/>
    <x v="0"/>
    <n v="3"/>
    <n v="33"/>
    <n v="33"/>
    <s v="Lauraceae"/>
    <x v="0"/>
    <s v="Aguacatillo"/>
    <n v="19"/>
    <n v="6.0478878374920226"/>
    <n v="5"/>
    <n v="11"/>
    <m/>
    <m/>
    <m/>
    <s v="C"/>
    <s v="S"/>
    <n v="2.8727467228087107E-3"/>
  </r>
  <r>
    <s v="Leona Vicario"/>
    <s v="Selva"/>
    <n v="11"/>
    <x v="0"/>
    <n v="3"/>
    <n v="35"/>
    <n v="35"/>
    <s v="Lauraceae"/>
    <x v="0"/>
    <s v="Aguacatillo"/>
    <n v="19.5"/>
    <n v="6.2070427805839179"/>
    <n v="3"/>
    <n v="8"/>
    <m/>
    <m/>
    <m/>
    <s v="C"/>
    <s v="S"/>
    <n v="3.0259333555346601E-3"/>
  </r>
  <r>
    <s v="Leona Vicario"/>
    <s v="Selva"/>
    <n v="12"/>
    <x v="0"/>
    <n v="4"/>
    <n v="25"/>
    <n v="37"/>
    <s v="Lauraceae"/>
    <x v="0"/>
    <s v="Aguacatillo"/>
    <n v="16.5"/>
    <n v="5.2521131220325463"/>
    <n v="2"/>
    <n v="7"/>
    <m/>
    <m/>
    <m/>
    <s v="C"/>
    <s v="S"/>
    <n v="2.1664966628384252E-3"/>
  </r>
  <r>
    <s v="Leona Vicario"/>
    <s v="Selva"/>
    <n v="11"/>
    <x v="0"/>
    <n v="4"/>
    <n v="38"/>
    <n v="38"/>
    <s v="Lauraceae"/>
    <x v="0"/>
    <s v="Aguacatillo"/>
    <n v="20.5"/>
    <n v="6.5253526667677093"/>
    <n v="7"/>
    <n v="10"/>
    <m/>
    <m/>
    <m/>
    <s v="C"/>
    <s v="S"/>
    <n v="3.3442432417184515E-3"/>
  </r>
  <r>
    <s v="Leona Vicario"/>
    <s v="Selva"/>
    <n v="10"/>
    <x v="0"/>
    <n v="4"/>
    <n v="39"/>
    <n v="39"/>
    <s v="Lauraceae"/>
    <x v="0"/>
    <s v="Aguacatillo"/>
    <n v="26.5"/>
    <n v="8.4352119838704525"/>
    <n v="2.5"/>
    <n v="11"/>
    <m/>
    <m/>
    <m/>
    <s v="C"/>
    <s v="S"/>
    <n v="5.5883279393141739E-3"/>
  </r>
  <r>
    <s v="Leona Vicario"/>
    <s v="Selva"/>
    <n v="7"/>
    <x v="2"/>
    <n v="4"/>
    <n v="40"/>
    <n v="43"/>
    <s v="Lauraceae"/>
    <x v="0"/>
    <s v="Aguacatillo"/>
    <n v="33"/>
    <n v="10.504226244065093"/>
    <n v="4"/>
    <n v="10"/>
    <m/>
    <m/>
    <m/>
    <s v="C"/>
    <s v="S"/>
    <n v="8.6659866513537007E-3"/>
  </r>
  <r>
    <s v="Leona Vicario"/>
    <s v="Selva"/>
    <n v="9"/>
    <x v="0"/>
    <n v="4"/>
    <n v="43"/>
    <n v="43"/>
    <s v="Lauraceae"/>
    <x v="0"/>
    <s v="Aguacatillo"/>
    <n v="18"/>
    <n v="5.7295779513082321"/>
    <n v="4.5"/>
    <n v="9"/>
    <m/>
    <m/>
    <m/>
    <s v="C"/>
    <s v="S"/>
    <n v="2.5783100780887042E-3"/>
  </r>
  <r>
    <s v="Leona Vicario"/>
    <s v="Selva"/>
    <n v="7"/>
    <x v="2"/>
    <n v="4"/>
    <n v="41"/>
    <n v="44"/>
    <s v="Lauraceae"/>
    <x v="0"/>
    <s v="Aguacatillo"/>
    <n v="33"/>
    <n v="10.504226244065093"/>
    <n v="4"/>
    <n v="14"/>
    <m/>
    <m/>
    <m/>
    <s v="C"/>
    <s v="S"/>
    <n v="8.6659866513537007E-3"/>
  </r>
  <r>
    <s v="Leona Vicario"/>
    <s v="Selva"/>
    <n v="9"/>
    <x v="0"/>
    <n v="4"/>
    <n v="44"/>
    <n v="44"/>
    <s v="Lauraceae"/>
    <x v="0"/>
    <s v="Aguacatillo"/>
    <n v="18.5"/>
    <n v="5.8887328944001274"/>
    <n v="5"/>
    <n v="5"/>
    <m/>
    <m/>
    <m/>
    <s v="C"/>
    <s v="S"/>
    <n v="2.723538963660059E-3"/>
  </r>
  <r>
    <s v="Leona Vicario"/>
    <s v="Selva"/>
    <n v="12"/>
    <x v="0"/>
    <n v="4"/>
    <n v="34"/>
    <n v="51"/>
    <s v="Lauraceae"/>
    <x v="0"/>
    <s v="Aguacatillo"/>
    <n v="18"/>
    <n v="5.7295779513082321"/>
    <n v="3"/>
    <n v="9"/>
    <m/>
    <m/>
    <m/>
    <s v="C"/>
    <s v="S"/>
    <n v="2.5783100780887042E-3"/>
  </r>
  <r>
    <s v="Leona Vicario"/>
    <s v="Selva"/>
    <n v="3"/>
    <x v="1"/>
    <m/>
    <n v="27"/>
    <n v="27"/>
    <s v="Lauraceae"/>
    <x v="0"/>
    <s v="Aguacatillo"/>
    <m/>
    <m/>
    <m/>
    <n v="0.15"/>
    <n v="0.1"/>
    <n v="0.5"/>
    <n v="0.05"/>
    <m/>
    <s v="S"/>
    <m/>
  </r>
  <r>
    <s v="Leona Vicario"/>
    <s v="Selva"/>
    <n v="4"/>
    <x v="0"/>
    <n v="1"/>
    <n v="7"/>
    <n v="8"/>
    <s v="Leguminosae"/>
    <x v="17"/>
    <s v="Ahmuk "/>
    <n v="16.5"/>
    <n v="5.2521131220325463"/>
    <n v="1.8"/>
    <n v="10"/>
    <m/>
    <m/>
    <m/>
    <s v="C"/>
    <s v="S"/>
    <n v="2.1664966628384252E-3"/>
  </r>
  <r>
    <s v="Leona Vicario"/>
    <s v="Selva"/>
    <n v="3"/>
    <x v="1"/>
    <m/>
    <n v="28"/>
    <n v="28"/>
    <s v="Sapindaceae"/>
    <x v="3"/>
    <s v="Bejuco tres lomos"/>
    <m/>
    <m/>
    <m/>
    <n v="4"/>
    <n v="2"/>
    <n v="2"/>
    <n v="4"/>
    <m/>
    <s v="S"/>
    <m/>
  </r>
  <r>
    <s v="Leona Vicario"/>
    <s v="Selva"/>
    <n v="3"/>
    <x v="1"/>
    <m/>
    <n v="29"/>
    <n v="29"/>
    <s v="Sapotaceae"/>
    <x v="18"/>
    <s v="Chicozapote"/>
    <m/>
    <m/>
    <m/>
    <n v="1.7"/>
    <n v="1"/>
    <n v="0.9"/>
    <n v="0.9"/>
    <m/>
    <s v="S"/>
    <m/>
  </r>
  <r>
    <s v="Leona Vicario"/>
    <s v="Selva"/>
    <n v="1"/>
    <x v="0"/>
    <n v="1"/>
    <n v="6"/>
    <n v="6"/>
    <s v="Apocynaceae"/>
    <x v="19"/>
    <s v="Akits"/>
    <n v="23"/>
    <n v="7.3211273822271856"/>
    <n v="5"/>
    <n v="10"/>
    <m/>
    <m/>
    <m/>
    <s v="C"/>
    <s v="S"/>
    <n v="4.2096482447806314E-3"/>
  </r>
  <r>
    <s v="Leona Vicario"/>
    <s v="Selva"/>
    <n v="7"/>
    <x v="2"/>
    <n v="2"/>
    <n v="9"/>
    <n v="12"/>
    <s v="Apocynaceae"/>
    <x v="19"/>
    <s v="Akits"/>
    <n v="37"/>
    <n v="11.777465788800255"/>
    <n v="3"/>
    <n v="10"/>
    <m/>
    <m/>
    <m/>
    <s v="C"/>
    <s v="S"/>
    <n v="1.0894155854640236E-2"/>
  </r>
  <r>
    <s v="Leona Vicario"/>
    <s v="Selva"/>
    <n v="4"/>
    <x v="0"/>
    <n v="2"/>
    <n v="15"/>
    <n v="16"/>
    <s v="Apocynaceae"/>
    <x v="19"/>
    <s v="Akits"/>
    <n v="21.5"/>
    <n v="6.8436625529514998"/>
    <n v="10"/>
    <n v="12"/>
    <m/>
    <m/>
    <m/>
    <s v="C"/>
    <s v="S"/>
    <n v="3.6784686222114311E-3"/>
  </r>
  <r>
    <s v="Leona Vicario"/>
    <s v="Selva"/>
    <n v="6"/>
    <x v="0"/>
    <n v="3"/>
    <n v="17"/>
    <n v="20"/>
    <s v="Apocynaceae"/>
    <x v="19"/>
    <s v="Akits"/>
    <n v="19.5"/>
    <n v="6.2070427805839179"/>
    <n v="3"/>
    <n v="8"/>
    <m/>
    <m/>
    <m/>
    <s v="C"/>
    <s v="S"/>
    <n v="3.0259333555346601E-3"/>
  </r>
  <r>
    <s v="Leona Vicario"/>
    <s v="Selva"/>
    <n v="6"/>
    <x v="0"/>
    <n v="4"/>
    <n v="22"/>
    <n v="25"/>
    <s v="Apocynaceae"/>
    <x v="19"/>
    <s v="Akits"/>
    <n v="22.5"/>
    <n v="7.1619724391352904"/>
    <n v="2"/>
    <n v="9"/>
    <m/>
    <m/>
    <m/>
    <s v="C"/>
    <s v="S"/>
    <n v="4.0286094970136003E-3"/>
  </r>
  <r>
    <s v="Leona Vicario"/>
    <s v="Selva"/>
    <n v="11"/>
    <x v="0"/>
    <n v="4"/>
    <n v="39"/>
    <n v="39"/>
    <s v="Apocynaceae"/>
    <x v="19"/>
    <s v="Akits"/>
    <n v="17.5"/>
    <n v="5.5704230082163368"/>
    <n v="2.5"/>
    <n v="7"/>
    <m/>
    <m/>
    <m/>
    <s v="C"/>
    <s v="S"/>
    <n v="2.4370600660946471E-3"/>
  </r>
  <r>
    <s v="Leona Vicario"/>
    <s v="Selva"/>
    <n v="6"/>
    <x v="2"/>
    <n v="2"/>
    <n v="4"/>
    <n v="5"/>
    <s v="Moraceae"/>
    <x v="20"/>
    <s v="Akúun"/>
    <n v="34"/>
    <n v="10.822536130248883"/>
    <n v="3"/>
    <n v="10"/>
    <m/>
    <m/>
    <m/>
    <s v="C"/>
    <s v="S"/>
    <n v="9.1991557107115509E-3"/>
  </r>
  <r>
    <s v="Leona Vicario"/>
    <s v="Selva"/>
    <n v="6"/>
    <x v="2"/>
    <n v="1"/>
    <n v="2"/>
    <n v="2"/>
    <s v="Moraceae"/>
    <x v="21"/>
    <s v="Álamo"/>
    <n v="48.5"/>
    <n v="15.438029479913848"/>
    <n v="4.5"/>
    <n v="9"/>
    <m/>
    <m/>
    <m/>
    <s v="C"/>
    <s v="S"/>
    <n v="1.8718610744395538E-2"/>
  </r>
  <r>
    <s v="Leona Vicario"/>
    <s v="Selva"/>
    <n v="4"/>
    <x v="2"/>
    <n v="1"/>
    <n v="3"/>
    <n v="3"/>
    <s v="Moraceae"/>
    <x v="21"/>
    <s v="Álamo"/>
    <n v="85"/>
    <n v="27.056340325622209"/>
    <n v="1.5"/>
    <n v="12"/>
    <m/>
    <m/>
    <m/>
    <s v="C"/>
    <s v="S"/>
    <n v="5.7494723191947199E-2"/>
  </r>
  <r>
    <s v="Leona Vicario"/>
    <s v="Selva"/>
    <n v="10"/>
    <x v="0"/>
    <n v="1"/>
    <n v="3"/>
    <n v="3"/>
    <s v="Moraceae"/>
    <x v="21"/>
    <s v="Álamo"/>
    <n v="17"/>
    <n v="5.4112680651244416"/>
    <n v="4.5"/>
    <n v="7"/>
    <m/>
    <m/>
    <m/>
    <s v="C"/>
    <s v="S"/>
    <n v="2.2997889276778877E-3"/>
  </r>
  <r>
    <s v="Leona Vicario"/>
    <s v="Selva"/>
    <n v="12"/>
    <x v="0"/>
    <n v="1"/>
    <n v="5"/>
    <n v="6"/>
    <s v="Moraceae"/>
    <x v="21"/>
    <s v="Álamo"/>
    <n v="16.5"/>
    <n v="5.2521131220325463"/>
    <n v="3"/>
    <n v="7"/>
    <m/>
    <m/>
    <m/>
    <s v="C"/>
    <s v="S"/>
    <n v="2.1664966628384252E-3"/>
  </r>
  <r>
    <s v="Leona Vicario"/>
    <s v="Selva"/>
    <n v="4"/>
    <x v="2"/>
    <n v="1"/>
    <n v="9"/>
    <n v="9"/>
    <s v="Moraceae"/>
    <x v="21"/>
    <s v="Álamo"/>
    <n v="64.5"/>
    <n v="20.5309876588545"/>
    <n v="8"/>
    <n v="12"/>
    <m/>
    <m/>
    <m/>
    <s v="C"/>
    <s v="S"/>
    <n v="3.3106217599902878E-2"/>
  </r>
  <r>
    <s v="Leona Vicario"/>
    <s v="Selva"/>
    <n v="10"/>
    <x v="0"/>
    <n v="1"/>
    <n v="9"/>
    <n v="9"/>
    <s v="Moraceae"/>
    <x v="21"/>
    <s v="Álamo"/>
    <n v="30"/>
    <n v="9.5492965855137211"/>
    <n v="8"/>
    <n v="11"/>
    <m/>
    <m/>
    <m/>
    <s v="C"/>
    <s v="S"/>
    <n v="7.1619724391352906E-3"/>
  </r>
  <r>
    <s v="Leona Vicario"/>
    <s v="Selva"/>
    <n v="7"/>
    <x v="2"/>
    <n v="1"/>
    <n v="7"/>
    <n v="10"/>
    <s v="Moraceae"/>
    <x v="21"/>
    <s v="Álamo"/>
    <n v="69"/>
    <n v="21.963382146681557"/>
    <n v="4"/>
    <n v="14"/>
    <m/>
    <m/>
    <m/>
    <s v="C"/>
    <s v="S"/>
    <n v="3.7886834203025688E-2"/>
  </r>
  <r>
    <s v="Leona Vicario"/>
    <s v="Selva"/>
    <n v="4"/>
    <x v="2"/>
    <n v="1"/>
    <n v="13"/>
    <n v="13"/>
    <s v="Moraceae"/>
    <x v="21"/>
    <s v="Álamo"/>
    <n v="42"/>
    <n v="13.369015219719209"/>
    <n v="6"/>
    <n v="11"/>
    <m/>
    <m/>
    <m/>
    <s v="C"/>
    <s v="S"/>
    <n v="1.4037465980705171E-2"/>
  </r>
  <r>
    <s v="Leona Vicario"/>
    <s v="Selva"/>
    <n v="4"/>
    <x v="2"/>
    <n v="1"/>
    <n v="14"/>
    <n v="14"/>
    <s v="Moraceae"/>
    <x v="21"/>
    <s v="Álamo"/>
    <n v="33"/>
    <n v="10.504226244065093"/>
    <n v="7"/>
    <n v="9"/>
    <m/>
    <m/>
    <m/>
    <s v="C"/>
    <s v="S"/>
    <n v="8.6659866513537007E-3"/>
  </r>
  <r>
    <s v="Leona Vicario"/>
    <s v="Selva"/>
    <n v="9"/>
    <x v="2"/>
    <n v="3"/>
    <n v="15"/>
    <n v="15"/>
    <s v="Moraceae"/>
    <x v="21"/>
    <s v="Álamo"/>
    <n v="32.5"/>
    <n v="10.345071300973197"/>
    <n v="3"/>
    <n v="10"/>
    <m/>
    <m/>
    <m/>
    <s v="C"/>
    <s v="S"/>
    <n v="8.4053704320407232E-3"/>
  </r>
  <r>
    <s v="Leona Vicario"/>
    <s v="Selva"/>
    <n v="3"/>
    <x v="1"/>
    <m/>
    <n v="30"/>
    <n v="30"/>
    <s v="Sapindaceae"/>
    <x v="3"/>
    <s v="Bejuco tres lomos"/>
    <m/>
    <m/>
    <m/>
    <n v="0.3"/>
    <n v="0.15"/>
    <n v="0.1"/>
    <n v="1.4999999999999999E-2"/>
    <m/>
    <s v="S"/>
    <m/>
  </r>
  <r>
    <s v="Leona Vicario"/>
    <s v="Selva"/>
    <n v="4"/>
    <x v="1"/>
    <m/>
    <n v="1"/>
    <n v="1"/>
    <s v="Polygonaceae"/>
    <x v="22"/>
    <s v="Toyub"/>
    <m/>
    <m/>
    <m/>
    <n v="1.3"/>
    <n v="0.25"/>
    <n v="0.2"/>
    <n v="0.05"/>
    <m/>
    <m/>
    <m/>
  </r>
  <r>
    <s v="Leona Vicario"/>
    <s v="Selva"/>
    <n v="11"/>
    <x v="0"/>
    <n v="2"/>
    <n v="17"/>
    <n v="17"/>
    <s v="Moraceae"/>
    <x v="21"/>
    <s v="Álamo"/>
    <n v="20"/>
    <n v="6.366197723675814"/>
    <n v="6"/>
    <n v="10"/>
    <m/>
    <m/>
    <m/>
    <s v="C"/>
    <s v="S"/>
    <n v="3.1830988618379071E-3"/>
  </r>
  <r>
    <s v="Leona Vicario"/>
    <s v="Selva"/>
    <n v="4"/>
    <x v="2"/>
    <n v="2"/>
    <n v="18"/>
    <n v="18"/>
    <s v="Moraceae"/>
    <x v="21"/>
    <s v="Álamo"/>
    <n v="71"/>
    <n v="22.600001919049138"/>
    <n v="6"/>
    <n v="12"/>
    <m/>
    <m/>
    <m/>
    <s v="CB"/>
    <s v="Sámago"/>
    <n v="4.0115003406312216E-2"/>
  </r>
  <r>
    <s v="Leona Vicario"/>
    <s v="Selva"/>
    <n v="9"/>
    <x v="2"/>
    <n v="4"/>
    <n v="18"/>
    <n v="18"/>
    <s v="Moraceae"/>
    <x v="21"/>
    <s v="Álamo"/>
    <n v="33.5"/>
    <n v="10.663381187156988"/>
    <n v="6"/>
    <n v="10"/>
    <m/>
    <m/>
    <m/>
    <s v="CB"/>
    <s v="S"/>
    <n v="8.9305817442439771E-3"/>
  </r>
  <r>
    <s v="Leona Vicario"/>
    <s v="Selva"/>
    <n v="4"/>
    <x v="2"/>
    <n v="2"/>
    <s v="18A"/>
    <n v="19"/>
    <s v="Moraceae"/>
    <x v="21"/>
    <s v="Álamo"/>
    <n v="49"/>
    <n v="15.597184423005743"/>
    <n v="1.8"/>
    <n v="10"/>
    <m/>
    <m/>
    <m/>
    <s v="C"/>
    <s v="S"/>
    <n v="1.9106550918182034E-2"/>
  </r>
  <r>
    <s v="Leona Vicario"/>
    <s v="Selva"/>
    <n v="9"/>
    <x v="2"/>
    <n v="4"/>
    <s v="18A"/>
    <n v="19"/>
    <s v="Moraceae"/>
    <x v="21"/>
    <s v="Álamo"/>
    <n v="50.5"/>
    <n v="16.074649252281429"/>
    <n v="3"/>
    <n v="12"/>
    <m/>
    <m/>
    <m/>
    <s v="C"/>
    <s v="S"/>
    <n v="2.0294244681005304E-2"/>
  </r>
  <r>
    <s v="Leona Vicario"/>
    <s v="Selva"/>
    <n v="9"/>
    <x v="0"/>
    <n v="2"/>
    <n v="20"/>
    <n v="20"/>
    <s v="Moraceae"/>
    <x v="21"/>
    <s v="Álamo"/>
    <n v="16"/>
    <n v="5.0929581789406511"/>
    <n v="5"/>
    <n v="8"/>
    <m/>
    <m/>
    <m/>
    <s v="C"/>
    <s v="S"/>
    <n v="2.0371832715762603E-3"/>
  </r>
  <r>
    <s v="Leona Vicario"/>
    <s v="Selva"/>
    <n v="9"/>
    <x v="0"/>
    <n v="2"/>
    <n v="21"/>
    <n v="21"/>
    <s v="Moraceae"/>
    <x v="21"/>
    <s v="Álamo"/>
    <n v="21"/>
    <n v="6.6845076098596046"/>
    <n v="7.5"/>
    <n v="10"/>
    <m/>
    <m/>
    <m/>
    <s v="C"/>
    <s v="S"/>
    <n v="3.5093664951762926E-3"/>
  </r>
  <r>
    <s v="Leona Vicario"/>
    <s v="Selva"/>
    <n v="8"/>
    <x v="0"/>
    <n v="4"/>
    <n v="23"/>
    <n v="23"/>
    <s v="Moraceae"/>
    <x v="21"/>
    <s v="Álamo"/>
    <n v="18"/>
    <n v="5.7295779513082321"/>
    <n v="8"/>
    <n v="9"/>
    <m/>
    <m/>
    <m/>
    <s v="C"/>
    <s v="S"/>
    <n v="2.5783100780887042E-3"/>
  </r>
  <r>
    <s v="Leona Vicario"/>
    <s v="Selva"/>
    <n v="2"/>
    <x v="2"/>
    <n v="2"/>
    <n v="23"/>
    <n v="24"/>
    <s v="Moraceae"/>
    <x v="21"/>
    <s v="Álamo"/>
    <n v="60"/>
    <n v="19.098593171027442"/>
    <n v="7"/>
    <n v="13"/>
    <m/>
    <m/>
    <m/>
    <s v="C"/>
    <s v="S"/>
    <n v="2.8647889756541162E-2"/>
  </r>
  <r>
    <s v="Leona Vicario"/>
    <s v="Selva"/>
    <n v="7"/>
    <x v="2"/>
    <n v="3"/>
    <n v="29"/>
    <n v="32"/>
    <s v="Moraceae"/>
    <x v="21"/>
    <s v="Álamo"/>
    <n v="58"/>
    <n v="18.461973398659861"/>
    <n v="8"/>
    <n v="15"/>
    <m/>
    <m/>
    <m/>
    <s v="C"/>
    <s v="S"/>
    <n v="2.6769861428056801E-2"/>
  </r>
  <r>
    <s v="Leona Vicario"/>
    <s v="Selva"/>
    <n v="1"/>
    <x v="2"/>
    <n v="4"/>
    <n v="31"/>
    <n v="34"/>
    <s v="Moraceae"/>
    <x v="21"/>
    <s v="Álamo"/>
    <n v="42"/>
    <n v="13.369015219719209"/>
    <n v="8"/>
    <n v="12"/>
    <m/>
    <m/>
    <m/>
    <s v="C"/>
    <s v="S"/>
    <n v="1.4037465980705171E-2"/>
  </r>
  <r>
    <s v="Leona Vicario"/>
    <s v="Selva"/>
    <n v="9"/>
    <x v="0"/>
    <n v="3"/>
    <n v="34"/>
    <n v="34"/>
    <s v="Moraceae"/>
    <x v="21"/>
    <s v="Álamo"/>
    <n v="25.5"/>
    <n v="8.1169020976866619"/>
    <n v="7.5"/>
    <n v="9"/>
    <m/>
    <m/>
    <m/>
    <s v="C"/>
    <s v="S"/>
    <n v="5.1745250872752471E-3"/>
  </r>
  <r>
    <s v="Leona Vicario"/>
    <s v="Selva"/>
    <n v="2"/>
    <x v="2"/>
    <n v="3"/>
    <n v="41"/>
    <n v="43"/>
    <s v="Moraceae"/>
    <x v="21"/>
    <s v="Álamo"/>
    <n v="92"/>
    <n v="29.284509528908742"/>
    <n v="8"/>
    <n v="13"/>
    <m/>
    <m/>
    <m/>
    <s v="C"/>
    <s v="S"/>
    <n v="6.7354371916490102E-2"/>
  </r>
  <r>
    <s v="Leona Vicario"/>
    <s v="Selva"/>
    <n v="2"/>
    <x v="2"/>
    <n v="3"/>
    <n v="42"/>
    <n v="44"/>
    <s v="Moraceae"/>
    <x v="21"/>
    <s v="Álamo"/>
    <n v="102"/>
    <n v="32.467608390746648"/>
    <n v="3"/>
    <n v="13"/>
    <m/>
    <m/>
    <m/>
    <s v="C"/>
    <s v="S"/>
    <n v="8.2792401396403953E-2"/>
  </r>
  <r>
    <s v="Leona Vicario"/>
    <s v="Selva"/>
    <n v="4"/>
    <x v="2"/>
    <n v="4"/>
    <n v="44"/>
    <n v="46"/>
    <s v="Moraceae"/>
    <x v="21"/>
    <s v="Álamo"/>
    <n v="81"/>
    <n v="25.783100780887047"/>
    <n v="2.5"/>
    <n v="12"/>
    <m/>
    <m/>
    <m/>
    <s v="C"/>
    <s v="S"/>
    <n v="5.2210779081296267E-2"/>
  </r>
  <r>
    <s v="Leona Vicario"/>
    <s v="Selva"/>
    <n v="4"/>
    <x v="2"/>
    <n v="4"/>
    <n v="47"/>
    <n v="49"/>
    <s v="Moraceae"/>
    <x v="21"/>
    <s v="Álamo"/>
    <n v="36"/>
    <n v="11.459155902616464"/>
    <n v="6"/>
    <n v="12"/>
    <m/>
    <m/>
    <m/>
    <s v="C"/>
    <s v="S"/>
    <n v="1.0313240312354817E-2"/>
  </r>
  <r>
    <s v="Leona Vicario"/>
    <s v="Selva"/>
    <n v="2"/>
    <x v="2"/>
    <n v="4"/>
    <n v="49"/>
    <n v="53"/>
    <s v="Moraceae"/>
    <x v="21"/>
    <s v="Álamo"/>
    <n v="134"/>
    <n v="42.653524748627952"/>
    <n v="5.5"/>
    <n v="13"/>
    <m/>
    <m/>
    <m/>
    <s v="CB"/>
    <s v="S"/>
    <n v="0.14288930790790363"/>
  </r>
  <r>
    <s v="Leona Vicario"/>
    <s v="Selva"/>
    <n v="8"/>
    <x v="2"/>
    <n v="4"/>
    <n v="48"/>
    <n v="53"/>
    <s v="Moraceae"/>
    <x v="21"/>
    <s v="Álamo"/>
    <n v="61"/>
    <n v="19.416903057211233"/>
    <n v="3"/>
    <n v="12"/>
    <m/>
    <m/>
    <m/>
    <s v="C"/>
    <s v="S"/>
    <n v="2.961077716224713E-2"/>
  </r>
  <r>
    <s v="Leona Vicario"/>
    <s v="Selva"/>
    <n v="2"/>
    <x v="2"/>
    <n v="4"/>
    <s v="49A"/>
    <n v="54"/>
    <s v="Moraceae"/>
    <x v="21"/>
    <s v="Álamo"/>
    <n v="80"/>
    <n v="25.464790894703256"/>
    <n v="5.5"/>
    <n v="13"/>
    <m/>
    <m/>
    <m/>
    <s v="C"/>
    <s v="S"/>
    <n v="5.0929581789406514E-2"/>
  </r>
  <r>
    <s v="Leona Vicario"/>
    <s v="Selva"/>
    <n v="8"/>
    <x v="2"/>
    <n v="4"/>
    <n v="53"/>
    <n v="58"/>
    <s v="Moraceae"/>
    <x v="21"/>
    <s v="Álamo"/>
    <n v="41.5"/>
    <n v="13.209860276627314"/>
    <n v="4"/>
    <n v="12"/>
    <m/>
    <m/>
    <m/>
    <s v="C"/>
    <s v="S"/>
    <n v="1.3705230037000837E-2"/>
  </r>
  <r>
    <s v="Leona Vicario"/>
    <s v="Selva"/>
    <n v="4"/>
    <x v="2"/>
    <n v="1"/>
    <n v="1"/>
    <n v="1"/>
    <s v="Moraceae"/>
    <x v="23"/>
    <s v="Amatillo"/>
    <n v="40"/>
    <n v="12.732395447351628"/>
    <n v="7.5"/>
    <n v="11"/>
    <m/>
    <m/>
    <m/>
    <s v="C"/>
    <s v="S"/>
    <n v="1.2732395447351628E-2"/>
  </r>
  <r>
    <s v="Leona Vicario"/>
    <s v="Selva"/>
    <n v="3"/>
    <x v="0"/>
    <n v="1"/>
    <n v="1"/>
    <n v="1"/>
    <s v="Moraceae"/>
    <x v="23"/>
    <s v="Amatillo"/>
    <n v="22.5"/>
    <n v="7.1619724391352904"/>
    <n v="3"/>
    <n v="7"/>
    <m/>
    <m/>
    <m/>
    <s v="C"/>
    <s v="S"/>
    <n v="4.0286094970136003E-3"/>
  </r>
  <r>
    <s v="Leona Vicario"/>
    <s v="Selva"/>
    <n v="4"/>
    <x v="1"/>
    <m/>
    <n v="2"/>
    <n v="2"/>
    <s v="Lauraceae"/>
    <x v="0"/>
    <s v="Aguacatillo"/>
    <m/>
    <m/>
    <m/>
    <n v="2.2999999999999998"/>
    <n v="1.8"/>
    <n v="1"/>
    <n v="1.8"/>
    <m/>
    <m/>
    <m/>
  </r>
  <r>
    <s v="Leona Vicario"/>
    <s v="Selva"/>
    <n v="4"/>
    <x v="2"/>
    <n v="1"/>
    <n v="4"/>
    <n v="4"/>
    <s v="Moraceae"/>
    <x v="23"/>
    <s v="Amatillo"/>
    <n v="33"/>
    <n v="10.504226244065093"/>
    <n v="2.5"/>
    <n v="9"/>
    <m/>
    <m/>
    <m/>
    <s v="C"/>
    <s v="Sámago"/>
    <n v="8.6659866513537007E-3"/>
  </r>
  <r>
    <s v="Leona Vicario"/>
    <s v="Selva"/>
    <n v="4"/>
    <x v="2"/>
    <n v="1"/>
    <n v="6"/>
    <n v="6"/>
    <s v="Moraceae"/>
    <x v="23"/>
    <s v="Amatillo"/>
    <n v="36"/>
    <n v="11.459155902616464"/>
    <n v="8"/>
    <n v="12"/>
    <m/>
    <m/>
    <m/>
    <s v="C"/>
    <s v="S"/>
    <n v="1.0313240312354817E-2"/>
  </r>
  <r>
    <s v="Leona Vicario"/>
    <s v="Selva"/>
    <n v="9"/>
    <x v="0"/>
    <n v="1"/>
    <n v="7"/>
    <n v="7"/>
    <s v="Moraceae"/>
    <x v="23"/>
    <s v="Amatillo"/>
    <n v="23.5"/>
    <n v="7.4802823253190809"/>
    <n v="6"/>
    <n v="12"/>
    <m/>
    <m/>
    <m/>
    <s v="C"/>
    <s v="S"/>
    <n v="4.3946658661249598E-3"/>
  </r>
  <r>
    <s v="Leona Vicario"/>
    <s v="Selva"/>
    <n v="3"/>
    <x v="2"/>
    <n v="1"/>
    <n v="9"/>
    <n v="9"/>
    <s v="Moraceae"/>
    <x v="23"/>
    <s v="Amatillo"/>
    <n v="35.5"/>
    <n v="11.300000959524569"/>
    <n v="8"/>
    <n v="10"/>
    <m/>
    <m/>
    <m/>
    <s v="C"/>
    <s v="S"/>
    <n v="1.0028750851578054E-2"/>
  </r>
  <r>
    <s v="Leona Vicario"/>
    <s v="Selva"/>
    <n v="6"/>
    <x v="0"/>
    <n v="2"/>
    <n v="10"/>
    <n v="10"/>
    <s v="Moraceae"/>
    <x v="23"/>
    <s v="Amatillo"/>
    <n v="22.5"/>
    <n v="7.1619724391352904"/>
    <n v="3"/>
    <n v="9"/>
    <m/>
    <m/>
    <m/>
    <s v="C"/>
    <s v="S"/>
    <n v="4.0286094970136003E-3"/>
  </r>
  <r>
    <s v="Leona Vicario"/>
    <s v="Selva"/>
    <n v="9"/>
    <x v="0"/>
    <n v="1"/>
    <n v="11"/>
    <n v="11"/>
    <s v="Moraceae"/>
    <x v="23"/>
    <s v="Amatillo"/>
    <n v="21.5"/>
    <n v="6.8436625529514998"/>
    <n v="8.5"/>
    <n v="10"/>
    <m/>
    <m/>
    <m/>
    <s v="C"/>
    <s v="S"/>
    <n v="3.6784686222114311E-3"/>
  </r>
  <r>
    <s v="Leona Vicario"/>
    <s v="Selva"/>
    <n v="3"/>
    <x v="2"/>
    <n v="1"/>
    <n v="13"/>
    <n v="13"/>
    <s v="Moraceae"/>
    <x v="23"/>
    <s v="Amatillo"/>
    <n v="60"/>
    <n v="19.098593171027442"/>
    <n v="5.5"/>
    <n v="11"/>
    <m/>
    <m/>
    <m/>
    <s v="C"/>
    <s v="S"/>
    <n v="2.8647889756541162E-2"/>
  </r>
  <r>
    <s v="Leona Vicario"/>
    <s v="Selva"/>
    <n v="3"/>
    <x v="0"/>
    <n v="3"/>
    <n v="13"/>
    <n v="13"/>
    <s v="Moraceae"/>
    <x v="23"/>
    <s v="Amatillo"/>
    <n v="19"/>
    <n v="6.0478878374920226"/>
    <n v="8"/>
    <n v="9"/>
    <m/>
    <m/>
    <m/>
    <s v="C"/>
    <s v="S"/>
    <n v="2.8727467228087107E-3"/>
  </r>
  <r>
    <s v="Leona Vicario"/>
    <s v="Selva"/>
    <n v="9"/>
    <x v="0"/>
    <n v="2"/>
    <n v="13"/>
    <n v="13"/>
    <s v="Moraceae"/>
    <x v="23"/>
    <s v="Amatillo"/>
    <n v="16"/>
    <n v="5.0929581789406511"/>
    <n v="6"/>
    <n v="8"/>
    <m/>
    <m/>
    <m/>
    <s v="C"/>
    <s v="S"/>
    <n v="2.0371832715762603E-3"/>
  </r>
  <r>
    <s v="Leona Vicario"/>
    <s v="Selva"/>
    <n v="3"/>
    <x v="0"/>
    <n v="3"/>
    <n v="14"/>
    <n v="14"/>
    <s v="Moraceae"/>
    <x v="23"/>
    <s v="Amatillo"/>
    <n v="16.5"/>
    <n v="5.2521131220325463"/>
    <n v="4"/>
    <n v="6"/>
    <m/>
    <m/>
    <m/>
    <s v="C"/>
    <s v="S"/>
    <n v="2.1664966628384252E-3"/>
  </r>
  <r>
    <s v="Leona Vicario"/>
    <s v="Selva"/>
    <n v="9"/>
    <x v="2"/>
    <n v="4"/>
    <n v="19"/>
    <n v="20"/>
    <s v="Moraceae"/>
    <x v="23"/>
    <s v="Amatillo"/>
    <n v="36"/>
    <n v="11.459155902616464"/>
    <n v="3"/>
    <n v="9"/>
    <m/>
    <m/>
    <m/>
    <s v="C"/>
    <s v="S"/>
    <n v="1.0313240312354817E-2"/>
  </r>
  <r>
    <s v="Leona Vicario"/>
    <s v="Selva"/>
    <n v="3"/>
    <x v="2"/>
    <n v="2"/>
    <n v="21"/>
    <n v="21"/>
    <s v="Moraceae"/>
    <x v="23"/>
    <s v="Amatillo"/>
    <n v="38.5"/>
    <n v="12.254930618075941"/>
    <n v="6"/>
    <n v="11"/>
    <m/>
    <m/>
    <m/>
    <s v="C"/>
    <s v="S"/>
    <n v="1.1795370719898092E-2"/>
  </r>
  <r>
    <s v="Leona Vicario"/>
    <s v="Selva"/>
    <n v="9"/>
    <x v="0"/>
    <n v="2"/>
    <n v="26"/>
    <n v="26"/>
    <s v="Moraceae"/>
    <x v="23"/>
    <s v="Amatillo"/>
    <n v="21"/>
    <n v="6.6845076098596046"/>
    <n v="5.5"/>
    <n v="9"/>
    <m/>
    <m/>
    <m/>
    <s v="C"/>
    <s v="S"/>
    <n v="3.5093664951762926E-3"/>
  </r>
  <r>
    <s v="Leona Vicario"/>
    <s v="Selva"/>
    <n v="3"/>
    <x v="2"/>
    <n v="3"/>
    <n v="30"/>
    <n v="30"/>
    <s v="Moraceae"/>
    <x v="23"/>
    <s v="Amatillo"/>
    <n v="51.5"/>
    <n v="16.392959138465219"/>
    <n v="5"/>
    <n v="10"/>
    <m/>
    <m/>
    <m/>
    <s v="CB"/>
    <s v="S"/>
    <n v="2.1105934890773968E-2"/>
  </r>
  <r>
    <s v="Leona Vicario"/>
    <s v="Selva"/>
    <n v="9"/>
    <x v="0"/>
    <n v="3"/>
    <n v="30"/>
    <n v="30"/>
    <s v="Moraceae"/>
    <x v="23"/>
    <s v="Amatillo"/>
    <n v="18.5"/>
    <n v="5.8887328944001274"/>
    <n v="3.5"/>
    <n v="8"/>
    <m/>
    <m/>
    <m/>
    <s v="C"/>
    <s v="S"/>
    <n v="2.723538963660059E-3"/>
  </r>
  <r>
    <s v="Leona Vicario"/>
    <s v="Selva"/>
    <n v="3"/>
    <x v="2"/>
    <n v="3"/>
    <s v="30A"/>
    <n v="31"/>
    <s v="Moraceae"/>
    <x v="23"/>
    <s v="Amatillo"/>
    <n v="44"/>
    <n v="14.00563499208679"/>
    <n v="3"/>
    <n v="9"/>
    <m/>
    <m/>
    <m/>
    <s v="C"/>
    <s v="S"/>
    <n v="1.5406198491295471E-2"/>
  </r>
  <r>
    <s v="Leona Vicario"/>
    <s v="Selva"/>
    <n v="3"/>
    <x v="2"/>
    <n v="3"/>
    <s v="30B"/>
    <n v="32"/>
    <s v="Moraceae"/>
    <x v="23"/>
    <s v="Amatillo"/>
    <n v="38.5"/>
    <n v="12.254930618075941"/>
    <n v="5"/>
    <n v="10"/>
    <m/>
    <m/>
    <m/>
    <s v="C"/>
    <s v="S"/>
    <n v="1.1795370719898092E-2"/>
  </r>
  <r>
    <s v="Leona Vicario"/>
    <s v="Selva"/>
    <n v="3"/>
    <x v="2"/>
    <n v="3"/>
    <n v="31"/>
    <n v="33"/>
    <s v="Moraceae"/>
    <x v="23"/>
    <s v="Amatillo"/>
    <n v="56"/>
    <n v="17.82535362629228"/>
    <n v="8"/>
    <n v="14"/>
    <m/>
    <m/>
    <m/>
    <s v="C"/>
    <s v="S"/>
    <n v="2.4955495076809196E-2"/>
  </r>
  <r>
    <s v="Leona Vicario"/>
    <s v="Selva"/>
    <n v="4"/>
    <x v="1"/>
    <m/>
    <n v="3"/>
    <n v="3"/>
    <s v="Polygonaceae"/>
    <x v="22"/>
    <s v="Toyub"/>
    <m/>
    <m/>
    <m/>
    <n v="1"/>
    <n v="0.5"/>
    <n v="0.4"/>
    <n v="0.2"/>
    <m/>
    <m/>
    <m/>
  </r>
  <r>
    <s v="Leona Vicario"/>
    <s v="Selva"/>
    <n v="4"/>
    <x v="1"/>
    <m/>
    <n v="4"/>
    <n v="4"/>
    <s v="Apocynaceae"/>
    <x v="19"/>
    <s v="Akits"/>
    <m/>
    <m/>
    <m/>
    <n v="1.5"/>
    <n v="0.8"/>
    <n v="0.4"/>
    <n v="0.32000000000000006"/>
    <m/>
    <m/>
    <m/>
  </r>
  <r>
    <s v="Leona Vicario"/>
    <s v="Selva"/>
    <n v="10"/>
    <x v="0"/>
    <n v="4"/>
    <n v="37"/>
    <n v="37"/>
    <s v="Moraceae"/>
    <x v="23"/>
    <s v="Amatillo"/>
    <n v="27"/>
    <n v="8.5943669269623477"/>
    <n v="6"/>
    <n v="12"/>
    <m/>
    <m/>
    <m/>
    <s v="C"/>
    <s v="S"/>
    <n v="5.8011976756995841E-3"/>
  </r>
  <r>
    <s v="Leona Vicario"/>
    <s v="Selva"/>
    <n v="3"/>
    <x v="2"/>
    <n v="4"/>
    <n v="47"/>
    <n v="56"/>
    <s v="Moraceae"/>
    <x v="23"/>
    <s v="Amatillo"/>
    <n v="39"/>
    <n v="12.414085561167836"/>
    <n v="5.5"/>
    <n v="9"/>
    <m/>
    <m/>
    <m/>
    <s v="C"/>
    <s v="S"/>
    <n v="1.210373342213864E-2"/>
  </r>
  <r>
    <s v="Leona Vicario"/>
    <s v="Selva"/>
    <n v="4"/>
    <x v="2"/>
    <n v="4"/>
    <n v="55"/>
    <n v="57"/>
    <s v="Moraceae"/>
    <x v="23"/>
    <s v="Amatillo"/>
    <n v="38"/>
    <n v="12.095775674984045"/>
    <n v="6"/>
    <n v="8"/>
    <m/>
    <m/>
    <m/>
    <s v="C"/>
    <s v="SD"/>
    <n v="1.1490986891234843E-2"/>
  </r>
  <r>
    <s v="Leona Vicario"/>
    <s v="Selva"/>
    <n v="4"/>
    <x v="1"/>
    <m/>
    <n v="5"/>
    <n v="5"/>
    <s v="Lauraceae"/>
    <x v="0"/>
    <s v="Aguacatillo"/>
    <m/>
    <m/>
    <m/>
    <n v="0.6"/>
    <n v="0.2"/>
    <n v="0.15"/>
    <n v="0.03"/>
    <m/>
    <m/>
    <m/>
  </r>
  <r>
    <s v="Leona Vicario"/>
    <s v="Selva"/>
    <n v="4"/>
    <x v="1"/>
    <m/>
    <n v="6"/>
    <n v="6"/>
    <s v="Sapindaceae"/>
    <x v="24"/>
    <s v="Bejuco alado"/>
    <m/>
    <m/>
    <m/>
    <n v="1.7"/>
    <n v="1"/>
    <n v="0.5"/>
    <n v="0.5"/>
    <m/>
    <m/>
    <m/>
  </r>
  <r>
    <s v="Leona Vicario"/>
    <s v="Selva"/>
    <n v="4"/>
    <x v="1"/>
    <m/>
    <n v="7"/>
    <n v="7"/>
    <s v="Sapindaceae"/>
    <x v="24"/>
    <s v="Bejuco alado"/>
    <m/>
    <m/>
    <m/>
    <n v="6"/>
    <n v="2"/>
    <n v="2"/>
    <n v="4"/>
    <m/>
    <m/>
    <m/>
  </r>
  <r>
    <s v="Leona Vicario"/>
    <s v="Selva"/>
    <n v="4"/>
    <x v="1"/>
    <m/>
    <n v="8"/>
    <n v="8"/>
    <s v="Anacardiaceae"/>
    <x v="25"/>
    <s v="Chechem"/>
    <m/>
    <m/>
    <m/>
    <n v="4"/>
    <n v="0.8"/>
    <n v="0.7"/>
    <n v="0.55999999999999994"/>
    <m/>
    <m/>
    <m/>
  </r>
  <r>
    <s v="Leona Vicario"/>
    <s v="Selva"/>
    <n v="4"/>
    <x v="1"/>
    <m/>
    <n v="9"/>
    <n v="9"/>
    <s v="Bignoniaceae"/>
    <x v="26"/>
    <s v="Sool aak"/>
    <m/>
    <m/>
    <m/>
    <n v="6"/>
    <n v="2"/>
    <n v="1"/>
    <n v="2"/>
    <m/>
    <m/>
    <m/>
  </r>
  <r>
    <s v="Leona Vicario"/>
    <s v="Selva"/>
    <n v="4"/>
    <x v="1"/>
    <m/>
    <n v="10"/>
    <n v="10"/>
    <s v="Polygonaceae"/>
    <x v="22"/>
    <s v="Toyub"/>
    <m/>
    <m/>
    <m/>
    <n v="3.5"/>
    <n v="0.8"/>
    <n v="0.6"/>
    <n v="0.48"/>
    <m/>
    <m/>
    <m/>
  </r>
  <r>
    <s v="Leona Vicario"/>
    <s v="Selva"/>
    <n v="4"/>
    <x v="1"/>
    <m/>
    <n v="11"/>
    <n v="11"/>
    <s v="Bignoniaceae"/>
    <x v="26"/>
    <s v="Sool aak"/>
    <m/>
    <m/>
    <m/>
    <n v="6"/>
    <n v="2"/>
    <n v="1"/>
    <n v="2"/>
    <m/>
    <m/>
    <m/>
  </r>
  <r>
    <s v="Leona Vicario"/>
    <s v="Selva"/>
    <n v="4"/>
    <x v="1"/>
    <m/>
    <n v="12"/>
    <n v="12"/>
    <s v="Malvaceae"/>
    <x v="27"/>
    <s v="Ho'ol"/>
    <m/>
    <m/>
    <m/>
    <n v="0.8"/>
    <n v="0.4"/>
    <n v="0.4"/>
    <n v="0.16000000000000003"/>
    <m/>
    <m/>
    <m/>
  </r>
  <r>
    <s v="Leona Vicario"/>
    <s v="Selva"/>
    <n v="4"/>
    <x v="1"/>
    <m/>
    <n v="13"/>
    <n v="13"/>
    <s v="Araliaceae"/>
    <x v="28"/>
    <s v="Sak chacaj"/>
    <m/>
    <m/>
    <m/>
    <n v="1.2"/>
    <n v="0.25"/>
    <n v="0.2"/>
    <n v="0.05"/>
    <m/>
    <m/>
    <m/>
  </r>
  <r>
    <s v="Leona Vicario"/>
    <s v="Selva"/>
    <n v="4"/>
    <x v="1"/>
    <m/>
    <n v="14"/>
    <n v="14"/>
    <s v="Poaceae"/>
    <x v="29"/>
    <s v="Carricillo"/>
    <m/>
    <m/>
    <m/>
    <n v="0.3"/>
    <n v="0.1"/>
    <n v="0.1"/>
    <n v="1.0000000000000002E-2"/>
    <m/>
    <m/>
    <m/>
  </r>
  <r>
    <s v="Leona Vicario"/>
    <s v="Selva"/>
    <n v="4"/>
    <x v="1"/>
    <m/>
    <n v="15"/>
    <n v="15"/>
    <s v="Poaceae"/>
    <x v="29"/>
    <s v="Carricillo"/>
    <m/>
    <m/>
    <m/>
    <n v="0.3"/>
    <n v="0.1"/>
    <n v="0.1"/>
    <n v="1.0000000000000002E-2"/>
    <m/>
    <m/>
    <m/>
  </r>
  <r>
    <s v="Leona Vicario"/>
    <s v="Selva"/>
    <n v="4"/>
    <x v="1"/>
    <m/>
    <n v="16"/>
    <n v="16"/>
    <s v="Poaceae"/>
    <x v="29"/>
    <s v="Carricillo"/>
    <m/>
    <m/>
    <m/>
    <n v="0.3"/>
    <n v="0.1"/>
    <n v="0.1"/>
    <n v="1.0000000000000002E-2"/>
    <m/>
    <m/>
    <m/>
  </r>
  <r>
    <s v="Leona Vicario"/>
    <s v="Selva"/>
    <n v="4"/>
    <x v="1"/>
    <m/>
    <n v="17"/>
    <n v="17"/>
    <s v="Poaceae"/>
    <x v="29"/>
    <s v="Carricillo"/>
    <m/>
    <m/>
    <m/>
    <n v="0.3"/>
    <n v="0.1"/>
    <n v="0.1"/>
    <n v="1.0000000000000002E-2"/>
    <m/>
    <m/>
    <m/>
  </r>
  <r>
    <s v="Leona Vicario"/>
    <s v="Selva"/>
    <n v="4"/>
    <x v="1"/>
    <m/>
    <n v="18"/>
    <n v="18"/>
    <s v="Poaceae"/>
    <x v="29"/>
    <s v="Carricillo"/>
    <m/>
    <m/>
    <m/>
    <n v="0.3"/>
    <n v="0.1"/>
    <n v="0.1"/>
    <n v="1.0000000000000002E-2"/>
    <m/>
    <m/>
    <m/>
  </r>
  <r>
    <s v="Leona Vicario"/>
    <s v="Selva"/>
    <n v="4"/>
    <x v="1"/>
    <m/>
    <n v="19"/>
    <n v="19"/>
    <s v="Poaceae"/>
    <x v="29"/>
    <s v="Carricillo"/>
    <m/>
    <m/>
    <m/>
    <n v="0.3"/>
    <n v="0.1"/>
    <n v="0.1"/>
    <n v="1.0000000000000002E-2"/>
    <m/>
    <m/>
    <m/>
  </r>
  <r>
    <s v="Leona Vicario"/>
    <s v="Selva"/>
    <n v="4"/>
    <x v="1"/>
    <m/>
    <n v="20"/>
    <n v="20"/>
    <s v="Poaceae"/>
    <x v="29"/>
    <s v="Carricillo"/>
    <m/>
    <m/>
    <m/>
    <n v="0.3"/>
    <n v="0.1"/>
    <n v="0.1"/>
    <n v="1.0000000000000002E-2"/>
    <m/>
    <m/>
    <m/>
  </r>
  <r>
    <s v="Leona Vicario"/>
    <s v="Selva"/>
    <n v="4"/>
    <x v="1"/>
    <m/>
    <n v="21"/>
    <n v="21"/>
    <s v="Poaceae"/>
    <x v="29"/>
    <s v="Carricillo"/>
    <m/>
    <m/>
    <m/>
    <n v="0.3"/>
    <n v="0.1"/>
    <n v="0.1"/>
    <n v="1.0000000000000002E-2"/>
    <m/>
    <m/>
    <m/>
  </r>
  <r>
    <s v="Leona Vicario"/>
    <s v="Selva"/>
    <n v="5"/>
    <x v="1"/>
    <m/>
    <n v="1"/>
    <n v="1"/>
    <s v="Araliaceae"/>
    <x v="28"/>
    <s v="Sak chacaj"/>
    <m/>
    <m/>
    <m/>
    <n v="6"/>
    <n v="1.5"/>
    <n v="1"/>
    <n v="1.5"/>
    <m/>
    <s v="S"/>
    <m/>
  </r>
  <r>
    <s v="Leona Vicario"/>
    <s v="Selva"/>
    <n v="5"/>
    <x v="1"/>
    <m/>
    <n v="2"/>
    <n v="2"/>
    <s v="Rubiaceae"/>
    <x v="15"/>
    <s v="Tasta'ab"/>
    <m/>
    <m/>
    <m/>
    <n v="5"/>
    <n v="1"/>
    <n v="0.8"/>
    <n v="0.8"/>
    <m/>
    <s v="S"/>
    <m/>
  </r>
  <r>
    <s v="Leona Vicario"/>
    <s v="Selva"/>
    <n v="5"/>
    <x v="1"/>
    <m/>
    <n v="3"/>
    <n v="3"/>
    <s v="Rubiaceae"/>
    <x v="15"/>
    <s v="Tasta'ab"/>
    <m/>
    <m/>
    <m/>
    <n v="4"/>
    <n v="0.8"/>
    <n v="0.6"/>
    <n v="0.48"/>
    <m/>
    <s v="S"/>
    <m/>
  </r>
  <r>
    <s v="Leona Vicario"/>
    <s v="Selva"/>
    <n v="5"/>
    <x v="1"/>
    <m/>
    <n v="4"/>
    <n v="4"/>
    <s v="Rubiaceae"/>
    <x v="15"/>
    <s v="Tasta'ab"/>
    <m/>
    <m/>
    <m/>
    <n v="6"/>
    <n v="1.5"/>
    <n v="0.9"/>
    <n v="1.35"/>
    <m/>
    <s v="S"/>
    <m/>
  </r>
  <r>
    <s v="Leona Vicario"/>
    <s v="Selva"/>
    <n v="5"/>
    <x v="1"/>
    <m/>
    <n v="5"/>
    <n v="5"/>
    <s v="Leguminosae"/>
    <x v="30"/>
    <s v="Katalox"/>
    <m/>
    <m/>
    <m/>
    <n v="6"/>
    <n v="1"/>
    <n v="0.9"/>
    <n v="0.9"/>
    <m/>
    <s v="S"/>
    <m/>
  </r>
  <r>
    <s v="Leona Vicario"/>
    <s v="Selva"/>
    <n v="5"/>
    <x v="1"/>
    <m/>
    <n v="6"/>
    <n v="6"/>
    <s v="Polygonaceae"/>
    <x v="13"/>
    <s v="Boob"/>
    <m/>
    <m/>
    <m/>
    <n v="0.8"/>
    <n v="0.4"/>
    <n v="0.3"/>
    <n v="0.12"/>
    <m/>
    <s v="S"/>
    <m/>
  </r>
  <r>
    <s v="Leona Vicario"/>
    <s v="Selva"/>
    <n v="5"/>
    <x v="1"/>
    <m/>
    <n v="7"/>
    <n v="7"/>
    <s v="Leguminosae"/>
    <x v="31"/>
    <s v="Kanasin"/>
    <m/>
    <m/>
    <m/>
    <n v="3"/>
    <n v="0.5"/>
    <n v="0.4"/>
    <n v="0.2"/>
    <m/>
    <s v="S"/>
    <m/>
  </r>
  <r>
    <s v="Leona Vicario"/>
    <s v="Selva"/>
    <n v="5"/>
    <x v="1"/>
    <m/>
    <n v="8"/>
    <n v="8"/>
    <s v="Leguminosae"/>
    <x v="31"/>
    <s v="Kanasin"/>
    <m/>
    <m/>
    <m/>
    <n v="3"/>
    <n v="0.6"/>
    <n v="0.3"/>
    <n v="0.18"/>
    <m/>
    <s v="S"/>
    <m/>
  </r>
  <r>
    <s v="Leona Vicario"/>
    <s v="Selva"/>
    <n v="5"/>
    <x v="1"/>
    <m/>
    <n v="9"/>
    <n v="9"/>
    <s v="Polygonaceae"/>
    <x v="13"/>
    <s v="Boob"/>
    <m/>
    <m/>
    <m/>
    <n v="0.15"/>
    <n v="0.1"/>
    <n v="0.05"/>
    <n v="5.000000000000001E-3"/>
    <m/>
    <s v="S"/>
    <m/>
  </r>
  <r>
    <s v="Leona Vicario"/>
    <s v="Selva"/>
    <n v="5"/>
    <x v="1"/>
    <m/>
    <n v="10"/>
    <n v="10"/>
    <s v="Vitaceae "/>
    <x v="32"/>
    <s v="Bejuco Cissus"/>
    <m/>
    <m/>
    <m/>
    <n v="0.2"/>
    <n v="0.15"/>
    <n v="0.05"/>
    <n v="7.4999999999999997E-3"/>
    <m/>
    <s v="S"/>
    <m/>
  </r>
  <r>
    <s v="Leona Vicario"/>
    <s v="Selva"/>
    <n v="5"/>
    <x v="1"/>
    <m/>
    <n v="11"/>
    <n v="11"/>
    <s v="Sapindaceae"/>
    <x v="24"/>
    <s v="Bejuco alado"/>
    <m/>
    <m/>
    <m/>
    <n v="0.6"/>
    <n v="0.2"/>
    <n v="0.1"/>
    <n v="2.0000000000000004E-2"/>
    <m/>
    <s v="S"/>
    <m/>
  </r>
  <r>
    <s v="Leona Vicario"/>
    <s v="Selva"/>
    <n v="5"/>
    <x v="1"/>
    <m/>
    <n v="12"/>
    <n v="12"/>
    <s v="Sapindaceae"/>
    <x v="24"/>
    <s v="Bejuco alado"/>
    <m/>
    <m/>
    <m/>
    <n v="0.6"/>
    <n v="0.2"/>
    <n v="0.1"/>
    <n v="2.0000000000000004E-2"/>
    <m/>
    <s v="S"/>
    <m/>
  </r>
  <r>
    <s v="Leona Vicario"/>
    <s v="Selva"/>
    <n v="5"/>
    <x v="1"/>
    <m/>
    <n v="13"/>
    <n v="13"/>
    <s v="Sapindaceae"/>
    <x v="24"/>
    <s v="Bejuco alado"/>
    <m/>
    <m/>
    <m/>
    <n v="0.6"/>
    <n v="0.2"/>
    <n v="0.1"/>
    <n v="2.0000000000000004E-2"/>
    <m/>
    <s v="S"/>
    <m/>
  </r>
  <r>
    <s v="Leona Vicario"/>
    <s v="Selva"/>
    <n v="5"/>
    <x v="1"/>
    <m/>
    <n v="14"/>
    <n v="14"/>
    <s v="Vitaceae "/>
    <x v="32"/>
    <s v="Bejuco Cissus"/>
    <m/>
    <m/>
    <m/>
    <n v="0.2"/>
    <n v="0.05"/>
    <n v="0.03"/>
    <n v="1.5E-3"/>
    <m/>
    <s v="S"/>
    <m/>
  </r>
  <r>
    <s v="Leona Vicario"/>
    <s v="Selva"/>
    <n v="5"/>
    <x v="1"/>
    <m/>
    <n v="15"/>
    <n v="15"/>
    <s v="Vitaceae "/>
    <x v="32"/>
    <s v="Bejuco Cissus"/>
    <m/>
    <m/>
    <m/>
    <n v="0.1"/>
    <n v="0.05"/>
    <n v="0.03"/>
    <n v="1.5E-3"/>
    <m/>
    <s v="S"/>
    <m/>
  </r>
  <r>
    <s v="Leona Vicario"/>
    <s v="Selva"/>
    <n v="5"/>
    <x v="1"/>
    <m/>
    <n v="16"/>
    <n v="16"/>
    <s v="Vitaceae "/>
    <x v="32"/>
    <s v="Bejuco Cissus"/>
    <m/>
    <m/>
    <m/>
    <n v="0.1"/>
    <n v="0.05"/>
    <n v="0.05"/>
    <n v="2.5000000000000005E-3"/>
    <m/>
    <s v="S"/>
    <m/>
  </r>
  <r>
    <s v="Leona Vicario"/>
    <s v="Selva"/>
    <n v="5"/>
    <x v="1"/>
    <m/>
    <n v="17"/>
    <n v="17"/>
    <s v="Vitaceae "/>
    <x v="32"/>
    <s v="Bejuco Cissus"/>
    <m/>
    <m/>
    <m/>
    <n v="0.15"/>
    <n v="0.1"/>
    <n v="0.1"/>
    <n v="1.0000000000000002E-2"/>
    <m/>
    <s v="S"/>
    <m/>
  </r>
  <r>
    <s v="Leona Vicario"/>
    <s v="Selva"/>
    <n v="5"/>
    <x v="1"/>
    <m/>
    <n v="18"/>
    <n v="18"/>
    <s v="Vitaceae "/>
    <x v="32"/>
    <s v="Bejuco Cissus"/>
    <m/>
    <m/>
    <m/>
    <n v="0.1"/>
    <n v="0.05"/>
    <n v="0.03"/>
    <n v="1.5E-3"/>
    <m/>
    <s v="S"/>
    <m/>
  </r>
  <r>
    <s v="Leona Vicario"/>
    <s v="Selva"/>
    <n v="5"/>
    <x v="1"/>
    <m/>
    <n v="19"/>
    <n v="19"/>
    <s v="Vitaceae "/>
    <x v="32"/>
    <s v="Bejuco Cissus"/>
    <m/>
    <m/>
    <m/>
    <n v="0.1"/>
    <n v="0.06"/>
    <n v="0.04"/>
    <n v="2.3999999999999998E-3"/>
    <m/>
    <s v="S"/>
    <m/>
  </r>
  <r>
    <s v="Leona Vicario"/>
    <s v="Selva"/>
    <n v="6"/>
    <x v="1"/>
    <m/>
    <n v="1"/>
    <n v="1"/>
    <s v="Sapindaceae"/>
    <x v="33"/>
    <s v="Sak poom"/>
    <m/>
    <m/>
    <m/>
    <n v="6"/>
    <n v="1.2"/>
    <n v="0.9"/>
    <n v="1.08"/>
    <m/>
    <s v="S"/>
    <m/>
  </r>
  <r>
    <s v="Leona Vicario"/>
    <s v="Selva"/>
    <n v="6"/>
    <x v="1"/>
    <m/>
    <n v="2"/>
    <n v="2"/>
    <s v="Sapindaceae"/>
    <x v="33"/>
    <s v="Sak poom"/>
    <m/>
    <m/>
    <m/>
    <n v="1.6"/>
    <n v="0.8"/>
    <n v="0.6"/>
    <n v="0.48"/>
    <m/>
    <s v="S"/>
    <m/>
  </r>
  <r>
    <s v="Leona Vicario"/>
    <s v="Selva"/>
    <n v="8"/>
    <x v="0"/>
    <n v="4"/>
    <n v="22"/>
    <n v="22"/>
    <s v="Capparaceae"/>
    <x v="34"/>
    <s v="Bo'kanche'"/>
    <n v="27"/>
    <n v="8.5943669269623477"/>
    <n v="7"/>
    <n v="11"/>
    <m/>
    <m/>
    <m/>
    <s v="C"/>
    <s v="S"/>
    <n v="5.8011976756995841E-3"/>
  </r>
  <r>
    <s v="Leona Vicario"/>
    <s v="Selva"/>
    <n v="2"/>
    <x v="2"/>
    <n v="1"/>
    <n v="1"/>
    <n v="1"/>
    <s v="Polygonaceae"/>
    <x v="13"/>
    <s v="Boob"/>
    <n v="37"/>
    <n v="11.777465788800255"/>
    <n v="6"/>
    <n v="13"/>
    <m/>
    <m/>
    <m/>
    <s v="C"/>
    <s v="S"/>
    <n v="1.0894155854640236E-2"/>
  </r>
  <r>
    <s v="Leona Vicario"/>
    <s v="Selva"/>
    <n v="5"/>
    <x v="0"/>
    <n v="1"/>
    <n v="1"/>
    <n v="1"/>
    <s v="Polygonaceae"/>
    <x v="13"/>
    <s v="Boob"/>
    <n v="29.5"/>
    <n v="9.3901416424218258"/>
    <n v="5.5"/>
    <n v="9"/>
    <m/>
    <m/>
    <m/>
    <s v="CB"/>
    <s v="S"/>
    <n v="6.9252294612860976E-3"/>
  </r>
  <r>
    <s v="Leona Vicario"/>
    <s v="Selva"/>
    <n v="4"/>
    <x v="2"/>
    <n v="1"/>
    <n v="2"/>
    <n v="2"/>
    <s v="Polygonaceae"/>
    <x v="13"/>
    <s v="Boob"/>
    <n v="33"/>
    <n v="10.504226244065093"/>
    <n v="8"/>
    <n v="11"/>
    <m/>
    <m/>
    <m/>
    <s v="C"/>
    <s v="S"/>
    <n v="8.6659866513537007E-3"/>
  </r>
  <r>
    <s v="Leona Vicario"/>
    <s v="Selva"/>
    <n v="5"/>
    <x v="2"/>
    <n v="1"/>
    <n v="2"/>
    <n v="2"/>
    <s v="Polygonaceae"/>
    <x v="13"/>
    <s v="Boob"/>
    <n v="43"/>
    <n v="13.687325105903"/>
    <n v="7"/>
    <n v="10"/>
    <m/>
    <m/>
    <m/>
    <s v="C"/>
    <s v="S"/>
    <n v="1.4713874488845724E-2"/>
  </r>
  <r>
    <s v="Leona Vicario"/>
    <s v="Selva"/>
    <n v="1"/>
    <x v="0"/>
    <n v="1"/>
    <n v="2"/>
    <n v="2"/>
    <s v="Polygonaceae"/>
    <x v="13"/>
    <s v="Boob"/>
    <n v="28"/>
    <n v="8.91267681314614"/>
    <n v="3"/>
    <n v="7"/>
    <m/>
    <m/>
    <m/>
    <s v="C"/>
    <s v="S"/>
    <n v="6.2388737692022989E-3"/>
  </r>
  <r>
    <s v="Leona Vicario"/>
    <s v="Selva"/>
    <n v="2"/>
    <x v="0"/>
    <n v="1"/>
    <n v="2"/>
    <n v="2"/>
    <s v="Polygonaceae"/>
    <x v="13"/>
    <s v="Boob"/>
    <n v="19"/>
    <n v="6.0478878374920226"/>
    <n v="5"/>
    <n v="6"/>
    <m/>
    <m/>
    <m/>
    <s v="C"/>
    <s v="SD"/>
    <n v="2.8727467228087107E-3"/>
  </r>
  <r>
    <s v="Leona Vicario"/>
    <s v="Selva"/>
    <n v="5"/>
    <x v="0"/>
    <n v="1"/>
    <s v="1A"/>
    <n v="2"/>
    <s v="Polygonaceae"/>
    <x v="13"/>
    <s v="Boob"/>
    <n v="23"/>
    <n v="7.3211273822271856"/>
    <n v="5.5"/>
    <n v="9"/>
    <m/>
    <m/>
    <m/>
    <s v="C"/>
    <s v="S"/>
    <n v="4.2096482447806314E-3"/>
  </r>
  <r>
    <s v="Leona Vicario"/>
    <s v="Selva"/>
    <n v="9"/>
    <x v="2"/>
    <n v="1"/>
    <n v="3"/>
    <n v="3"/>
    <s v="Polygonaceae"/>
    <x v="13"/>
    <s v="Boob"/>
    <n v="35.5"/>
    <n v="11.300000959524569"/>
    <n v="5.5"/>
    <n v="10"/>
    <m/>
    <m/>
    <m/>
    <s v="C"/>
    <s v="S"/>
    <n v="1.0028750851578054E-2"/>
  </r>
  <r>
    <s v="Leona Vicario"/>
    <s v="Selva"/>
    <n v="10"/>
    <x v="2"/>
    <n v="1"/>
    <n v="3"/>
    <n v="3"/>
    <s v="Polygonaceae"/>
    <x v="13"/>
    <s v="Boob"/>
    <n v="33.5"/>
    <n v="10.663381187156988"/>
    <n v="6"/>
    <n v="10"/>
    <m/>
    <m/>
    <m/>
    <s v="C"/>
    <s v="S"/>
    <n v="8.9305817442439771E-3"/>
  </r>
  <r>
    <s v="Leona Vicario"/>
    <s v="Selva"/>
    <n v="11"/>
    <x v="2"/>
    <n v="1"/>
    <n v="2"/>
    <n v="3"/>
    <s v="Polygonaceae"/>
    <x v="13"/>
    <s v="Boob"/>
    <n v="36"/>
    <n v="11.459155902616464"/>
    <n v="4"/>
    <n v="10"/>
    <m/>
    <m/>
    <m/>
    <s v="C"/>
    <s v="S"/>
    <n v="1.0313240312354817E-2"/>
  </r>
  <r>
    <s v="Leona Vicario"/>
    <s v="Selva"/>
    <n v="11"/>
    <x v="2"/>
    <n v="1"/>
    <n v="3"/>
    <n v="4"/>
    <s v="Polygonaceae"/>
    <x v="13"/>
    <s v="Boob"/>
    <n v="46"/>
    <n v="14.642254764454371"/>
    <n v="6"/>
    <n v="12"/>
    <m/>
    <m/>
    <m/>
    <s v="C"/>
    <s v="S"/>
    <n v="1.6838592979122526E-2"/>
  </r>
  <r>
    <s v="Leona Vicario"/>
    <s v="Selva"/>
    <n v="1"/>
    <x v="0"/>
    <n v="1"/>
    <n v="4"/>
    <n v="4"/>
    <s v="Polygonaceae"/>
    <x v="13"/>
    <s v="Boob"/>
    <n v="21"/>
    <n v="6.6845076098596046"/>
    <n v="6"/>
    <n v="8"/>
    <m/>
    <m/>
    <m/>
    <s v="C"/>
    <s v="S"/>
    <n v="3.5093664951762926E-3"/>
  </r>
  <r>
    <s v="Leona Vicario"/>
    <s v="Selva"/>
    <n v="6"/>
    <x v="1"/>
    <m/>
    <n v="3"/>
    <n v="3"/>
    <s v="Sapindaceae"/>
    <x v="33"/>
    <s v="Sak poom"/>
    <m/>
    <m/>
    <m/>
    <n v="4"/>
    <n v="2"/>
    <n v="1"/>
    <n v="2"/>
    <m/>
    <s v="S"/>
    <m/>
  </r>
  <r>
    <s v="Leona Vicario"/>
    <s v="Selva"/>
    <n v="2"/>
    <x v="2"/>
    <n v="1"/>
    <n v="5"/>
    <n v="5"/>
    <s v="Polygonaceae"/>
    <x v="13"/>
    <s v="Boob"/>
    <n v="35"/>
    <n v="11.140846016432674"/>
    <n v="8"/>
    <n v="12"/>
    <m/>
    <m/>
    <m/>
    <s v="C"/>
    <s v="S"/>
    <n v="9.7482402643785885E-3"/>
  </r>
  <r>
    <s v="Leona Vicario"/>
    <s v="Selva"/>
    <n v="9"/>
    <x v="2"/>
    <n v="1"/>
    <n v="5"/>
    <n v="5"/>
    <s v="Polygonaceae"/>
    <x v="13"/>
    <s v="Boob"/>
    <n v="32"/>
    <n v="10.185916357881302"/>
    <n v="4.5"/>
    <n v="9"/>
    <m/>
    <m/>
    <m/>
    <s v="C"/>
    <s v="S"/>
    <n v="8.1487330863050413E-3"/>
  </r>
  <r>
    <s v="Leona Vicario"/>
    <s v="Selva"/>
    <n v="10"/>
    <x v="2"/>
    <n v="1"/>
    <n v="5"/>
    <n v="5"/>
    <s v="Polygonaceae"/>
    <x v="13"/>
    <s v="Boob"/>
    <n v="32"/>
    <n v="10.185916357881302"/>
    <n v="4"/>
    <n v="10"/>
    <m/>
    <m/>
    <m/>
    <s v="C"/>
    <s v="S"/>
    <n v="8.1487330863050413E-3"/>
  </r>
  <r>
    <s v="Leona Vicario"/>
    <s v="Selva"/>
    <n v="11"/>
    <x v="2"/>
    <n v="1"/>
    <n v="4"/>
    <n v="5"/>
    <s v="Polygonaceae"/>
    <x v="13"/>
    <s v="Boob"/>
    <n v="31.5"/>
    <n v="10.026761414789407"/>
    <n v="6"/>
    <n v="11"/>
    <m/>
    <m/>
    <m/>
    <s v="C"/>
    <s v="S"/>
    <n v="7.8960746141466566E-3"/>
  </r>
  <r>
    <s v="Leona Vicario"/>
    <s v="Selva"/>
    <n v="8"/>
    <x v="0"/>
    <n v="1"/>
    <n v="5"/>
    <n v="5"/>
    <s v="Polygonaceae"/>
    <x v="13"/>
    <s v="Boob"/>
    <n v="22"/>
    <n v="7.0028174960433951"/>
    <n v="6"/>
    <n v="9"/>
    <m/>
    <m/>
    <m/>
    <s v="C"/>
    <s v="S"/>
    <n v="3.8515496228238677E-3"/>
  </r>
  <r>
    <s v="Leona Vicario"/>
    <s v="Selva"/>
    <n v="11"/>
    <x v="0"/>
    <n v="1"/>
    <n v="5"/>
    <n v="5"/>
    <s v="Polygonaceae"/>
    <x v="13"/>
    <s v="Boob"/>
    <n v="16"/>
    <n v="5.0929581789406511"/>
    <n v="6"/>
    <n v="8"/>
    <m/>
    <m/>
    <m/>
    <s v="C"/>
    <s v="S"/>
    <n v="2.0371832715762603E-3"/>
  </r>
  <r>
    <s v="Leona Vicario"/>
    <s v="Selva"/>
    <n v="6"/>
    <x v="1"/>
    <m/>
    <n v="4"/>
    <n v="4"/>
    <s v="Sapindaceae"/>
    <x v="33"/>
    <s v="Sak poom"/>
    <m/>
    <m/>
    <m/>
    <n v="2.5"/>
    <n v="0.9"/>
    <n v="0.8"/>
    <n v="0.72000000000000008"/>
    <m/>
    <s v="S"/>
    <m/>
  </r>
  <r>
    <s v="Leona Vicario"/>
    <s v="Selva"/>
    <n v="6"/>
    <x v="1"/>
    <m/>
    <n v="5"/>
    <n v="5"/>
    <s v="Polygonaceae"/>
    <x v="13"/>
    <s v="Boob"/>
    <m/>
    <m/>
    <m/>
    <n v="3"/>
    <n v="1"/>
    <n v="0.5"/>
    <n v="0.5"/>
    <m/>
    <s v="S"/>
    <m/>
  </r>
  <r>
    <s v="Leona Vicario"/>
    <s v="Selva"/>
    <n v="11"/>
    <x v="0"/>
    <n v="1"/>
    <n v="6"/>
    <n v="6"/>
    <s v="Polygonaceae"/>
    <x v="13"/>
    <s v="Boob"/>
    <n v="15"/>
    <n v="4.7746482927568605"/>
    <n v="5"/>
    <n v="11"/>
    <m/>
    <m/>
    <m/>
    <s v="C"/>
    <s v="S"/>
    <n v="1.7904931097838226E-3"/>
  </r>
  <r>
    <s v="Leona Vicario"/>
    <s v="Selva"/>
    <n v="6"/>
    <x v="1"/>
    <m/>
    <n v="6"/>
    <n v="6"/>
    <s v="Sapindaceae"/>
    <x v="33"/>
    <s v="Sak poom"/>
    <m/>
    <m/>
    <m/>
    <n v="2.5"/>
    <n v="0.8"/>
    <n v="0.6"/>
    <n v="0.48"/>
    <m/>
    <s v="S"/>
    <m/>
  </r>
  <r>
    <s v="Leona Vicario"/>
    <s v="Selva"/>
    <n v="5"/>
    <x v="2"/>
    <n v="1"/>
    <n v="7"/>
    <n v="7"/>
    <s v="Polygonaceae"/>
    <x v="13"/>
    <s v="Boob"/>
    <n v="40"/>
    <n v="12.732395447351628"/>
    <n v="6"/>
    <n v="9"/>
    <m/>
    <m/>
    <m/>
    <s v="C"/>
    <s v="S"/>
    <n v="1.2732395447351628E-2"/>
  </r>
  <r>
    <s v="Leona Vicario"/>
    <s v="Selva"/>
    <n v="11"/>
    <x v="2"/>
    <n v="2"/>
    <n v="6"/>
    <n v="7"/>
    <s v="Polygonaceae"/>
    <x v="13"/>
    <s v="Boob"/>
    <n v="45.5"/>
    <n v="14.483099821362476"/>
    <n v="7"/>
    <n v="10"/>
    <m/>
    <m/>
    <m/>
    <s v="C"/>
    <s v="S"/>
    <n v="1.6474526046799814E-2"/>
  </r>
  <r>
    <s v="Leona Vicario"/>
    <s v="Selva"/>
    <n v="11"/>
    <x v="0"/>
    <n v="1"/>
    <n v="7"/>
    <n v="7"/>
    <s v="Polygonaceae"/>
    <x v="13"/>
    <s v="Boob"/>
    <n v="19"/>
    <n v="6.0478878374920226"/>
    <n v="8"/>
    <n v="10"/>
    <m/>
    <m/>
    <m/>
    <s v="C"/>
    <s v="S"/>
    <n v="2.8727467228087107E-3"/>
  </r>
  <r>
    <s v="Leona Vicario"/>
    <s v="Selva"/>
    <n v="6"/>
    <x v="1"/>
    <m/>
    <n v="7"/>
    <n v="7"/>
    <s v="Araliaceae"/>
    <x v="28"/>
    <s v="Sak chacaj"/>
    <m/>
    <m/>
    <m/>
    <n v="3"/>
    <n v="2"/>
    <n v="0.6"/>
    <n v="1.2"/>
    <m/>
    <s v="S"/>
    <m/>
  </r>
  <r>
    <s v="Leona Vicario"/>
    <s v="Selva"/>
    <n v="6"/>
    <x v="2"/>
    <n v="2"/>
    <n v="7"/>
    <n v="8"/>
    <s v="Polygonaceae"/>
    <x v="13"/>
    <s v="Boob"/>
    <n v="33"/>
    <n v="10.504226244065093"/>
    <n v="7"/>
    <n v="12"/>
    <m/>
    <m/>
    <m/>
    <s v="C"/>
    <s v="S"/>
    <n v="8.6659866513537007E-3"/>
  </r>
  <r>
    <s v="Leona Vicario"/>
    <s v="Selva"/>
    <n v="11"/>
    <x v="2"/>
    <n v="2"/>
    <n v="7"/>
    <n v="8"/>
    <s v="Polygonaceae"/>
    <x v="13"/>
    <s v="Boob"/>
    <n v="36"/>
    <n v="11.459155902616464"/>
    <n v="6"/>
    <n v="11"/>
    <m/>
    <m/>
    <m/>
    <s v="C"/>
    <s v="S"/>
    <n v="1.0313240312354817E-2"/>
  </r>
  <r>
    <s v="Leona Vicario"/>
    <s v="Selva"/>
    <n v="2"/>
    <x v="0"/>
    <n v="2"/>
    <n v="8"/>
    <n v="8"/>
    <s v="Polygonaceae"/>
    <x v="13"/>
    <s v="Boob"/>
    <n v="16"/>
    <n v="5.0929581789406511"/>
    <n v="3.5"/>
    <n v="7"/>
    <m/>
    <m/>
    <m/>
    <s v="C"/>
    <s v="S"/>
    <n v="2.0371832715762603E-3"/>
  </r>
  <r>
    <s v="Leona Vicario"/>
    <s v="Selva"/>
    <n v="6"/>
    <x v="0"/>
    <n v="1"/>
    <n v="8"/>
    <n v="8"/>
    <s v="Polygonaceae"/>
    <x v="13"/>
    <s v="Boob"/>
    <n v="21.5"/>
    <n v="6.8436625529514998"/>
    <n v="6"/>
    <n v="11"/>
    <m/>
    <m/>
    <m/>
    <s v="C"/>
    <s v="S"/>
    <n v="3.6784686222114311E-3"/>
  </r>
  <r>
    <s v="Leona Vicario"/>
    <s v="Selva"/>
    <n v="9"/>
    <x v="2"/>
    <n v="2"/>
    <n v="9"/>
    <n v="9"/>
    <s v="Polygonaceae"/>
    <x v="13"/>
    <s v="Boob"/>
    <n v="32"/>
    <n v="10.185916357881302"/>
    <n v="7"/>
    <n v="12"/>
    <m/>
    <m/>
    <m/>
    <s v="C"/>
    <s v="S"/>
    <n v="8.1487330863050413E-3"/>
  </r>
  <r>
    <s v="Leona Vicario"/>
    <s v="Selva"/>
    <n v="6"/>
    <x v="1"/>
    <m/>
    <n v="8"/>
    <n v="8"/>
    <s v="Araliaceae"/>
    <x v="28"/>
    <s v="Sak chacaj"/>
    <m/>
    <m/>
    <m/>
    <n v="8"/>
    <n v="1"/>
    <n v="1"/>
    <n v="1"/>
    <m/>
    <s v="S"/>
    <m/>
  </r>
  <r>
    <s v="Leona Vicario"/>
    <s v="Selva"/>
    <n v="3"/>
    <x v="2"/>
    <n v="1"/>
    <n v="10"/>
    <n v="10"/>
    <s v="Polygonaceae"/>
    <x v="13"/>
    <s v="Boob"/>
    <n v="42"/>
    <n v="13.369015219719209"/>
    <n v="5.5"/>
    <n v="9"/>
    <m/>
    <m/>
    <m/>
    <s v="C"/>
    <s v="S"/>
    <n v="1.4037465980705171E-2"/>
  </r>
  <r>
    <s v="Leona Vicario"/>
    <s v="Selva"/>
    <n v="10"/>
    <x v="2"/>
    <n v="3"/>
    <n v="10"/>
    <n v="10"/>
    <s v="Polygonaceae"/>
    <x v="13"/>
    <s v="Boob"/>
    <n v="47"/>
    <n v="14.960564650638162"/>
    <n v="4"/>
    <n v="10"/>
    <m/>
    <m/>
    <m/>
    <s v="C"/>
    <s v="S"/>
    <n v="1.7578663464499839E-2"/>
  </r>
  <r>
    <s v="Leona Vicario"/>
    <s v="Selva"/>
    <n v="6"/>
    <x v="2"/>
    <n v="3"/>
    <n v="10"/>
    <n v="11"/>
    <s v="Polygonaceae"/>
    <x v="13"/>
    <s v="Boob"/>
    <n v="35"/>
    <n v="11.140846016432674"/>
    <n v="6"/>
    <n v="13"/>
    <m/>
    <m/>
    <m/>
    <s v="C"/>
    <s v="S"/>
    <n v="9.7482402643785885E-3"/>
  </r>
  <r>
    <s v="Leona Vicario"/>
    <s v="Selva"/>
    <n v="9"/>
    <x v="2"/>
    <n v="3"/>
    <n v="11"/>
    <n v="11"/>
    <s v="Polygonaceae"/>
    <x v="13"/>
    <s v="Boob"/>
    <n v="35.5"/>
    <n v="11.300000959524569"/>
    <n v="5"/>
    <n v="10"/>
    <m/>
    <m/>
    <m/>
    <s v="C"/>
    <s v="S"/>
    <n v="1.0028750851578054E-2"/>
  </r>
  <r>
    <s v="Leona Vicario"/>
    <s v="Selva"/>
    <n v="10"/>
    <x v="2"/>
    <n v="3"/>
    <n v="11"/>
    <n v="11"/>
    <s v="Polygonaceae"/>
    <x v="13"/>
    <s v="Boob"/>
    <n v="36"/>
    <n v="11.459155902616464"/>
    <n v="5"/>
    <n v="12"/>
    <m/>
    <m/>
    <m/>
    <s v="C"/>
    <s v="S"/>
    <n v="1.0313240312354817E-2"/>
  </r>
  <r>
    <s v="Leona Vicario"/>
    <s v="Selva"/>
    <n v="6"/>
    <x v="2"/>
    <n v="4"/>
    <n v="11"/>
    <n v="12"/>
    <s v="Polygonaceae"/>
    <x v="13"/>
    <s v="Boob"/>
    <n v="34.5"/>
    <n v="10.981691073340778"/>
    <n v="3"/>
    <n v="10"/>
    <m/>
    <m/>
    <m/>
    <s v="C"/>
    <s v="S"/>
    <n v="9.4717085507564219E-3"/>
  </r>
  <r>
    <s v="Leona Vicario"/>
    <s v="Selva"/>
    <n v="9"/>
    <x v="2"/>
    <n v="3"/>
    <n v="12"/>
    <n v="12"/>
    <s v="Polygonaceae"/>
    <x v="13"/>
    <s v="Boob"/>
    <n v="34"/>
    <n v="10.822536130248883"/>
    <n v="6"/>
    <n v="10"/>
    <m/>
    <m/>
    <m/>
    <s v="C"/>
    <s v="S"/>
    <n v="9.1991557107115509E-3"/>
  </r>
  <r>
    <s v="Leona Vicario"/>
    <s v="Selva"/>
    <n v="3"/>
    <x v="0"/>
    <n v="3"/>
    <n v="12"/>
    <n v="12"/>
    <s v="Polygonaceae"/>
    <x v="13"/>
    <s v="Boob"/>
    <n v="17"/>
    <n v="5.4112680651244416"/>
    <n v="5"/>
    <n v="8"/>
    <m/>
    <m/>
    <m/>
    <s v="C"/>
    <s v="S"/>
    <n v="2.2997889276778877E-3"/>
  </r>
  <r>
    <s v="Leona Vicario"/>
    <s v="Selva"/>
    <n v="6"/>
    <x v="1"/>
    <m/>
    <n v="9"/>
    <n v="9"/>
    <s v="Araliaceae"/>
    <x v="28"/>
    <s v="Sak chacaj"/>
    <m/>
    <m/>
    <m/>
    <n v="7"/>
    <n v="1"/>
    <n v="0.9"/>
    <n v="0.9"/>
    <m/>
    <s v="S"/>
    <m/>
  </r>
  <r>
    <s v="Leona Vicario"/>
    <s v="Selva"/>
    <n v="9"/>
    <x v="2"/>
    <n v="3"/>
    <n v="13"/>
    <n v="13"/>
    <s v="Polygonaceae"/>
    <x v="13"/>
    <s v="Boob"/>
    <n v="37"/>
    <n v="11.777465788800255"/>
    <n v="5.5"/>
    <n v="10"/>
    <m/>
    <m/>
    <m/>
    <s v="C"/>
    <s v="S"/>
    <n v="1.0894155854640236E-2"/>
  </r>
  <r>
    <s v="Leona Vicario"/>
    <s v="Selva"/>
    <n v="10"/>
    <x v="2"/>
    <n v="4"/>
    <n v="13"/>
    <n v="13"/>
    <s v="Polygonaceae"/>
    <x v="13"/>
    <s v="Boob"/>
    <n v="31.5"/>
    <n v="10.026761414789407"/>
    <n v="5"/>
    <n v="11"/>
    <m/>
    <m/>
    <m/>
    <s v="C"/>
    <s v="S"/>
    <n v="7.8960746141466566E-3"/>
  </r>
  <r>
    <s v="Leona Vicario"/>
    <s v="Selva"/>
    <n v="10"/>
    <x v="0"/>
    <n v="1"/>
    <n v="13"/>
    <n v="13"/>
    <s v="Polygonaceae"/>
    <x v="13"/>
    <s v="Boob"/>
    <n v="29.5"/>
    <n v="9.3901416424218258"/>
    <n v="5"/>
    <n v="10"/>
    <m/>
    <m/>
    <m/>
    <s v="C"/>
    <s v="S"/>
    <n v="6.9252294612860976E-3"/>
  </r>
  <r>
    <s v="Leona Vicario"/>
    <s v="Selva"/>
    <n v="11"/>
    <x v="0"/>
    <n v="1"/>
    <n v="13"/>
    <n v="13"/>
    <s v="Polygonaceae"/>
    <x v="13"/>
    <s v="Boob"/>
    <n v="18.5"/>
    <n v="5.8887328944001274"/>
    <n v="6"/>
    <n v="8"/>
    <m/>
    <m/>
    <m/>
    <s v="C"/>
    <s v="S"/>
    <n v="2.723538963660059E-3"/>
  </r>
  <r>
    <s v="Leona Vicario"/>
    <s v="Selva"/>
    <n v="6"/>
    <x v="1"/>
    <m/>
    <n v="10"/>
    <n v="10"/>
    <s v="Rubiaceae"/>
    <x v="15"/>
    <s v="Tasta'ab"/>
    <m/>
    <m/>
    <m/>
    <n v="2"/>
    <n v="0.9"/>
    <n v="0.8"/>
    <n v="0.72000000000000008"/>
    <m/>
    <s v="S"/>
    <m/>
  </r>
  <r>
    <s v="Leona Vicario"/>
    <s v="Selva"/>
    <n v="5"/>
    <x v="2"/>
    <n v="1"/>
    <n v="13"/>
    <n v="14"/>
    <s v="Polygonaceae"/>
    <x v="13"/>
    <s v="Boob"/>
    <n v="34"/>
    <n v="10.822536130248883"/>
    <n v="6"/>
    <n v="10"/>
    <m/>
    <m/>
    <m/>
    <s v="C"/>
    <s v="S"/>
    <n v="9.1991557107115509E-3"/>
  </r>
  <r>
    <s v="Leona Vicario"/>
    <s v="Selva"/>
    <n v="9"/>
    <x v="2"/>
    <n v="3"/>
    <n v="14"/>
    <n v="14"/>
    <s v="Polygonaceae"/>
    <x v="13"/>
    <s v="Boob"/>
    <n v="32"/>
    <n v="10.185916357881302"/>
    <n v="6"/>
    <n v="12"/>
    <m/>
    <m/>
    <m/>
    <s v="C"/>
    <s v="S"/>
    <n v="8.1487330863050413E-3"/>
  </r>
  <r>
    <s v="Leona Vicario"/>
    <s v="Selva"/>
    <n v="11"/>
    <x v="0"/>
    <n v="1"/>
    <n v="14"/>
    <n v="14"/>
    <s v="Polygonaceae"/>
    <x v="13"/>
    <s v="Boob"/>
    <n v="24"/>
    <n v="7.6394372684109761"/>
    <n v="6"/>
    <n v="8"/>
    <m/>
    <m/>
    <m/>
    <s v="C"/>
    <s v="S"/>
    <n v="4.5836623610465855E-3"/>
  </r>
  <r>
    <s v="Leona Vicario"/>
    <s v="Selva"/>
    <n v="6"/>
    <x v="1"/>
    <m/>
    <n v="11"/>
    <n v="11"/>
    <s v="Leguminosae"/>
    <x v="31"/>
    <s v="Kanasin"/>
    <m/>
    <m/>
    <m/>
    <n v="1"/>
    <n v="0.5"/>
    <n v="0.4"/>
    <n v="0.2"/>
    <m/>
    <s v="S"/>
    <m/>
  </r>
  <r>
    <s v="Leona Vicario"/>
    <s v="Selva"/>
    <n v="4"/>
    <x v="0"/>
    <n v="2"/>
    <n v="14"/>
    <n v="15"/>
    <s v="Polygonaceae"/>
    <x v="13"/>
    <s v="Boob"/>
    <n v="22.5"/>
    <n v="7.1619724391352904"/>
    <n v="1.3"/>
    <n v="6"/>
    <m/>
    <m/>
    <m/>
    <s v="C"/>
    <s v="S"/>
    <n v="4.0286094970136003E-3"/>
  </r>
  <r>
    <s v="Leona Vicario"/>
    <s v="Selva"/>
    <n v="11"/>
    <x v="0"/>
    <n v="2"/>
    <n v="15"/>
    <n v="15"/>
    <s v="Polygonaceae"/>
    <x v="13"/>
    <s v="Boob"/>
    <n v="18"/>
    <n v="5.7295779513082321"/>
    <n v="3.5"/>
    <n v="7"/>
    <m/>
    <m/>
    <m/>
    <s v="C"/>
    <s v="S"/>
    <n v="2.5783100780887042E-3"/>
  </r>
  <r>
    <s v="Leona Vicario"/>
    <s v="Selva"/>
    <n v="6"/>
    <x v="1"/>
    <m/>
    <n v="12"/>
    <n v="12"/>
    <s v="Polygonaceae"/>
    <x v="13"/>
    <s v="Boob"/>
    <m/>
    <m/>
    <m/>
    <n v="2.2000000000000002"/>
    <n v="0.6"/>
    <n v="0.4"/>
    <n v="0.24"/>
    <m/>
    <s v="S"/>
    <m/>
  </r>
  <r>
    <s v="Leona Vicario"/>
    <s v="Selva"/>
    <n v="2"/>
    <x v="2"/>
    <n v="1"/>
    <n v="16"/>
    <n v="16"/>
    <s v="Polygonaceae"/>
    <x v="13"/>
    <s v="Boob"/>
    <n v="31.5"/>
    <n v="10.026761414789407"/>
    <n v="6"/>
    <n v="9"/>
    <m/>
    <m/>
    <m/>
    <s v="C"/>
    <s v="S"/>
    <n v="7.8960746141466566E-3"/>
  </r>
  <r>
    <s v="Leona Vicario"/>
    <s v="Selva"/>
    <n v="11"/>
    <x v="2"/>
    <n v="3"/>
    <n v="15"/>
    <n v="16"/>
    <s v="Polygonaceae"/>
    <x v="13"/>
    <s v="Boob"/>
    <n v="31.5"/>
    <n v="10.026761414789407"/>
    <n v="5"/>
    <n v="12"/>
    <m/>
    <m/>
    <m/>
    <s v="C"/>
    <s v="S"/>
    <n v="7.8960746141466566E-3"/>
  </r>
  <r>
    <s v="Leona Vicario"/>
    <s v="Selva"/>
    <n v="6"/>
    <x v="1"/>
    <m/>
    <n v="13"/>
    <n v="13"/>
    <s v="Polygonaceae"/>
    <x v="13"/>
    <s v="Boob"/>
    <m/>
    <m/>
    <m/>
    <n v="1.9"/>
    <n v="0.6"/>
    <n v="0.2"/>
    <n v="0.12"/>
    <m/>
    <s v="S"/>
    <m/>
  </r>
  <r>
    <s v="Leona Vicario"/>
    <s v="Selva"/>
    <n v="6"/>
    <x v="2"/>
    <n v="4"/>
    <n v="16"/>
    <n v="17"/>
    <s v="Polygonaceae"/>
    <x v="13"/>
    <s v="Boob"/>
    <n v="34"/>
    <n v="10.822536130248883"/>
    <n v="5.5"/>
    <n v="11"/>
    <m/>
    <m/>
    <m/>
    <s v="C"/>
    <s v="S"/>
    <n v="9.1991557107115509E-3"/>
  </r>
  <r>
    <s v="Leona Vicario"/>
    <s v="Selva"/>
    <n v="11"/>
    <x v="2"/>
    <n v="3"/>
    <n v="16"/>
    <n v="17"/>
    <s v="Polygonaceae"/>
    <x v="13"/>
    <s v="Boob"/>
    <n v="35"/>
    <n v="11.140846016432674"/>
    <n v="6"/>
    <n v="13"/>
    <m/>
    <m/>
    <m/>
    <s v="C"/>
    <s v="S"/>
    <n v="9.7482402643785885E-3"/>
  </r>
  <r>
    <s v="Leona Vicario"/>
    <s v="Selva"/>
    <n v="7"/>
    <x v="2"/>
    <n v="2"/>
    <n v="15"/>
    <n v="18"/>
    <s v="Polygonaceae"/>
    <x v="13"/>
    <s v="Boob"/>
    <n v="49"/>
    <n v="15.597184423005743"/>
    <n v="9"/>
    <n v="13"/>
    <m/>
    <m/>
    <m/>
    <s v="C"/>
    <s v="S"/>
    <n v="1.9106550918182034E-2"/>
  </r>
  <r>
    <s v="Leona Vicario"/>
    <s v="Selva"/>
    <n v="11"/>
    <x v="2"/>
    <n v="3"/>
    <n v="17"/>
    <n v="18"/>
    <s v="Polygonaceae"/>
    <x v="13"/>
    <s v="Boob"/>
    <n v="34"/>
    <n v="10.822536130248883"/>
    <n v="6"/>
    <n v="10"/>
    <m/>
    <m/>
    <m/>
    <s v="C"/>
    <s v="S"/>
    <n v="9.1991557107115509E-3"/>
  </r>
  <r>
    <s v="Leona Vicario"/>
    <s v="Selva"/>
    <n v="6"/>
    <x v="1"/>
    <m/>
    <n v="14"/>
    <n v="14"/>
    <s v="Polygonaceae"/>
    <x v="13"/>
    <s v="Boob"/>
    <m/>
    <m/>
    <m/>
    <n v="2.5"/>
    <n v="0.6"/>
    <n v="0.6"/>
    <n v="0.36"/>
    <m/>
    <s v="S"/>
    <m/>
  </r>
  <r>
    <s v="Leona Vicario"/>
    <s v="Selva"/>
    <n v="2"/>
    <x v="2"/>
    <n v="2"/>
    <n v="20"/>
    <n v="20"/>
    <s v="Polygonaceae"/>
    <x v="13"/>
    <s v="Boob"/>
    <n v="34.5"/>
    <n v="10.981691073340778"/>
    <n v="7"/>
    <n v="10"/>
    <m/>
    <m/>
    <m/>
    <s v="C"/>
    <s v="S"/>
    <n v="9.4717085507564219E-3"/>
  </r>
  <r>
    <s v="Leona Vicario"/>
    <s v="Selva"/>
    <n v="11"/>
    <x v="2"/>
    <n v="4"/>
    <n v="20"/>
    <n v="21"/>
    <s v="Polygonaceae"/>
    <x v="13"/>
    <s v="Boob"/>
    <n v="36"/>
    <n v="11.459155902616464"/>
    <n v="6"/>
    <n v="12"/>
    <m/>
    <m/>
    <m/>
    <s v="C"/>
    <s v="S"/>
    <n v="1.0313240312354817E-2"/>
  </r>
  <r>
    <s v="Leona Vicario"/>
    <s v="Selva"/>
    <n v="8"/>
    <x v="2"/>
    <n v="2"/>
    <n v="20"/>
    <n v="22"/>
    <s v="Polygonaceae"/>
    <x v="13"/>
    <s v="Boob"/>
    <n v="34"/>
    <n v="10.822536130248883"/>
    <n v="8"/>
    <n v="11"/>
    <m/>
    <m/>
    <m/>
    <s v="C"/>
    <s v="S"/>
    <n v="9.1991557107115509E-3"/>
  </r>
  <r>
    <s v="Leona Vicario"/>
    <s v="Selva"/>
    <n v="11"/>
    <x v="2"/>
    <n v="4"/>
    <n v="21"/>
    <n v="22"/>
    <s v="Polygonaceae"/>
    <x v="13"/>
    <s v="Boob"/>
    <n v="38.5"/>
    <n v="12.254930618075941"/>
    <n v="1.4"/>
    <n v="12"/>
    <m/>
    <m/>
    <m/>
    <s v="C"/>
    <s v="S"/>
    <n v="1.1795370719898092E-2"/>
  </r>
  <r>
    <s v="Leona Vicario"/>
    <s v="Selva"/>
    <n v="11"/>
    <x v="0"/>
    <n v="3"/>
    <n v="22"/>
    <n v="22"/>
    <s v="Polygonaceae"/>
    <x v="13"/>
    <s v="Boob"/>
    <n v="22"/>
    <n v="7.0028174960433951"/>
    <n v="3.5"/>
    <n v="8"/>
    <m/>
    <m/>
    <m/>
    <s v="C"/>
    <s v="S"/>
    <n v="3.8515496228238677E-3"/>
  </r>
  <r>
    <s v="Leona Vicario"/>
    <s v="Selva"/>
    <n v="5"/>
    <x v="2"/>
    <n v="2"/>
    <n v="21"/>
    <n v="23"/>
    <s v="Polygonaceae"/>
    <x v="13"/>
    <s v="Boob"/>
    <n v="33"/>
    <n v="10.504226244065093"/>
    <n v="4"/>
    <n v="10"/>
    <m/>
    <m/>
    <m/>
    <s v="C"/>
    <s v="S"/>
    <n v="8.6659866513537007E-3"/>
  </r>
  <r>
    <s v="Leona Vicario"/>
    <s v="Selva"/>
    <n v="8"/>
    <x v="2"/>
    <n v="2"/>
    <n v="21"/>
    <n v="23"/>
    <s v="Polygonaceae"/>
    <x v="13"/>
    <s v="Boob"/>
    <n v="41.5"/>
    <n v="13.209860276627314"/>
    <n v="9"/>
    <n v="12"/>
    <m/>
    <m/>
    <m/>
    <s v="C"/>
    <s v="S"/>
    <n v="1.3705230037000837E-2"/>
  </r>
  <r>
    <s v="Leona Vicario"/>
    <s v="Selva"/>
    <n v="6"/>
    <x v="0"/>
    <n v="3"/>
    <n v="20"/>
    <n v="23"/>
    <s v="Polygonaceae"/>
    <x v="13"/>
    <s v="Boob"/>
    <n v="16.5"/>
    <n v="5.2521131220325463"/>
    <n v="5"/>
    <n v="8"/>
    <m/>
    <m/>
    <m/>
    <s v="C"/>
    <s v="S"/>
    <n v="2.1664966628384252E-3"/>
  </r>
  <r>
    <s v="Leona Vicario"/>
    <s v="Selva"/>
    <n v="11"/>
    <x v="0"/>
    <n v="3"/>
    <n v="23"/>
    <n v="23"/>
    <s v="Polygonaceae"/>
    <x v="13"/>
    <s v="Boob"/>
    <n v="21.5"/>
    <n v="6.8436625529514998"/>
    <n v="3.5"/>
    <n v="8"/>
    <m/>
    <m/>
    <m/>
    <s v="C"/>
    <s v="S"/>
    <n v="3.6784686222114311E-3"/>
  </r>
  <r>
    <s v="Leona Vicario"/>
    <s v="Selva"/>
    <n v="5"/>
    <x v="2"/>
    <n v="2"/>
    <n v="22"/>
    <n v="24"/>
    <s v="Polygonaceae"/>
    <x v="13"/>
    <s v="Boob"/>
    <n v="35"/>
    <n v="11.140846016432674"/>
    <n v="6"/>
    <n v="11"/>
    <m/>
    <m/>
    <m/>
    <s v="C"/>
    <s v="S"/>
    <n v="9.7482402643785885E-3"/>
  </r>
  <r>
    <s v="Leona Vicario"/>
    <s v="Selva"/>
    <n v="9"/>
    <x v="0"/>
    <n v="2"/>
    <n v="24"/>
    <n v="24"/>
    <s v="Polygonaceae"/>
    <x v="13"/>
    <s v="Boob"/>
    <n v="21"/>
    <n v="6.6845076098596046"/>
    <n v="3"/>
    <n v="9"/>
    <m/>
    <m/>
    <m/>
    <s v="C"/>
    <s v="S"/>
    <n v="3.5093664951762926E-3"/>
  </r>
  <r>
    <s v="Leona Vicario"/>
    <s v="Selva"/>
    <n v="1"/>
    <x v="2"/>
    <n v="4"/>
    <n v="22"/>
    <n v="25"/>
    <s v="Polygonaceae"/>
    <x v="13"/>
    <s v="Boob"/>
    <n v="54.5"/>
    <n v="17.347888797016591"/>
    <n v="8"/>
    <n v="15"/>
    <m/>
    <m/>
    <m/>
    <s v="C"/>
    <s v="S"/>
    <n v="2.36364984859351E-2"/>
  </r>
  <r>
    <s v="Leona Vicario"/>
    <s v="Selva"/>
    <n v="9"/>
    <x v="0"/>
    <n v="2"/>
    <n v="25"/>
    <n v="25"/>
    <s v="Polygonaceae"/>
    <x v="13"/>
    <s v="Boob"/>
    <n v="25"/>
    <n v="7.9577471545947667"/>
    <n v="5"/>
    <n v="9"/>
    <m/>
    <m/>
    <m/>
    <s v="C"/>
    <s v="S"/>
    <n v="4.9735919716217287E-3"/>
  </r>
  <r>
    <s v="Leona Vicario"/>
    <s v="Selva"/>
    <n v="11"/>
    <x v="0"/>
    <n v="3"/>
    <n v="25"/>
    <n v="25"/>
    <s v="Polygonaceae"/>
    <x v="13"/>
    <s v="Boob"/>
    <n v="18"/>
    <n v="5.7295779513082321"/>
    <n v="5.5"/>
    <n v="5.5"/>
    <m/>
    <m/>
    <m/>
    <s v="C"/>
    <s v="S"/>
    <n v="2.5783100780887042E-3"/>
  </r>
  <r>
    <s v="Leona Vicario"/>
    <s v="Selva"/>
    <n v="9"/>
    <x v="2"/>
    <n v="4"/>
    <n v="23"/>
    <n v="26"/>
    <s v="Polygonaceae"/>
    <x v="13"/>
    <s v="Boob"/>
    <n v="35.5"/>
    <n v="11.300000959524569"/>
    <n v="2.2000000000000002"/>
    <n v="9"/>
    <m/>
    <m/>
    <m/>
    <s v="C"/>
    <s v="S"/>
    <n v="1.0028750851578054E-2"/>
  </r>
  <r>
    <s v="Leona Vicario"/>
    <s v="Selva"/>
    <n v="9"/>
    <x v="2"/>
    <n v="4"/>
    <n v="25"/>
    <n v="28"/>
    <s v="Polygonaceae"/>
    <x v="13"/>
    <s v="Boob"/>
    <n v="37.200000000000003"/>
    <n v="11.841127766037014"/>
    <n v="4"/>
    <n v="10"/>
    <m/>
    <m/>
    <m/>
    <s v="C"/>
    <s v="S"/>
    <n v="1.1012248822414424E-2"/>
  </r>
  <r>
    <s v="Leona Vicario"/>
    <s v="Selva"/>
    <n v="4"/>
    <x v="2"/>
    <n v="2"/>
    <n v="28"/>
    <n v="29"/>
    <s v="Polygonaceae"/>
    <x v="13"/>
    <s v="Boob"/>
    <n v="48.5"/>
    <n v="15.438029479913848"/>
    <n v="3.5"/>
    <n v="13"/>
    <m/>
    <m/>
    <m/>
    <s v="C"/>
    <s v="S"/>
    <n v="1.8718610744395538E-2"/>
  </r>
  <r>
    <s v="Leona Vicario"/>
    <s v="Selva"/>
    <n v="5"/>
    <x v="2"/>
    <n v="3"/>
    <n v="28"/>
    <n v="30"/>
    <s v="Polygonaceae"/>
    <x v="13"/>
    <s v="Boob"/>
    <n v="31.5"/>
    <n v="10.026761414789407"/>
    <n v="6"/>
    <n v="9"/>
    <m/>
    <m/>
    <m/>
    <s v="C"/>
    <s v="S"/>
    <n v="7.8960746141466566E-3"/>
  </r>
  <r>
    <s v="Leona Vicario"/>
    <s v="Selva"/>
    <n v="11"/>
    <x v="0"/>
    <n v="3"/>
    <n v="30"/>
    <n v="30"/>
    <s v="Polygonaceae"/>
    <x v="13"/>
    <s v="Boob"/>
    <n v="18.5"/>
    <n v="5.8887328944001274"/>
    <n v="3"/>
    <n v="6"/>
    <m/>
    <m/>
    <m/>
    <s v="C"/>
    <s v="S"/>
    <n v="2.723538963660059E-3"/>
  </r>
  <r>
    <s v="Leona Vicario"/>
    <s v="Selva"/>
    <n v="5"/>
    <x v="2"/>
    <n v="3"/>
    <n v="29"/>
    <n v="31"/>
    <s v="Polygonaceae"/>
    <x v="13"/>
    <s v="Boob"/>
    <n v="35"/>
    <n v="11.140846016432674"/>
    <n v="5.5"/>
    <n v="11"/>
    <m/>
    <m/>
    <m/>
    <s v="C"/>
    <s v="S"/>
    <n v="9.7482402643785885E-3"/>
  </r>
  <r>
    <s v="Leona Vicario"/>
    <s v="Selva"/>
    <n v="2"/>
    <x v="2"/>
    <n v="2"/>
    <n v="31"/>
    <n v="32"/>
    <s v="Polygonaceae"/>
    <x v="13"/>
    <s v="Boob"/>
    <n v="48"/>
    <n v="15.278874536821952"/>
    <n v="7"/>
    <n v="11"/>
    <m/>
    <m/>
    <m/>
    <s v="C"/>
    <s v="S"/>
    <n v="1.8334649444186342E-2"/>
  </r>
  <r>
    <s v="Leona Vicario"/>
    <s v="Selva"/>
    <n v="5"/>
    <x v="2"/>
    <n v="3"/>
    <n v="30"/>
    <n v="32"/>
    <s v="Polygonaceae"/>
    <x v="13"/>
    <s v="Boob"/>
    <n v="34"/>
    <n v="10.822536130248883"/>
    <n v="6"/>
    <n v="10"/>
    <m/>
    <m/>
    <m/>
    <s v="C"/>
    <s v="S"/>
    <n v="9.1991557107115509E-3"/>
  </r>
  <r>
    <s v="Leona Vicario"/>
    <s v="Selva"/>
    <n v="4"/>
    <x v="2"/>
    <n v="2"/>
    <n v="32"/>
    <n v="33"/>
    <s v="Polygonaceae"/>
    <x v="13"/>
    <s v="Boob"/>
    <n v="33"/>
    <n v="10.504226244065093"/>
    <n v="4"/>
    <n v="9"/>
    <m/>
    <m/>
    <m/>
    <s v="C"/>
    <s v="S"/>
    <n v="8.6659866513537007E-3"/>
  </r>
  <r>
    <s v="Leona Vicario"/>
    <s v="Selva"/>
    <n v="9"/>
    <x v="0"/>
    <n v="3"/>
    <n v="33"/>
    <n v="33"/>
    <s v="Polygonaceae"/>
    <x v="13"/>
    <s v="Boob"/>
    <n v="25.5"/>
    <n v="8.1169020976866619"/>
    <n v="7"/>
    <n v="10"/>
    <m/>
    <m/>
    <m/>
    <s v="C"/>
    <s v="S"/>
    <n v="5.1745250872752471E-3"/>
  </r>
  <r>
    <s v="Leona Vicario"/>
    <s v="Selva"/>
    <n v="7"/>
    <x v="2"/>
    <n v="3"/>
    <n v="31"/>
    <n v="34"/>
    <s v="Polygonaceae"/>
    <x v="13"/>
    <s v="Boob"/>
    <n v="38.5"/>
    <n v="12.254930618075941"/>
    <n v="5"/>
    <n v="13"/>
    <m/>
    <m/>
    <m/>
    <s v="C"/>
    <s v="S"/>
    <n v="1.1795370719898092E-2"/>
  </r>
  <r>
    <s v="Leona Vicario"/>
    <s v="Selva"/>
    <n v="11"/>
    <x v="0"/>
    <n v="3"/>
    <n v="34"/>
    <n v="34"/>
    <s v="Polygonaceae"/>
    <x v="13"/>
    <s v="Boob"/>
    <n v="31"/>
    <n v="9.8676064716975116"/>
    <n v="6"/>
    <n v="11"/>
    <m/>
    <m/>
    <m/>
    <s v="C"/>
    <s v="S"/>
    <n v="7.6473950155655718E-3"/>
  </r>
  <r>
    <s v="Leona Vicario"/>
    <s v="Selva"/>
    <n v="8"/>
    <x v="2"/>
    <n v="3"/>
    <n v="30"/>
    <n v="35"/>
    <s v="Polygonaceae"/>
    <x v="13"/>
    <s v="Boob"/>
    <n v="42"/>
    <n v="13.369015219719209"/>
    <n v="9"/>
    <n v="13"/>
    <m/>
    <m/>
    <m/>
    <s v="C"/>
    <s v="S"/>
    <n v="1.4037465980705171E-2"/>
  </r>
  <r>
    <s v="Leona Vicario"/>
    <s v="Selva"/>
    <n v="9"/>
    <x v="0"/>
    <n v="3"/>
    <n v="35"/>
    <n v="35"/>
    <s v="Polygonaceae"/>
    <x v="13"/>
    <s v="Boob"/>
    <n v="21.5"/>
    <n v="6.8436625529514998"/>
    <n v="5"/>
    <n v="7"/>
    <m/>
    <m/>
    <m/>
    <s v="C"/>
    <s v="S"/>
    <n v="3.6784686222114311E-3"/>
  </r>
  <r>
    <s v="Leona Vicario"/>
    <s v="Selva"/>
    <n v="4"/>
    <x v="2"/>
    <n v="3"/>
    <n v="37"/>
    <n v="38"/>
    <s v="Polygonaceae"/>
    <x v="13"/>
    <s v="Boob"/>
    <n v="32"/>
    <n v="10.185916357881302"/>
    <n v="4"/>
    <n v="10"/>
    <m/>
    <m/>
    <m/>
    <s v="C"/>
    <s v="S"/>
    <n v="8.1487330863050413E-3"/>
  </r>
  <r>
    <s v="Leona Vicario"/>
    <s v="Selva"/>
    <n v="9"/>
    <x v="0"/>
    <n v="3"/>
    <n v="39"/>
    <n v="39"/>
    <s v="Polygonaceae"/>
    <x v="13"/>
    <s v="Boob"/>
    <n v="19.5"/>
    <n v="6.2070427805839179"/>
    <n v="6"/>
    <n v="9"/>
    <m/>
    <m/>
    <m/>
    <s v="C"/>
    <s v="S"/>
    <n v="3.0259333555346601E-3"/>
  </r>
  <r>
    <s v="Leona Vicario"/>
    <s v="Selva"/>
    <n v="9"/>
    <x v="0"/>
    <n v="3"/>
    <n v="40"/>
    <n v="40"/>
    <s v="Polygonaceae"/>
    <x v="13"/>
    <s v="Boob"/>
    <n v="16"/>
    <n v="5.0929581789406511"/>
    <n v="4"/>
    <n v="8"/>
    <m/>
    <m/>
    <m/>
    <s v="C"/>
    <s v="S"/>
    <n v="2.0371832715762603E-3"/>
  </r>
  <r>
    <s v="Leona Vicario"/>
    <s v="Selva"/>
    <n v="2"/>
    <x v="2"/>
    <n v="3"/>
    <n v="44"/>
    <n v="46"/>
    <s v="Polygonaceae"/>
    <x v="13"/>
    <s v="Boob"/>
    <n v="36"/>
    <n v="11.459155902616464"/>
    <n v="5.5"/>
    <n v="10"/>
    <m/>
    <m/>
    <m/>
    <s v="C"/>
    <s v="S"/>
    <n v="1.0313240312354817E-2"/>
  </r>
  <r>
    <s v="Leona Vicario"/>
    <s v="Selva"/>
    <n v="9"/>
    <x v="0"/>
    <n v="4"/>
    <n v="48"/>
    <n v="48"/>
    <s v="Polygonaceae"/>
    <x v="13"/>
    <s v="Boob"/>
    <n v="24.5"/>
    <n v="7.7985922115028714"/>
    <n v="7"/>
    <n v="9"/>
    <m/>
    <m/>
    <m/>
    <s v="C"/>
    <s v="S"/>
    <n v="4.7766377295455084E-3"/>
  </r>
  <r>
    <s v="Leona Vicario"/>
    <s v="Selva"/>
    <n v="9"/>
    <x v="0"/>
    <n v="4"/>
    <n v="49"/>
    <n v="49"/>
    <s v="Polygonaceae"/>
    <x v="13"/>
    <s v="Boob"/>
    <n v="21.5"/>
    <n v="6.8436625529514998"/>
    <n v="6"/>
    <n v="8"/>
    <m/>
    <m/>
    <m/>
    <s v="C"/>
    <s v="S"/>
    <n v="3.6784686222114311E-3"/>
  </r>
  <r>
    <s v="Leona Vicario"/>
    <s v="Selva"/>
    <n v="8"/>
    <x v="2"/>
    <n v="4"/>
    <n v="47"/>
    <n v="52"/>
    <s v="Polygonaceae"/>
    <x v="13"/>
    <s v="Boob"/>
    <n v="31.5"/>
    <n v="10.026761414789407"/>
    <n v="6"/>
    <n v="10"/>
    <m/>
    <m/>
    <m/>
    <s v="C"/>
    <s v="S"/>
    <n v="7.8960746141466566E-3"/>
  </r>
  <r>
    <s v="Leona Vicario"/>
    <s v="Selva"/>
    <n v="3"/>
    <x v="2"/>
    <n v="4"/>
    <n v="45"/>
    <n v="54"/>
    <s v="Polygonaceae"/>
    <x v="13"/>
    <s v="Boob"/>
    <n v="37.5"/>
    <n v="11.93662073189215"/>
    <n v="6"/>
    <n v="13"/>
    <m/>
    <m/>
    <m/>
    <s v="C"/>
    <s v="S"/>
    <n v="1.1190581936148891E-2"/>
  </r>
  <r>
    <s v="Leona Vicario"/>
    <s v="Selva"/>
    <n v="8"/>
    <x v="2"/>
    <n v="4"/>
    <n v="51"/>
    <n v="56"/>
    <s v="Polygonaceae"/>
    <x v="13"/>
    <s v="Boob"/>
    <n v="35"/>
    <n v="11.140846016432674"/>
    <n v="6"/>
    <n v="9"/>
    <m/>
    <m/>
    <m/>
    <s v="C"/>
    <s v="S"/>
    <n v="9.7482402643785885E-3"/>
  </r>
  <r>
    <s v="Leona Vicario"/>
    <s v="Selva"/>
    <n v="8"/>
    <x v="2"/>
    <n v="4"/>
    <n v="52"/>
    <n v="57"/>
    <s v="Polygonaceae"/>
    <x v="13"/>
    <s v="Boob"/>
    <n v="37.5"/>
    <n v="11.93662073189215"/>
    <n v="4"/>
    <n v="13"/>
    <m/>
    <m/>
    <m/>
    <s v="C"/>
    <s v="S"/>
    <n v="1.1190581936148891E-2"/>
  </r>
  <r>
    <s v="Leona Vicario"/>
    <s v="Selva"/>
    <n v="3"/>
    <x v="2"/>
    <n v="4"/>
    <n v="51"/>
    <n v="60"/>
    <s v="Polygonaceae"/>
    <x v="13"/>
    <s v="Boob"/>
    <n v="49"/>
    <n v="15.597184423005743"/>
    <n v="5"/>
    <n v="13"/>
    <m/>
    <m/>
    <m/>
    <s v="C"/>
    <s v="S"/>
    <n v="1.9106550918182034E-2"/>
  </r>
  <r>
    <s v="Leona Vicario"/>
    <s v="Selva"/>
    <n v="3"/>
    <x v="2"/>
    <n v="4"/>
    <n v="53"/>
    <n v="62"/>
    <s v="Polygonaceae"/>
    <x v="13"/>
    <s v="Boob"/>
    <n v="36.5"/>
    <n v="11.618310845708359"/>
    <n v="6"/>
    <n v="11"/>
    <m/>
    <m/>
    <m/>
    <s v="C"/>
    <s v="S"/>
    <n v="1.0601708646708877E-2"/>
  </r>
  <r>
    <s v="Leona Vicario"/>
    <s v="Selva"/>
    <n v="6"/>
    <x v="1"/>
    <m/>
    <n v="15"/>
    <n v="15"/>
    <s v="Polygonaceae"/>
    <x v="13"/>
    <s v="Boob"/>
    <m/>
    <m/>
    <m/>
    <n v="2.5"/>
    <n v="0.4"/>
    <n v="0.4"/>
    <n v="0.16000000000000003"/>
    <m/>
    <s v="S"/>
    <m/>
  </r>
  <r>
    <s v="Leona Vicario"/>
    <s v="Selva"/>
    <n v="6"/>
    <x v="1"/>
    <m/>
    <n v="16"/>
    <n v="16"/>
    <s v="Polygonaceae"/>
    <x v="13"/>
    <s v="Boob"/>
    <m/>
    <m/>
    <m/>
    <n v="7"/>
    <n v="2.5"/>
    <n v="2"/>
    <n v="5"/>
    <m/>
    <s v="S"/>
    <m/>
  </r>
  <r>
    <s v="Leona Vicario"/>
    <s v="Selva"/>
    <n v="6"/>
    <x v="1"/>
    <m/>
    <n v="17"/>
    <n v="17"/>
    <s v="Myrtaceae"/>
    <x v="1"/>
    <s v="Granada cimarrona"/>
    <m/>
    <m/>
    <m/>
    <n v="3"/>
    <n v="1.2"/>
    <n v="1"/>
    <n v="1.2"/>
    <m/>
    <s v="S"/>
    <m/>
  </r>
  <r>
    <s v="Leona Vicario"/>
    <s v="Selva"/>
    <n v="6"/>
    <x v="1"/>
    <m/>
    <n v="18"/>
    <n v="18"/>
    <s v="Rubiaceae"/>
    <x v="35"/>
    <s v="Café de Monte"/>
    <m/>
    <m/>
    <m/>
    <n v="0.8"/>
    <n v="6"/>
    <n v="0.4"/>
    <n v="2.4000000000000004"/>
    <m/>
    <s v="S"/>
    <m/>
  </r>
  <r>
    <s v="Leona Vicario"/>
    <s v="Selva"/>
    <n v="6"/>
    <x v="1"/>
    <m/>
    <n v="19"/>
    <n v="19"/>
    <s v="Rubiaceae"/>
    <x v="35"/>
    <s v="Café de Monte"/>
    <m/>
    <m/>
    <m/>
    <n v="0.7"/>
    <n v="0.2"/>
    <n v="0.1"/>
    <n v="2.0000000000000004E-2"/>
    <m/>
    <s v="S"/>
    <m/>
  </r>
  <r>
    <s v="Leona Vicario"/>
    <s v="Selva"/>
    <n v="6"/>
    <x v="1"/>
    <m/>
    <n v="20"/>
    <n v="20"/>
    <s v="Rubiaceae"/>
    <x v="35"/>
    <s v="Café de Monte"/>
    <m/>
    <m/>
    <m/>
    <n v="0.5"/>
    <n v="0.3"/>
    <n v="0.2"/>
    <n v="0.06"/>
    <m/>
    <s v="S"/>
    <m/>
  </r>
  <r>
    <s v="Leona Vicario"/>
    <s v="Selva"/>
    <n v="6"/>
    <x v="1"/>
    <m/>
    <n v="21"/>
    <n v="21"/>
    <s v="Rubiaceae"/>
    <x v="35"/>
    <s v="Café de Monte"/>
    <m/>
    <m/>
    <m/>
    <n v="0.4"/>
    <n v="0.2"/>
    <n v="0.1"/>
    <n v="2.0000000000000004E-2"/>
    <m/>
    <s v="S"/>
    <m/>
  </r>
  <r>
    <s v="Leona Vicario"/>
    <s v="Selva"/>
    <n v="6"/>
    <x v="1"/>
    <m/>
    <n v="22"/>
    <n v="22"/>
    <s v="Rubiaceae"/>
    <x v="35"/>
    <s v="Café de Monte"/>
    <m/>
    <m/>
    <m/>
    <n v="0.3"/>
    <n v="0.1"/>
    <n v="0.1"/>
    <n v="1.0000000000000002E-2"/>
    <m/>
    <s v="S"/>
    <m/>
  </r>
  <r>
    <s v="Leona Vicario"/>
    <s v="Selva"/>
    <n v="2"/>
    <x v="0"/>
    <n v="4"/>
    <n v="13"/>
    <n v="13"/>
    <s v="Leguminosae"/>
    <x v="5"/>
    <s v="Cacao che"/>
    <n v="16.5"/>
    <n v="5.2521131220325463"/>
    <n v="1.8"/>
    <n v="7"/>
    <m/>
    <m/>
    <m/>
    <s v="C"/>
    <s v="S"/>
    <n v="2.1664966628384252E-3"/>
  </r>
  <r>
    <s v="Leona Vicario"/>
    <s v="Selva"/>
    <n v="6"/>
    <x v="1"/>
    <m/>
    <n v="23"/>
    <n v="23"/>
    <s v="Leguminosae"/>
    <x v="31"/>
    <s v="Kanasin"/>
    <m/>
    <m/>
    <m/>
    <n v="0.2"/>
    <n v="0.3"/>
    <n v="0.1"/>
    <n v="0.03"/>
    <m/>
    <s v="S"/>
    <m/>
  </r>
  <r>
    <s v="Leona Vicario"/>
    <s v="Selva"/>
    <n v="6"/>
    <x v="1"/>
    <m/>
    <n v="24"/>
    <n v="24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25"/>
    <n v="25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26"/>
    <n v="26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27"/>
    <n v="27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28"/>
    <n v="28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29"/>
    <n v="29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30"/>
    <n v="30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31"/>
    <n v="31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32"/>
    <n v="32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33"/>
    <n v="33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34"/>
    <n v="34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35"/>
    <n v="35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36"/>
    <n v="36"/>
    <s v="Poaceae"/>
    <x v="29"/>
    <s v="Carricillo"/>
    <m/>
    <m/>
    <m/>
    <n v="0.4"/>
    <n v="0.5"/>
    <n v="0.1"/>
    <n v="0.05"/>
    <m/>
    <s v="S"/>
    <m/>
  </r>
  <r>
    <s v="Leona Vicario"/>
    <s v="Selva"/>
    <n v="3"/>
    <x v="0"/>
    <n v="1"/>
    <n v="2"/>
    <n v="2"/>
    <s v="Sapotaceae"/>
    <x v="36"/>
    <s v="Caimito"/>
    <n v="21"/>
    <n v="6.6845076098596046"/>
    <n v="2.5"/>
    <n v="9"/>
    <m/>
    <m/>
    <m/>
    <s v="C"/>
    <s v="S"/>
    <n v="3.5093664951762926E-3"/>
  </r>
  <r>
    <s v="Leona Vicario"/>
    <s v="Selva"/>
    <n v="8"/>
    <x v="0"/>
    <n v="1"/>
    <n v="9"/>
    <n v="9"/>
    <s v="Sapotaceae"/>
    <x v="36"/>
    <s v="Caimito"/>
    <n v="16"/>
    <n v="5.0929581789406511"/>
    <n v="2.5"/>
    <n v="6"/>
    <m/>
    <m/>
    <m/>
    <s v="C"/>
    <s v="S"/>
    <n v="2.0371832715762603E-3"/>
  </r>
  <r>
    <s v="Leona Vicario"/>
    <s v="Selva"/>
    <n v="6"/>
    <x v="1"/>
    <m/>
    <n v="37"/>
    <n v="37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38"/>
    <n v="38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39"/>
    <n v="39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40"/>
    <n v="40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41"/>
    <n v="41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42"/>
    <n v="42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43"/>
    <n v="43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44"/>
    <n v="44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45"/>
    <n v="45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46"/>
    <n v="46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47"/>
    <n v="47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48"/>
    <n v="48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49"/>
    <n v="49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50"/>
    <n v="50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51"/>
    <n v="51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52"/>
    <n v="52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53"/>
    <n v="53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54"/>
    <n v="54"/>
    <s v="Poaceae"/>
    <x v="29"/>
    <s v="Carricillo"/>
    <m/>
    <m/>
    <m/>
    <n v="0.4"/>
    <n v="0.5"/>
    <n v="0.1"/>
    <n v="0.05"/>
    <m/>
    <s v="S"/>
    <m/>
  </r>
  <r>
    <s v="Leona Vicario"/>
    <s v="Selva"/>
    <n v="6"/>
    <x v="1"/>
    <m/>
    <n v="55"/>
    <n v="55"/>
    <s v="Meliaceae"/>
    <x v="37"/>
    <s v="Choobem che'"/>
    <m/>
    <m/>
    <m/>
    <n v="1"/>
    <n v="0.35"/>
    <n v="0.3"/>
    <n v="0.105"/>
    <m/>
    <s v="S"/>
    <m/>
  </r>
  <r>
    <s v="Leona Vicario"/>
    <s v="Selva"/>
    <n v="6"/>
    <x v="1"/>
    <m/>
    <n v="56"/>
    <n v="56"/>
    <s v="Sapindaceae"/>
    <x v="24"/>
    <s v="Bejuco alado"/>
    <m/>
    <m/>
    <m/>
    <n v="0.6"/>
    <n v="0.45"/>
    <n v="0.3"/>
    <n v="0.13500000000000001"/>
    <m/>
    <s v="S"/>
    <m/>
  </r>
  <r>
    <s v="Leona Vicario"/>
    <s v="Selva"/>
    <n v="7"/>
    <x v="1"/>
    <m/>
    <n v="1"/>
    <n v="1"/>
    <s v="Sapotaceae"/>
    <x v="38"/>
    <s v="Kaniste"/>
    <m/>
    <m/>
    <m/>
    <n v="5"/>
    <n v="2"/>
    <n v="1"/>
    <n v="2"/>
    <m/>
    <s v="SC"/>
    <m/>
  </r>
  <r>
    <s v="Leona Vicario"/>
    <s v="Selva"/>
    <n v="7"/>
    <x v="1"/>
    <m/>
    <n v="2"/>
    <n v="2"/>
    <s v="Salicaceae"/>
    <x v="39"/>
    <s v="Tamay"/>
    <m/>
    <m/>
    <m/>
    <n v="1.5"/>
    <n v="0.8"/>
    <n v="0.6"/>
    <n v="0.48"/>
    <m/>
    <s v="S"/>
    <m/>
  </r>
  <r>
    <s v="Leona Vicario"/>
    <s v="Selva"/>
    <n v="7"/>
    <x v="1"/>
    <m/>
    <n v="3"/>
    <n v="3"/>
    <s v="Myrtaceae"/>
    <x v="1"/>
    <s v="Granada cimarrona"/>
    <m/>
    <m/>
    <m/>
    <n v="1.5"/>
    <n v="0.4"/>
    <n v="0.4"/>
    <n v="0.16000000000000003"/>
    <m/>
    <s v="S"/>
    <m/>
  </r>
  <r>
    <s v="Leona Vicario"/>
    <s v="Selva"/>
    <n v="7"/>
    <x v="1"/>
    <m/>
    <n v="4"/>
    <n v="4"/>
    <s v="Myrtaceae"/>
    <x v="12"/>
    <s v="Guayabillo"/>
    <m/>
    <m/>
    <m/>
    <n v="1.2"/>
    <n v="0.5"/>
    <n v="0.4"/>
    <n v="0.2"/>
    <m/>
    <s v="S"/>
    <m/>
  </r>
  <r>
    <s v="Leona Vicario"/>
    <s v="Selva"/>
    <n v="7"/>
    <x v="1"/>
    <m/>
    <n v="5"/>
    <n v="5"/>
    <s v="Lauraceae"/>
    <x v="0"/>
    <s v="Aguacatillo"/>
    <m/>
    <m/>
    <m/>
    <n v="0.4"/>
    <n v="0.2"/>
    <n v="0.15"/>
    <n v="0.03"/>
    <m/>
    <s v="S"/>
    <m/>
  </r>
  <r>
    <s v="Leona Vicario"/>
    <s v="Selva"/>
    <n v="7"/>
    <x v="1"/>
    <m/>
    <n v="6"/>
    <n v="6"/>
    <s v="Lauraceae"/>
    <x v="0"/>
    <s v="Aguacatillo"/>
    <m/>
    <m/>
    <m/>
    <n v="0.4"/>
    <n v="0.2"/>
    <n v="0.15"/>
    <n v="0.03"/>
    <m/>
    <s v="S"/>
    <m/>
  </r>
  <r>
    <s v="Leona Vicario"/>
    <s v="Selva"/>
    <n v="7"/>
    <x v="1"/>
    <m/>
    <n v="7"/>
    <n v="7"/>
    <s v="Lauraceae"/>
    <x v="0"/>
    <s v="Aguacatillo"/>
    <m/>
    <m/>
    <m/>
    <n v="0.4"/>
    <n v="0.2"/>
    <n v="0.15"/>
    <n v="0.03"/>
    <m/>
    <s v="S"/>
    <m/>
  </r>
  <r>
    <s v="Leona Vicario"/>
    <s v="Selva"/>
    <n v="7"/>
    <x v="1"/>
    <m/>
    <n v="8"/>
    <n v="8"/>
    <s v="Lauraceae"/>
    <x v="0"/>
    <s v="Aguacatillo"/>
    <m/>
    <m/>
    <m/>
    <n v="0.4"/>
    <n v="0.2"/>
    <n v="0.15"/>
    <n v="0.03"/>
    <m/>
    <s v="S"/>
    <m/>
  </r>
  <r>
    <s v="Leona Vicario"/>
    <s v="Selva"/>
    <n v="7"/>
    <x v="1"/>
    <m/>
    <n v="9"/>
    <n v="9"/>
    <s v="Lauraceae"/>
    <x v="0"/>
    <s v="Aguacatillo"/>
    <m/>
    <m/>
    <m/>
    <n v="0.4"/>
    <n v="0.2"/>
    <n v="0.15"/>
    <n v="0.03"/>
    <m/>
    <s v="S"/>
    <m/>
  </r>
  <r>
    <s v="Leona Vicario"/>
    <s v="Selva"/>
    <n v="7"/>
    <x v="1"/>
    <m/>
    <n v="10"/>
    <n v="10"/>
    <s v="Lauraceae"/>
    <x v="0"/>
    <s v="Aguacatillo"/>
    <m/>
    <m/>
    <m/>
    <n v="0.4"/>
    <n v="0.2"/>
    <n v="0.15"/>
    <n v="0.03"/>
    <m/>
    <s v="S"/>
    <m/>
  </r>
  <r>
    <s v="Leona Vicario"/>
    <s v="Selva"/>
    <n v="7"/>
    <x v="1"/>
    <m/>
    <n v="11"/>
    <n v="11"/>
    <s v="Lauraceae"/>
    <x v="0"/>
    <s v="Aguacatillo"/>
    <m/>
    <m/>
    <m/>
    <n v="0.4"/>
    <n v="0.2"/>
    <n v="0.15"/>
    <n v="0.03"/>
    <m/>
    <s v="S"/>
    <m/>
  </r>
  <r>
    <s v="Leona Vicario"/>
    <s v="Selva"/>
    <n v="7"/>
    <x v="1"/>
    <m/>
    <n v="12"/>
    <n v="12"/>
    <s v="Lauraceae"/>
    <x v="0"/>
    <s v="Aguacatillo"/>
    <m/>
    <m/>
    <m/>
    <n v="0.4"/>
    <n v="0.2"/>
    <n v="0.15"/>
    <n v="0.03"/>
    <m/>
    <s v="S"/>
    <m/>
  </r>
  <r>
    <s v="Leona Vicario"/>
    <s v="Selva"/>
    <n v="7"/>
    <x v="1"/>
    <m/>
    <n v="13"/>
    <n v="13"/>
    <s v="Lauraceae"/>
    <x v="0"/>
    <s v="Aguacatillo"/>
    <m/>
    <m/>
    <m/>
    <n v="0.4"/>
    <n v="0.2"/>
    <n v="0.15"/>
    <n v="0.03"/>
    <m/>
    <s v="S"/>
    <m/>
  </r>
  <r>
    <s v="Leona Vicario"/>
    <s v="Selva"/>
    <n v="7"/>
    <x v="1"/>
    <m/>
    <n v="14"/>
    <n v="14"/>
    <s v="Lauraceae"/>
    <x v="0"/>
    <s v="Aguacatillo"/>
    <m/>
    <m/>
    <m/>
    <n v="0.4"/>
    <n v="0.2"/>
    <n v="0.15"/>
    <n v="0.03"/>
    <m/>
    <s v="S"/>
    <m/>
  </r>
  <r>
    <s v="Leona Vicario"/>
    <s v="Selva"/>
    <n v="7"/>
    <x v="1"/>
    <m/>
    <n v="15"/>
    <n v="15"/>
    <s v="Lauraceae"/>
    <x v="0"/>
    <s v="Aguacatillo"/>
    <m/>
    <m/>
    <m/>
    <n v="0.4"/>
    <n v="0.2"/>
    <n v="0.15"/>
    <n v="0.03"/>
    <m/>
    <s v="S"/>
    <m/>
  </r>
  <r>
    <s v="Leona Vicario"/>
    <s v="Selva"/>
    <n v="7"/>
    <x v="1"/>
    <m/>
    <n v="16"/>
    <n v="16"/>
    <s v="Lauraceae"/>
    <x v="0"/>
    <s v="Aguacatillo"/>
    <m/>
    <m/>
    <m/>
    <n v="0.4"/>
    <n v="0.2"/>
    <n v="0.15"/>
    <n v="0.03"/>
    <m/>
    <s v="S"/>
    <m/>
  </r>
  <r>
    <s v="Leona Vicario"/>
    <s v="Selva"/>
    <n v="7"/>
    <x v="1"/>
    <m/>
    <n v="17"/>
    <n v="17"/>
    <s v="Lauraceae"/>
    <x v="0"/>
    <s v="Aguacatillo"/>
    <m/>
    <m/>
    <m/>
    <n v="0.4"/>
    <n v="0.2"/>
    <n v="0.15"/>
    <n v="0.03"/>
    <m/>
    <s v="S"/>
    <m/>
  </r>
  <r>
    <s v="Leona Vicario"/>
    <s v="Selva"/>
    <n v="7"/>
    <x v="1"/>
    <m/>
    <n v="18"/>
    <n v="18"/>
    <s v="Arecaceae"/>
    <x v="40"/>
    <s v="Palma chit"/>
    <m/>
    <m/>
    <m/>
    <n v="0.6"/>
    <n v="0.6"/>
    <n v="0.6"/>
    <n v="0.36"/>
    <m/>
    <s v="S"/>
    <m/>
  </r>
  <r>
    <s v="Leona Vicario"/>
    <s v="Selva"/>
    <n v="7"/>
    <x v="1"/>
    <m/>
    <n v="19"/>
    <n v="19"/>
    <s v="Leguminosae"/>
    <x v="41"/>
    <s v="Jabín"/>
    <m/>
    <m/>
    <m/>
    <n v="0.15"/>
    <n v="0.1"/>
    <n v="0.05"/>
    <n v="5.000000000000001E-3"/>
    <m/>
    <s v="S"/>
    <m/>
  </r>
  <r>
    <s v="Leona Vicario"/>
    <s v="Selva"/>
    <n v="7"/>
    <x v="1"/>
    <m/>
    <n v="20"/>
    <n v="20"/>
    <s v="Anacardiaceae"/>
    <x v="25"/>
    <s v="Chechem"/>
    <m/>
    <m/>
    <m/>
    <n v="0.2"/>
    <n v="0.1"/>
    <n v="0.1"/>
    <n v="1.0000000000000002E-2"/>
    <m/>
    <s v="S"/>
    <m/>
  </r>
  <r>
    <s v="Leona Vicario"/>
    <s v="Selva"/>
    <n v="11"/>
    <x v="0"/>
    <n v="4"/>
    <n v="37"/>
    <n v="37"/>
    <s v="Celastraceae "/>
    <x v="42"/>
    <s v="Cascarillo grueso"/>
    <n v="26.5"/>
    <n v="8.4352119838704525"/>
    <n v="3"/>
    <n v="7"/>
    <m/>
    <m/>
    <m/>
    <s v="C"/>
    <s v="S"/>
    <n v="5.5883279393141739E-3"/>
  </r>
  <r>
    <s v="Leona Vicario"/>
    <s v="Selva"/>
    <n v="3"/>
    <x v="2"/>
    <n v="1"/>
    <n v="1"/>
    <n v="1"/>
    <s v="Burseraceae"/>
    <x v="43"/>
    <s v="Chacah"/>
    <n v="38.5"/>
    <n v="12.254930618075941"/>
    <n v="6"/>
    <n v="10"/>
    <m/>
    <m/>
    <m/>
    <s v="C"/>
    <s v="S"/>
    <n v="1.1795370719898092E-2"/>
  </r>
  <r>
    <s v="Leona Vicario"/>
    <s v="Selva"/>
    <n v="8"/>
    <x v="2"/>
    <n v="1"/>
    <n v="1"/>
    <n v="1"/>
    <s v="Burseraceae"/>
    <x v="43"/>
    <s v="Chacah"/>
    <n v="33"/>
    <n v="10.504226244065093"/>
    <n v="9"/>
    <n v="11"/>
    <m/>
    <m/>
    <m/>
    <s v="C"/>
    <s v="S"/>
    <n v="8.6659866513537007E-3"/>
  </r>
  <r>
    <s v="Leona Vicario"/>
    <s v="Selva"/>
    <n v="4"/>
    <x v="0"/>
    <n v="1"/>
    <n v="1"/>
    <n v="1"/>
    <s v="Burseraceae"/>
    <x v="43"/>
    <s v="Chacah"/>
    <n v="29"/>
    <n v="9.2309866993299305"/>
    <n v="6"/>
    <n v="12"/>
    <m/>
    <m/>
    <m/>
    <s v="C"/>
    <s v="S"/>
    <n v="6.6924653570142002E-3"/>
  </r>
  <r>
    <s v="Leona Vicario"/>
    <s v="Selva"/>
    <n v="2"/>
    <x v="2"/>
    <n v="1"/>
    <n v="2"/>
    <n v="2"/>
    <s v="Burseraceae"/>
    <x v="43"/>
    <s v="Chacah"/>
    <n v="35"/>
    <n v="11.140846016432674"/>
    <n v="6.5"/>
    <n v="12"/>
    <m/>
    <m/>
    <m/>
    <s v="C"/>
    <s v="S"/>
    <n v="9.7482402643785885E-3"/>
  </r>
  <r>
    <s v="Leona Vicario"/>
    <s v="Selva"/>
    <n v="9"/>
    <x v="2"/>
    <n v="1"/>
    <n v="2"/>
    <n v="2"/>
    <s v="Burseraceae"/>
    <x v="43"/>
    <s v="Chacah"/>
    <n v="36.5"/>
    <n v="11.618310845708359"/>
    <n v="4"/>
    <n v="11"/>
    <m/>
    <m/>
    <m/>
    <s v="C"/>
    <s v="S"/>
    <n v="1.0601708646708877E-2"/>
  </r>
  <r>
    <s v="Leona Vicario"/>
    <s v="Selva"/>
    <n v="10"/>
    <x v="2"/>
    <n v="1"/>
    <n v="2"/>
    <n v="2"/>
    <s v="Burseraceae"/>
    <x v="43"/>
    <s v="Chacah"/>
    <n v="32.5"/>
    <n v="10.345071300973197"/>
    <n v="6"/>
    <n v="10"/>
    <m/>
    <m/>
    <m/>
    <s v="C"/>
    <s v="S"/>
    <n v="8.4053704320407232E-3"/>
  </r>
  <r>
    <s v="Leona Vicario"/>
    <s v="Selva"/>
    <n v="9"/>
    <x v="0"/>
    <n v="1"/>
    <n v="2"/>
    <n v="2"/>
    <s v="Burseraceae"/>
    <x v="43"/>
    <s v="Chacah"/>
    <n v="22.5"/>
    <n v="7.1619724391352904"/>
    <n v="7"/>
    <n v="9"/>
    <m/>
    <m/>
    <m/>
    <s v="C"/>
    <s v="S"/>
    <n v="4.0286094970136003E-3"/>
  </r>
  <r>
    <s v="Leona Vicario"/>
    <s v="Selva"/>
    <n v="2"/>
    <x v="2"/>
    <n v="1"/>
    <n v="3"/>
    <n v="3"/>
    <s v="Burseraceae"/>
    <x v="43"/>
    <s v="Chacah"/>
    <n v="38.5"/>
    <n v="12.254930618075941"/>
    <n v="6"/>
    <n v="12"/>
    <m/>
    <m/>
    <m/>
    <s v="C"/>
    <s v="S"/>
    <n v="1.1795370719898092E-2"/>
  </r>
  <r>
    <s v="Leona Vicario"/>
    <s v="Selva"/>
    <n v="7"/>
    <x v="2"/>
    <n v="1"/>
    <n v="3"/>
    <n v="3"/>
    <s v="Burseraceae"/>
    <x v="43"/>
    <s v="Chacah"/>
    <n v="79"/>
    <n v="25.146481008519466"/>
    <n v="6"/>
    <n v="14"/>
    <m/>
    <m/>
    <m/>
    <s v="C"/>
    <s v="S"/>
    <n v="4.9664299991825943E-2"/>
  </r>
  <r>
    <s v="Leona Vicario"/>
    <s v="Selva"/>
    <n v="1"/>
    <x v="0"/>
    <n v="1"/>
    <n v="3"/>
    <n v="3"/>
    <s v="Burseraceae"/>
    <x v="43"/>
    <s v="Chacah"/>
    <n v="24.5"/>
    <n v="7.7985922115028714"/>
    <n v="6"/>
    <n v="8"/>
    <m/>
    <m/>
    <m/>
    <s v="C"/>
    <s v="S"/>
    <n v="4.7766377295455084E-3"/>
  </r>
  <r>
    <s v="Leona Vicario"/>
    <s v="Selva"/>
    <n v="2"/>
    <x v="0"/>
    <n v="1"/>
    <n v="3"/>
    <n v="3"/>
    <s v="Burseraceae"/>
    <x v="43"/>
    <s v="Chacah"/>
    <n v="19"/>
    <n v="6.0478878374920226"/>
    <n v="3"/>
    <n v="6"/>
    <m/>
    <m/>
    <m/>
    <s v="C"/>
    <s v="SD"/>
    <n v="2.8727467228087107E-3"/>
  </r>
  <r>
    <s v="Leona Vicario"/>
    <s v="Selva"/>
    <n v="6"/>
    <x v="0"/>
    <n v="1"/>
    <n v="3"/>
    <n v="3"/>
    <s v="Burseraceae"/>
    <x v="43"/>
    <s v="Chacah"/>
    <n v="20.5"/>
    <n v="6.5253526667677093"/>
    <n v="6"/>
    <n v="10"/>
    <m/>
    <m/>
    <m/>
    <s v="C"/>
    <s v="S"/>
    <n v="3.3442432417184515E-3"/>
  </r>
  <r>
    <s v="Leona Vicario"/>
    <s v="Selva"/>
    <n v="9"/>
    <x v="0"/>
    <n v="1"/>
    <n v="3"/>
    <n v="3"/>
    <s v="Burseraceae"/>
    <x v="43"/>
    <s v="Chacah"/>
    <n v="19"/>
    <n v="6.0478878374920226"/>
    <n v="6"/>
    <n v="8"/>
    <m/>
    <m/>
    <m/>
    <s v="C"/>
    <s v="S"/>
    <n v="2.8727467228087107E-3"/>
  </r>
  <r>
    <s v="Leona Vicario"/>
    <s v="Selva"/>
    <n v="2"/>
    <x v="2"/>
    <n v="1"/>
    <n v="4"/>
    <n v="4"/>
    <s v="Burseraceae"/>
    <x v="43"/>
    <s v="Chacah"/>
    <n v="35"/>
    <n v="11.140846016432674"/>
    <n v="4.5"/>
    <n v="10"/>
    <m/>
    <m/>
    <m/>
    <s v="C"/>
    <s v="S"/>
    <n v="9.7482402643785885E-3"/>
  </r>
  <r>
    <s v="Leona Vicario"/>
    <s v="Selva"/>
    <n v="10"/>
    <x v="2"/>
    <n v="1"/>
    <n v="4"/>
    <n v="4"/>
    <s v="Burseraceae"/>
    <x v="43"/>
    <s v="Chacah"/>
    <n v="35.5"/>
    <n v="11.300000959524569"/>
    <n v="5"/>
    <n v="10"/>
    <m/>
    <m/>
    <m/>
    <s v="C"/>
    <s v="S"/>
    <n v="1.0028750851578054E-2"/>
  </r>
  <r>
    <s v="Leona Vicario"/>
    <s v="Selva"/>
    <n v="3"/>
    <x v="0"/>
    <n v="1"/>
    <n v="4"/>
    <n v="4"/>
    <s v="Burseraceae"/>
    <x v="43"/>
    <s v="Chacah"/>
    <n v="23"/>
    <n v="7.3211273822271856"/>
    <n v="4"/>
    <n v="6"/>
    <m/>
    <m/>
    <m/>
    <s v="C"/>
    <s v="S"/>
    <n v="4.2096482447806314E-3"/>
  </r>
  <r>
    <s v="Leona Vicario"/>
    <s v="Selva"/>
    <n v="11"/>
    <x v="0"/>
    <n v="1"/>
    <n v="4"/>
    <n v="4"/>
    <s v="Burseraceae"/>
    <x v="43"/>
    <s v="Chacah"/>
    <n v="17.5"/>
    <n v="5.5704230082163368"/>
    <n v="4.5"/>
    <n v="7"/>
    <m/>
    <m/>
    <m/>
    <s v="C"/>
    <s v="S"/>
    <n v="2.4370600660946471E-3"/>
  </r>
  <r>
    <s v="Leona Vicario"/>
    <s v="Selva"/>
    <n v="9"/>
    <x v="0"/>
    <n v="1"/>
    <n v="5"/>
    <n v="5"/>
    <s v="Burseraceae"/>
    <x v="43"/>
    <s v="Chacah"/>
    <n v="26"/>
    <n v="8.2760570407785572"/>
    <n v="6"/>
    <n v="9"/>
    <m/>
    <m/>
    <m/>
    <s v="C"/>
    <s v="S"/>
    <n v="5.379437076506061E-3"/>
  </r>
  <r>
    <s v="Leona Vicario"/>
    <s v="Selva"/>
    <n v="10"/>
    <x v="0"/>
    <n v="1"/>
    <n v="5"/>
    <n v="5"/>
    <s v="Burseraceae"/>
    <x v="43"/>
    <s v="Chacah"/>
    <n v="21"/>
    <n v="6.6845076098596046"/>
    <n v="7"/>
    <n v="10"/>
    <m/>
    <m/>
    <m/>
    <s v="C"/>
    <s v="S"/>
    <n v="3.5093664951762926E-3"/>
  </r>
  <r>
    <s v="Leona Vicario"/>
    <s v="Selva"/>
    <n v="7"/>
    <x v="1"/>
    <m/>
    <n v="21"/>
    <n v="21"/>
    <s v="Bignoniaceae"/>
    <x v="44"/>
    <s v="Bejuco dos hojas"/>
    <m/>
    <m/>
    <m/>
    <n v="1.5"/>
    <n v="0.2"/>
    <n v="0.2"/>
    <n v="4.0000000000000008E-2"/>
    <m/>
    <s v="S"/>
    <m/>
  </r>
  <r>
    <s v="Leona Vicario"/>
    <s v="Selva"/>
    <n v="2"/>
    <x v="2"/>
    <n v="1"/>
    <n v="6"/>
    <n v="6"/>
    <s v="Burseraceae"/>
    <x v="43"/>
    <s v="Chacah"/>
    <n v="43.5"/>
    <n v="13.846480048994895"/>
    <n v="4"/>
    <n v="12"/>
    <m/>
    <m/>
    <m/>
    <s v="C"/>
    <s v="S"/>
    <n v="1.5058047053281948E-2"/>
  </r>
  <r>
    <s v="Leona Vicario"/>
    <s v="Selva"/>
    <n v="3"/>
    <x v="2"/>
    <n v="1"/>
    <n v="6"/>
    <n v="6"/>
    <s v="Burseraceae"/>
    <x v="43"/>
    <s v="Chacah"/>
    <n v="38.5"/>
    <n v="12.254930618075941"/>
    <n v="7"/>
    <n v="9"/>
    <m/>
    <m/>
    <m/>
    <s v="C"/>
    <s v="S"/>
    <n v="1.1795370719898092E-2"/>
  </r>
  <r>
    <s v="Leona Vicario"/>
    <s v="Selva"/>
    <n v="6"/>
    <x v="2"/>
    <n v="2"/>
    <n v="5"/>
    <n v="6"/>
    <s v="Burseraceae"/>
    <x v="43"/>
    <s v="Chacah"/>
    <n v="35"/>
    <n v="11.140846016432674"/>
    <n v="4"/>
    <n v="10"/>
    <m/>
    <m/>
    <m/>
    <s v="C"/>
    <s v="S"/>
    <n v="9.7482402643785885E-3"/>
  </r>
  <r>
    <s v="Leona Vicario"/>
    <s v="Selva"/>
    <n v="7"/>
    <x v="2"/>
    <n v="1"/>
    <n v="5"/>
    <n v="6"/>
    <s v="Burseraceae"/>
    <x v="43"/>
    <s v="Chacah"/>
    <n v="81"/>
    <n v="25.783100780887047"/>
    <n v="8"/>
    <n v="12"/>
    <m/>
    <m/>
    <m/>
    <s v="C"/>
    <s v="S"/>
    <n v="5.2210779081296267E-2"/>
  </r>
  <r>
    <s v="Leona Vicario"/>
    <s v="Selva"/>
    <n v="9"/>
    <x v="2"/>
    <n v="1"/>
    <n v="6"/>
    <n v="6"/>
    <s v="Burseraceae"/>
    <x v="43"/>
    <s v="Chacah"/>
    <n v="32.5"/>
    <n v="10.345071300973197"/>
    <n v="4"/>
    <n v="10"/>
    <m/>
    <m/>
    <m/>
    <s v="C"/>
    <s v="S"/>
    <n v="8.4053704320407232E-3"/>
  </r>
  <r>
    <s v="Leona Vicario"/>
    <s v="Selva"/>
    <n v="10"/>
    <x v="2"/>
    <n v="2"/>
    <n v="6"/>
    <n v="6"/>
    <s v="Burseraceae"/>
    <x v="43"/>
    <s v="Chacah"/>
    <n v="32"/>
    <n v="10.185916357881302"/>
    <n v="5"/>
    <n v="11"/>
    <m/>
    <m/>
    <m/>
    <s v="C"/>
    <s v="S"/>
    <n v="8.1487330863050413E-3"/>
  </r>
  <r>
    <s v="Leona Vicario"/>
    <s v="Selva"/>
    <n v="5"/>
    <x v="0"/>
    <n v="1"/>
    <n v="5"/>
    <n v="6"/>
    <s v="Burseraceae"/>
    <x v="43"/>
    <s v="Chacah"/>
    <n v="20"/>
    <n v="6.366197723675814"/>
    <n v="3"/>
    <n v="6"/>
    <m/>
    <m/>
    <m/>
    <s v="C"/>
    <s v="S"/>
    <n v="3.1830988618379071E-3"/>
  </r>
  <r>
    <s v="Leona Vicario"/>
    <s v="Selva"/>
    <n v="6"/>
    <x v="0"/>
    <n v="1"/>
    <n v="6"/>
    <n v="6"/>
    <s v="Burseraceae"/>
    <x v="43"/>
    <s v="Chacah"/>
    <n v="23"/>
    <n v="7.3211273822271856"/>
    <n v="4"/>
    <n v="8"/>
    <m/>
    <m/>
    <m/>
    <s v="C"/>
    <s v="S"/>
    <n v="4.2096482447806314E-3"/>
  </r>
  <r>
    <s v="Leona Vicario"/>
    <s v="Selva"/>
    <n v="2"/>
    <x v="2"/>
    <n v="1"/>
    <n v="7"/>
    <n v="7"/>
    <s v="Burseraceae"/>
    <x v="43"/>
    <s v="Chacah"/>
    <n v="32"/>
    <n v="10.185916357881302"/>
    <n v="4.5"/>
    <n v="9"/>
    <m/>
    <m/>
    <m/>
    <s v="C"/>
    <s v="S"/>
    <n v="8.1487330863050413E-3"/>
  </r>
  <r>
    <s v="Leona Vicario"/>
    <s v="Selva"/>
    <n v="3"/>
    <x v="2"/>
    <n v="1"/>
    <n v="7"/>
    <n v="7"/>
    <s v="Burseraceae"/>
    <x v="43"/>
    <s v="Chacah"/>
    <n v="42"/>
    <n v="13.369015219719209"/>
    <n v="7"/>
    <n v="10"/>
    <m/>
    <m/>
    <m/>
    <s v="C"/>
    <s v="S"/>
    <n v="1.4037465980705171E-2"/>
  </r>
  <r>
    <s v="Leona Vicario"/>
    <s v="Selva"/>
    <n v="10"/>
    <x v="0"/>
    <n v="1"/>
    <n v="7"/>
    <n v="7"/>
    <s v="Burseraceae"/>
    <x v="43"/>
    <s v="Chacah"/>
    <n v="16"/>
    <n v="5.0929581789406511"/>
    <n v="6"/>
    <n v="8"/>
    <m/>
    <m/>
    <m/>
    <s v="C"/>
    <s v="S"/>
    <n v="2.0371832715762603E-3"/>
  </r>
  <r>
    <s v="Leona Vicario"/>
    <s v="Selva"/>
    <n v="1"/>
    <x v="2"/>
    <n v="2"/>
    <n v="7"/>
    <n v="8"/>
    <s v="Burseraceae"/>
    <x v="43"/>
    <s v="Chacah"/>
    <n v="37"/>
    <n v="11.777465788800255"/>
    <n v="8"/>
    <n v="11"/>
    <m/>
    <m/>
    <m/>
    <s v="C"/>
    <s v="S"/>
    <n v="1.0894155854640236E-2"/>
  </r>
  <r>
    <s v="Leona Vicario"/>
    <s v="Selva"/>
    <n v="3"/>
    <x v="2"/>
    <n v="1"/>
    <n v="8"/>
    <n v="8"/>
    <s v="Burseraceae"/>
    <x v="43"/>
    <s v="Chacah"/>
    <n v="41.5"/>
    <n v="13.209860276627314"/>
    <n v="8"/>
    <n v="10"/>
    <m/>
    <m/>
    <m/>
    <s v="C"/>
    <s v="S"/>
    <n v="1.3705230037000837E-2"/>
  </r>
  <r>
    <s v="Leona Vicario"/>
    <s v="Selva"/>
    <n v="10"/>
    <x v="2"/>
    <n v="2"/>
    <n v="8"/>
    <n v="8"/>
    <s v="Burseraceae"/>
    <x v="43"/>
    <s v="Chacah"/>
    <n v="36"/>
    <n v="11.459155902616464"/>
    <n v="6.5"/>
    <n v="10"/>
    <m/>
    <m/>
    <m/>
    <s v="C"/>
    <s v="S"/>
    <n v="1.0313240312354817E-2"/>
  </r>
  <r>
    <s v="Leona Vicario"/>
    <s v="Selva"/>
    <n v="7"/>
    <x v="0"/>
    <n v="3"/>
    <n v="8"/>
    <n v="8"/>
    <s v="Burseraceae"/>
    <x v="43"/>
    <s v="Chacah"/>
    <n v="25"/>
    <n v="7.9577471545947667"/>
    <n v="7"/>
    <n v="11"/>
    <m/>
    <m/>
    <m/>
    <s v="C"/>
    <s v="S"/>
    <n v="4.9735919716217287E-3"/>
  </r>
  <r>
    <s v="Leona Vicario"/>
    <s v="Selva"/>
    <n v="10"/>
    <x v="0"/>
    <n v="1"/>
    <n v="8"/>
    <n v="8"/>
    <s v="Burseraceae"/>
    <x v="43"/>
    <s v="Chacah"/>
    <n v="17.5"/>
    <n v="5.5704230082163368"/>
    <n v="7"/>
    <n v="8"/>
    <m/>
    <m/>
    <m/>
    <s v="C"/>
    <s v="S"/>
    <n v="2.4370600660946471E-3"/>
  </r>
  <r>
    <s v="Leona Vicario"/>
    <s v="Selva"/>
    <n v="11"/>
    <x v="0"/>
    <n v="1"/>
    <n v="8"/>
    <n v="8"/>
    <s v="Burseraceae"/>
    <x v="43"/>
    <s v="Chacah"/>
    <n v="19.5"/>
    <n v="6.2070427805839179"/>
    <n v="7"/>
    <n v="8.5"/>
    <m/>
    <m/>
    <m/>
    <s v="C"/>
    <s v="S"/>
    <n v="3.0259333555346601E-3"/>
  </r>
  <r>
    <s v="Leona Vicario"/>
    <s v="Selva"/>
    <n v="1"/>
    <x v="2"/>
    <n v="2"/>
    <n v="8"/>
    <n v="9"/>
    <s v="Burseraceae"/>
    <x v="43"/>
    <s v="Chacah"/>
    <n v="33"/>
    <n v="10.504226244065093"/>
    <n v="4"/>
    <n v="8"/>
    <m/>
    <m/>
    <m/>
    <s v="C"/>
    <s v="S"/>
    <n v="8.6659866513537007E-3"/>
  </r>
  <r>
    <s v="Leona Vicario"/>
    <s v="Selva"/>
    <n v="2"/>
    <x v="2"/>
    <n v="1"/>
    <n v="9"/>
    <n v="9"/>
    <s v="Burseraceae"/>
    <x v="43"/>
    <s v="Chacah"/>
    <n v="37"/>
    <n v="11.777465788800255"/>
    <n v="8"/>
    <n v="12"/>
    <m/>
    <m/>
    <m/>
    <s v="C"/>
    <s v="S"/>
    <n v="1.0894155854640236E-2"/>
  </r>
  <r>
    <s v="Leona Vicario"/>
    <s v="Selva"/>
    <n v="1"/>
    <x v="0"/>
    <n v="2"/>
    <n v="9"/>
    <n v="9"/>
    <s v="Burseraceae"/>
    <x v="43"/>
    <s v="Chacah"/>
    <n v="16"/>
    <n v="5.0929581789406511"/>
    <n v="2.5"/>
    <n v="7"/>
    <m/>
    <m/>
    <m/>
    <s v="C"/>
    <s v="S"/>
    <n v="2.0371832715762603E-3"/>
  </r>
  <r>
    <s v="Leona Vicario"/>
    <s v="Selva"/>
    <n v="9"/>
    <x v="0"/>
    <n v="1"/>
    <n v="9"/>
    <n v="9"/>
    <s v="Burseraceae"/>
    <x v="43"/>
    <s v="Chacah"/>
    <n v="18"/>
    <n v="5.7295779513082321"/>
    <n v="6"/>
    <n v="8"/>
    <m/>
    <m/>
    <m/>
    <s v="C"/>
    <s v="S"/>
    <n v="2.5783100780887042E-3"/>
  </r>
  <r>
    <s v="Leona Vicario"/>
    <s v="Selva"/>
    <n v="11"/>
    <x v="0"/>
    <n v="1"/>
    <n v="9"/>
    <n v="9"/>
    <s v="Burseraceae"/>
    <x v="43"/>
    <s v="Chacah"/>
    <n v="24"/>
    <n v="7.6394372684109761"/>
    <n v="7"/>
    <n v="8.5"/>
    <m/>
    <m/>
    <m/>
    <s v="C"/>
    <s v="S"/>
    <n v="4.5836623610465855E-3"/>
  </r>
  <r>
    <s v="Leona Vicario"/>
    <s v="Selva"/>
    <n v="5"/>
    <x v="2"/>
    <n v="1"/>
    <n v="10"/>
    <n v="10"/>
    <s v="Burseraceae"/>
    <x v="43"/>
    <s v="Chacah"/>
    <n v="36.5"/>
    <n v="11.618310845708359"/>
    <n v="5"/>
    <n v="8"/>
    <m/>
    <m/>
    <m/>
    <s v="C"/>
    <s v="S"/>
    <n v="1.0601708646708877E-2"/>
  </r>
  <r>
    <s v="Leona Vicario"/>
    <s v="Selva"/>
    <n v="11"/>
    <x v="0"/>
    <n v="1"/>
    <n v="10"/>
    <n v="10"/>
    <s v="Burseraceae"/>
    <x v="43"/>
    <s v="Chacah"/>
    <n v="18.5"/>
    <n v="5.8887328944001274"/>
    <n v="7"/>
    <n v="9"/>
    <m/>
    <m/>
    <m/>
    <s v="C"/>
    <s v="S"/>
    <n v="2.723538963660059E-3"/>
  </r>
  <r>
    <s v="Leona Vicario"/>
    <s v="Selva"/>
    <n v="3"/>
    <x v="2"/>
    <n v="1"/>
    <n v="11"/>
    <n v="11"/>
    <s v="Burseraceae"/>
    <x v="43"/>
    <s v="Chacah"/>
    <n v="34"/>
    <n v="10.822536130248883"/>
    <n v="7"/>
    <n v="11"/>
    <m/>
    <m/>
    <m/>
    <s v="C"/>
    <s v="S"/>
    <n v="9.1991557107115509E-3"/>
  </r>
  <r>
    <s v="Leona Vicario"/>
    <s v="Selva"/>
    <n v="11"/>
    <x v="2"/>
    <n v="3"/>
    <n v="10"/>
    <n v="11"/>
    <s v="Burseraceae"/>
    <x v="43"/>
    <s v="Chacah"/>
    <n v="33.5"/>
    <n v="10.663381187156988"/>
    <n v="4"/>
    <n v="9"/>
    <m/>
    <m/>
    <m/>
    <s v="C"/>
    <s v="S"/>
    <n v="8.9305817442439771E-3"/>
  </r>
  <r>
    <s v="Leona Vicario"/>
    <s v="Selva"/>
    <n v="1"/>
    <x v="0"/>
    <n v="2"/>
    <n v="11"/>
    <n v="11"/>
    <s v="Burseraceae"/>
    <x v="43"/>
    <s v="Chacah"/>
    <n v="17"/>
    <n v="5.4112680651244416"/>
    <n v="4"/>
    <n v="7"/>
    <m/>
    <m/>
    <m/>
    <s v="C"/>
    <s v="S"/>
    <n v="2.2997889276778877E-3"/>
  </r>
  <r>
    <s v="Leona Vicario"/>
    <s v="Selva"/>
    <n v="4"/>
    <x v="0"/>
    <n v="2"/>
    <n v="10"/>
    <n v="11"/>
    <s v="Burseraceae"/>
    <x v="43"/>
    <s v="Chacah"/>
    <n v="27"/>
    <n v="8.5943669269623477"/>
    <n v="9"/>
    <n v="13"/>
    <m/>
    <m/>
    <m/>
    <s v="C"/>
    <s v="S"/>
    <n v="5.8011976756995841E-3"/>
  </r>
  <r>
    <s v="Leona Vicario"/>
    <s v="Selva"/>
    <n v="8"/>
    <x v="0"/>
    <n v="1"/>
    <n v="11"/>
    <n v="11"/>
    <s v="Burseraceae"/>
    <x v="43"/>
    <s v="Chacah"/>
    <n v="17.5"/>
    <n v="5.5704230082163368"/>
    <n v="3"/>
    <n v="8"/>
    <m/>
    <m/>
    <m/>
    <s v="C"/>
    <s v="S"/>
    <n v="2.4370600660946471E-3"/>
  </r>
  <r>
    <s v="Leona Vicario"/>
    <s v="Selva"/>
    <n v="11"/>
    <x v="0"/>
    <n v="1"/>
    <n v="11"/>
    <n v="11"/>
    <s v="Burseraceae"/>
    <x v="43"/>
    <s v="Chacah"/>
    <n v="23"/>
    <n v="7.3211273822271856"/>
    <n v="6"/>
    <n v="10"/>
    <m/>
    <m/>
    <m/>
    <s v="C"/>
    <s v="S"/>
    <n v="4.2096482447806314E-3"/>
  </r>
  <r>
    <s v="Leona Vicario"/>
    <s v="Selva"/>
    <n v="2"/>
    <x v="2"/>
    <n v="1"/>
    <n v="12"/>
    <n v="12"/>
    <s v="Burseraceae"/>
    <x v="43"/>
    <s v="Chacah"/>
    <n v="56"/>
    <n v="17.82535362629228"/>
    <n v="6.5"/>
    <n v="13"/>
    <m/>
    <m/>
    <m/>
    <s v="C"/>
    <s v="S"/>
    <n v="2.4955495076809196E-2"/>
  </r>
  <r>
    <s v="Leona Vicario"/>
    <s v="Selva"/>
    <n v="5"/>
    <x v="0"/>
    <n v="1"/>
    <n v="11"/>
    <n v="12"/>
    <s v="Burseraceae"/>
    <x v="43"/>
    <s v="Chacah"/>
    <n v="22.5"/>
    <n v="7.1619724391352904"/>
    <n v="3.5"/>
    <n v="7"/>
    <m/>
    <m/>
    <m/>
    <s v="C"/>
    <s v="S"/>
    <n v="4.0286094970136003E-3"/>
  </r>
  <r>
    <s v="Leona Vicario"/>
    <s v="Selva"/>
    <n v="11"/>
    <x v="0"/>
    <n v="1"/>
    <n v="12"/>
    <n v="12"/>
    <s v="Burseraceae"/>
    <x v="43"/>
    <s v="Chacah"/>
    <n v="18"/>
    <n v="5.7295779513082321"/>
    <n v="7"/>
    <n v="9"/>
    <m/>
    <m/>
    <m/>
    <s v="C"/>
    <s v="S"/>
    <n v="2.5783100780887042E-3"/>
  </r>
  <r>
    <s v="Leona Vicario"/>
    <s v="Selva"/>
    <n v="6"/>
    <x v="2"/>
    <n v="4"/>
    <n v="12"/>
    <n v="13"/>
    <s v="Burseraceae"/>
    <x v="43"/>
    <s v="Chacah"/>
    <n v="33"/>
    <n v="10.504226244065093"/>
    <n v="6"/>
    <n v="10"/>
    <m/>
    <m/>
    <m/>
    <s v="C"/>
    <s v="S"/>
    <n v="8.6659866513537007E-3"/>
  </r>
  <r>
    <s v="Leona Vicario"/>
    <s v="Selva"/>
    <n v="7"/>
    <x v="2"/>
    <n v="2"/>
    <n v="10"/>
    <n v="13"/>
    <s v="Burseraceae"/>
    <x v="43"/>
    <s v="Chacah"/>
    <n v="34"/>
    <n v="10.822536130248883"/>
    <n v="9"/>
    <n v="11"/>
    <m/>
    <m/>
    <m/>
    <s v="C"/>
    <s v="S"/>
    <n v="9.1991557107115509E-3"/>
  </r>
  <r>
    <s v="Leona Vicario"/>
    <s v="Selva"/>
    <n v="8"/>
    <x v="2"/>
    <n v="1"/>
    <n v="12"/>
    <n v="13"/>
    <s v="Burseraceae"/>
    <x v="43"/>
    <s v="Chacah"/>
    <n v="33"/>
    <n v="10.504226244065093"/>
    <n v="6"/>
    <n v="8"/>
    <m/>
    <m/>
    <m/>
    <s v="C"/>
    <s v="S"/>
    <n v="8.6659866513537007E-3"/>
  </r>
  <r>
    <s v="Leona Vicario"/>
    <s v="Selva"/>
    <n v="2"/>
    <x v="2"/>
    <n v="1"/>
    <n v="14"/>
    <n v="14"/>
    <s v="Burseraceae"/>
    <x v="43"/>
    <s v="Chacah"/>
    <n v="33"/>
    <n v="10.504226244065093"/>
    <n v="10"/>
    <n v="14"/>
    <m/>
    <m/>
    <m/>
    <s v="C"/>
    <s v="S"/>
    <n v="8.6659866513537007E-3"/>
  </r>
  <r>
    <s v="Leona Vicario"/>
    <s v="Selva"/>
    <n v="6"/>
    <x v="2"/>
    <n v="4"/>
    <n v="13"/>
    <n v="14"/>
    <s v="Burseraceae"/>
    <x v="43"/>
    <s v="Chacah"/>
    <n v="35"/>
    <n v="11.140846016432674"/>
    <n v="4"/>
    <n v="9"/>
    <m/>
    <m/>
    <m/>
    <s v="C"/>
    <s v="S"/>
    <n v="9.7482402643785885E-3"/>
  </r>
  <r>
    <s v="Leona Vicario"/>
    <s v="Selva"/>
    <n v="10"/>
    <x v="2"/>
    <n v="4"/>
    <n v="14"/>
    <n v="14"/>
    <s v="Burseraceae"/>
    <x v="43"/>
    <s v="Chacah"/>
    <n v="33"/>
    <n v="10.504226244065093"/>
    <n v="6"/>
    <n v="9"/>
    <m/>
    <m/>
    <m/>
    <s v="C"/>
    <s v="S"/>
    <n v="8.6659866513537007E-3"/>
  </r>
  <r>
    <s v="Leona Vicario"/>
    <s v="Selva"/>
    <n v="10"/>
    <x v="0"/>
    <n v="1"/>
    <n v="14"/>
    <n v="14"/>
    <s v="Burseraceae"/>
    <x v="43"/>
    <s v="Chacah"/>
    <n v="24.5"/>
    <n v="7.7985922115028714"/>
    <n v="4"/>
    <n v="10"/>
    <m/>
    <m/>
    <m/>
    <s v="C"/>
    <s v="S"/>
    <n v="4.7766377295455084E-3"/>
  </r>
  <r>
    <s v="Leona Vicario"/>
    <s v="Selva"/>
    <n v="2"/>
    <x v="2"/>
    <n v="1"/>
    <n v="15"/>
    <n v="15"/>
    <s v="Burseraceae"/>
    <x v="43"/>
    <s v="Chacah"/>
    <n v="40"/>
    <n v="12.732395447351628"/>
    <n v="7"/>
    <n v="12"/>
    <m/>
    <m/>
    <m/>
    <s v="C"/>
    <s v="S"/>
    <n v="1.2732395447351628E-2"/>
  </r>
  <r>
    <s v="Leona Vicario"/>
    <s v="Selva"/>
    <n v="6"/>
    <x v="2"/>
    <n v="4"/>
    <n v="14"/>
    <n v="15"/>
    <s v="Burseraceae"/>
    <x v="43"/>
    <s v="Chacah"/>
    <n v="34"/>
    <n v="10.822536130248883"/>
    <n v="4.5"/>
    <n v="8"/>
    <m/>
    <m/>
    <m/>
    <s v="C"/>
    <s v="S"/>
    <n v="9.1991557107115509E-3"/>
  </r>
  <r>
    <s v="Leona Vicario"/>
    <s v="Selva"/>
    <n v="10"/>
    <x v="2"/>
    <n v="4"/>
    <n v="15"/>
    <n v="15"/>
    <s v="Burseraceae"/>
    <x v="43"/>
    <s v="Chacah"/>
    <n v="37.5"/>
    <n v="11.93662073189215"/>
    <n v="4"/>
    <n v="9"/>
    <m/>
    <m/>
    <m/>
    <s v="C"/>
    <s v="S"/>
    <n v="1.1190581936148891E-2"/>
  </r>
  <r>
    <s v="Leona Vicario"/>
    <s v="Selva"/>
    <n v="3"/>
    <x v="0"/>
    <n v="4"/>
    <n v="15"/>
    <n v="15"/>
    <s v="Burseraceae"/>
    <x v="43"/>
    <s v="Chacah"/>
    <n v="25.5"/>
    <n v="8.1169020976866619"/>
    <n v="5.5"/>
    <n v="7"/>
    <m/>
    <m/>
    <m/>
    <s v="C"/>
    <s v="S"/>
    <n v="5.1745250872752471E-3"/>
  </r>
  <r>
    <s v="Leona Vicario"/>
    <s v="Selva"/>
    <n v="8"/>
    <x v="0"/>
    <n v="2"/>
    <n v="15"/>
    <n v="15"/>
    <s v="Burseraceae"/>
    <x v="43"/>
    <s v="Chacah"/>
    <n v="24"/>
    <n v="7.6394372684109761"/>
    <n v="6"/>
    <n v="9"/>
    <m/>
    <m/>
    <m/>
    <s v="C"/>
    <s v="S"/>
    <n v="4.5836623610465855E-3"/>
  </r>
  <r>
    <s v="Leona Vicario"/>
    <s v="Selva"/>
    <n v="9"/>
    <x v="0"/>
    <n v="2"/>
    <n v="15"/>
    <n v="15"/>
    <s v="Burseraceae"/>
    <x v="43"/>
    <s v="Chacah"/>
    <n v="23"/>
    <n v="7.3211273822271856"/>
    <n v="7"/>
    <n v="11"/>
    <m/>
    <m/>
    <m/>
    <s v="C"/>
    <s v="S"/>
    <n v="4.2096482447806314E-3"/>
  </r>
  <r>
    <s v="Leona Vicario"/>
    <s v="Selva"/>
    <n v="3"/>
    <x v="2"/>
    <n v="1"/>
    <n v="16"/>
    <n v="16"/>
    <s v="Burseraceae"/>
    <x v="43"/>
    <s v="Chacah"/>
    <n v="31.5"/>
    <n v="10.026761414789407"/>
    <n v="6"/>
    <n v="12"/>
    <m/>
    <m/>
    <m/>
    <s v="C"/>
    <s v="S"/>
    <n v="7.8960746141466566E-3"/>
  </r>
  <r>
    <s v="Leona Vicario"/>
    <s v="Selva"/>
    <n v="6"/>
    <x v="2"/>
    <n v="4"/>
    <n v="15"/>
    <n v="16"/>
    <s v="Burseraceae"/>
    <x v="43"/>
    <s v="Chacah"/>
    <n v="31.5"/>
    <n v="10.026761414789407"/>
    <n v="5"/>
    <n v="10"/>
    <m/>
    <m/>
    <m/>
    <s v="C"/>
    <s v="S"/>
    <n v="7.8960746141466566E-3"/>
  </r>
  <r>
    <s v="Leona Vicario"/>
    <s v="Selva"/>
    <n v="10"/>
    <x v="0"/>
    <n v="2"/>
    <n v="16"/>
    <n v="16"/>
    <s v="Burseraceae"/>
    <x v="43"/>
    <s v="Chacah"/>
    <n v="18"/>
    <n v="5.7295779513082321"/>
    <n v="6"/>
    <n v="6.5"/>
    <m/>
    <m/>
    <m/>
    <s v="C"/>
    <s v="S"/>
    <n v="2.5783100780887042E-3"/>
  </r>
  <r>
    <s v="Leona Vicario"/>
    <s v="Selva"/>
    <n v="11"/>
    <x v="0"/>
    <n v="2"/>
    <n v="16"/>
    <n v="16"/>
    <s v="Burseraceae"/>
    <x v="43"/>
    <s v="Chacah"/>
    <n v="20"/>
    <n v="6.366197723675814"/>
    <n v="6.5"/>
    <n v="8"/>
    <m/>
    <m/>
    <m/>
    <s v="C"/>
    <s v="S"/>
    <n v="3.1830988618379071E-3"/>
  </r>
  <r>
    <s v="Leona Vicario"/>
    <s v="Selva"/>
    <n v="9"/>
    <x v="2"/>
    <n v="4"/>
    <n v="17"/>
    <n v="17"/>
    <s v="Burseraceae"/>
    <x v="43"/>
    <s v="Chacah"/>
    <n v="31.5"/>
    <n v="10.026761414789407"/>
    <n v="5.5"/>
    <n v="9"/>
    <m/>
    <m/>
    <m/>
    <s v="C"/>
    <s v="S"/>
    <n v="7.8960746141466566E-3"/>
  </r>
  <r>
    <s v="Leona Vicario"/>
    <s v="Selva"/>
    <n v="9"/>
    <x v="0"/>
    <n v="2"/>
    <n v="17"/>
    <n v="17"/>
    <s v="Burseraceae"/>
    <x v="43"/>
    <s v="Chacah"/>
    <n v="26"/>
    <n v="8.2760570407785572"/>
    <n v="4.5"/>
    <n v="9"/>
    <m/>
    <m/>
    <m/>
    <s v="C"/>
    <s v="S"/>
    <n v="5.379437076506061E-3"/>
  </r>
  <r>
    <s v="Leona Vicario"/>
    <s v="Selva"/>
    <n v="11"/>
    <x v="0"/>
    <n v="2"/>
    <n v="18"/>
    <n v="18"/>
    <s v="Burseraceae"/>
    <x v="43"/>
    <s v="Chacah"/>
    <n v="19"/>
    <n v="6.0478878374920226"/>
    <n v="7"/>
    <n v="10"/>
    <m/>
    <m/>
    <m/>
    <s v="C"/>
    <s v="S"/>
    <n v="2.8727467228087107E-3"/>
  </r>
  <r>
    <s v="Leona Vicario"/>
    <s v="Selva"/>
    <n v="6"/>
    <x v="0"/>
    <n v="3"/>
    <n v="16"/>
    <n v="19"/>
    <s v="Burseraceae"/>
    <x v="43"/>
    <s v="Chacah"/>
    <n v="21"/>
    <n v="6.6845076098596046"/>
    <n v="6"/>
    <n v="9"/>
    <m/>
    <m/>
    <m/>
    <s v="C"/>
    <s v="S"/>
    <n v="3.5093664951762926E-3"/>
  </r>
  <r>
    <s v="Leona Vicario"/>
    <s v="Selva"/>
    <n v="10"/>
    <x v="0"/>
    <n v="2"/>
    <n v="19"/>
    <n v="19"/>
    <s v="Burseraceae"/>
    <x v="43"/>
    <s v="Chacah"/>
    <n v="19"/>
    <n v="6.0478878374920226"/>
    <n v="5"/>
    <n v="7"/>
    <m/>
    <m/>
    <m/>
    <s v="C"/>
    <s v="S"/>
    <n v="2.8727467228087107E-3"/>
  </r>
  <r>
    <s v="Leona Vicario"/>
    <s v="Selva"/>
    <n v="11"/>
    <x v="0"/>
    <n v="3"/>
    <n v="20"/>
    <n v="20"/>
    <s v="Burseraceae"/>
    <x v="43"/>
    <s v="Chacah"/>
    <n v="17.5"/>
    <n v="5.5704230082163368"/>
    <n v="4.5"/>
    <n v="8"/>
    <m/>
    <m/>
    <m/>
    <s v="C"/>
    <s v="S"/>
    <n v="2.4370600660946471E-3"/>
  </r>
  <r>
    <s v="Leona Vicario"/>
    <s v="Selva"/>
    <n v="8"/>
    <x v="2"/>
    <n v="2"/>
    <n v="19"/>
    <n v="21"/>
    <s v="Burseraceae"/>
    <x v="43"/>
    <s v="Chacah"/>
    <n v="38.5"/>
    <n v="12.254930618075941"/>
    <n v="8"/>
    <n v="14"/>
    <m/>
    <m/>
    <m/>
    <s v="C"/>
    <s v="S"/>
    <n v="1.1795370719898092E-2"/>
  </r>
  <r>
    <s v="Leona Vicario"/>
    <s v="Selva"/>
    <n v="8"/>
    <x v="0"/>
    <n v="3"/>
    <n v="21"/>
    <n v="21"/>
    <s v="Burseraceae"/>
    <x v="43"/>
    <s v="Chacah"/>
    <n v="27"/>
    <n v="8.5943669269623477"/>
    <n v="7"/>
    <n v="11"/>
    <m/>
    <m/>
    <m/>
    <s v="C"/>
    <s v="S"/>
    <n v="5.8011976756995841E-3"/>
  </r>
  <r>
    <s v="Leona Vicario"/>
    <s v="Selva"/>
    <n v="11"/>
    <x v="0"/>
    <n v="3"/>
    <n v="21"/>
    <n v="21"/>
    <s v="Burseraceae"/>
    <x v="43"/>
    <s v="Chacah"/>
    <n v="16.5"/>
    <n v="5.2521131220325463"/>
    <n v="6"/>
    <n v="9"/>
    <m/>
    <m/>
    <m/>
    <s v="C"/>
    <s v="S"/>
    <n v="2.1664966628384252E-3"/>
  </r>
  <r>
    <s v="Leona Vicario"/>
    <s v="Selva"/>
    <n v="5"/>
    <x v="0"/>
    <n v="3"/>
    <n v="21"/>
    <n v="22"/>
    <s v="Burseraceae"/>
    <x v="43"/>
    <s v="Chacah"/>
    <n v="17"/>
    <n v="5.4112680651244416"/>
    <n v="4"/>
    <n v="6"/>
    <m/>
    <m/>
    <m/>
    <s v="C"/>
    <s v="S"/>
    <n v="2.2997889276778877E-3"/>
  </r>
  <r>
    <s v="Leona Vicario"/>
    <s v="Selva"/>
    <n v="10"/>
    <x v="0"/>
    <n v="2"/>
    <n v="22"/>
    <n v="22"/>
    <s v="Burseraceae"/>
    <x v="43"/>
    <s v="Chacah"/>
    <n v="18"/>
    <n v="5.7295779513082321"/>
    <n v="6"/>
    <n v="9"/>
    <m/>
    <m/>
    <m/>
    <s v="C"/>
    <s v="S"/>
    <n v="2.5783100780887042E-3"/>
  </r>
  <r>
    <s v="Leona Vicario"/>
    <s v="Selva"/>
    <n v="2"/>
    <x v="2"/>
    <n v="2"/>
    <n v="22"/>
    <n v="23"/>
    <s v="Burseraceae"/>
    <x v="43"/>
    <s v="Chacah"/>
    <n v="34"/>
    <n v="10.822536130248883"/>
    <n v="8"/>
    <n v="12"/>
    <m/>
    <m/>
    <m/>
    <s v="C"/>
    <s v="S"/>
    <n v="9.1991557107115509E-3"/>
  </r>
  <r>
    <s v="Leona Vicario"/>
    <s v="Selva"/>
    <n v="5"/>
    <x v="0"/>
    <n v="4"/>
    <n v="22"/>
    <n v="23"/>
    <s v="Burseraceae"/>
    <x v="43"/>
    <s v="Chacah"/>
    <n v="30.5"/>
    <n v="9.7084515286056163"/>
    <n v="6"/>
    <n v="11"/>
    <m/>
    <m/>
    <m/>
    <s v="C"/>
    <s v="S"/>
    <n v="7.4026942905617826E-3"/>
  </r>
  <r>
    <s v="Leona Vicario"/>
    <s v="Selva"/>
    <n v="6"/>
    <x v="0"/>
    <n v="4"/>
    <n v="21"/>
    <n v="24"/>
    <s v="Burseraceae"/>
    <x v="43"/>
    <s v="Chacah"/>
    <n v="24"/>
    <n v="7.6394372684109761"/>
    <n v="5"/>
    <n v="8"/>
    <m/>
    <m/>
    <m/>
    <s v="C"/>
    <s v="S"/>
    <n v="4.5836623610465855E-3"/>
  </r>
  <r>
    <s v="Leona Vicario"/>
    <s v="Selva"/>
    <n v="11"/>
    <x v="0"/>
    <n v="3"/>
    <n v="24"/>
    <n v="24"/>
    <s v="Burseraceae"/>
    <x v="43"/>
    <s v="Chacah"/>
    <n v="25"/>
    <n v="7.9577471545947667"/>
    <n v="3"/>
    <n v="7"/>
    <m/>
    <m/>
    <m/>
    <s v="C"/>
    <s v="S"/>
    <n v="4.9735919716217287E-3"/>
  </r>
  <r>
    <s v="Leona Vicario"/>
    <s v="Selva"/>
    <n v="10"/>
    <x v="0"/>
    <n v="2"/>
    <n v="25"/>
    <n v="25"/>
    <s v="Burseraceae"/>
    <x v="43"/>
    <s v="Chacah"/>
    <n v="30"/>
    <n v="9.5492965855137211"/>
    <n v="3.5"/>
    <n v="8.5"/>
    <m/>
    <m/>
    <m/>
    <s v="C"/>
    <s v="S"/>
    <n v="7.1619724391352906E-3"/>
  </r>
  <r>
    <s v="Leona Vicario"/>
    <s v="Selva"/>
    <n v="2"/>
    <x v="2"/>
    <n v="2"/>
    <n v="25"/>
    <n v="26"/>
    <s v="Burseraceae"/>
    <x v="43"/>
    <s v="Chacah"/>
    <n v="33"/>
    <n v="10.504226244065093"/>
    <n v="4"/>
    <n v="8"/>
    <m/>
    <m/>
    <m/>
    <s v="C"/>
    <s v="SD"/>
    <n v="8.6659866513537007E-3"/>
  </r>
  <r>
    <s v="Leona Vicario"/>
    <s v="Selva"/>
    <n v="7"/>
    <x v="2"/>
    <n v="3"/>
    <n v="23"/>
    <n v="26"/>
    <s v="Burseraceae"/>
    <x v="43"/>
    <s v="Chacah"/>
    <n v="35.5"/>
    <n v="11.300000959524569"/>
    <n v="8"/>
    <n v="12"/>
    <m/>
    <m/>
    <m/>
    <s v="C"/>
    <s v="S"/>
    <n v="1.0028750851578054E-2"/>
  </r>
  <r>
    <s v="Leona Vicario"/>
    <s v="Selva"/>
    <n v="5"/>
    <x v="0"/>
    <n v="4"/>
    <n v="24"/>
    <n v="26"/>
    <s v="Burseraceae"/>
    <x v="43"/>
    <s v="Chacah"/>
    <n v="23"/>
    <n v="7.3211273822271856"/>
    <n v="3"/>
    <n v="9"/>
    <m/>
    <m/>
    <m/>
    <s v="C"/>
    <s v="S"/>
    <n v="4.2096482447806314E-3"/>
  </r>
  <r>
    <s v="Leona Vicario"/>
    <s v="Selva"/>
    <n v="10"/>
    <x v="0"/>
    <n v="2"/>
    <n v="26"/>
    <n v="26"/>
    <s v="Burseraceae"/>
    <x v="43"/>
    <s v="Chacah"/>
    <n v="28"/>
    <n v="8.91267681314614"/>
    <n v="4.5"/>
    <n v="8.5"/>
    <m/>
    <m/>
    <m/>
    <s v="C"/>
    <s v="S"/>
    <n v="6.2388737692022989E-3"/>
  </r>
  <r>
    <s v="Leona Vicario"/>
    <s v="Selva"/>
    <n v="1"/>
    <x v="2"/>
    <n v="4"/>
    <n v="24"/>
    <n v="27"/>
    <s v="Burseraceae"/>
    <x v="43"/>
    <s v="Chacah"/>
    <n v="33"/>
    <n v="10.504226244065093"/>
    <n v="6"/>
    <n v="10"/>
    <m/>
    <m/>
    <m/>
    <s v="C"/>
    <s v="S"/>
    <n v="8.6659866513537007E-3"/>
  </r>
  <r>
    <s v="Leona Vicario"/>
    <s v="Selva"/>
    <n v="2"/>
    <x v="2"/>
    <n v="2"/>
    <n v="26"/>
    <n v="27"/>
    <s v="Burseraceae"/>
    <x v="43"/>
    <s v="Chacah"/>
    <n v="46"/>
    <n v="14.642254764454371"/>
    <n v="6"/>
    <n v="12"/>
    <m/>
    <m/>
    <m/>
    <s v="C"/>
    <s v="S"/>
    <n v="1.6838592979122526E-2"/>
  </r>
  <r>
    <s v="Leona Vicario"/>
    <s v="Selva"/>
    <n v="7"/>
    <x v="2"/>
    <n v="3"/>
    <n v="24"/>
    <n v="27"/>
    <s v="Burseraceae"/>
    <x v="43"/>
    <s v="Chacah"/>
    <n v="40"/>
    <n v="12.732395447351628"/>
    <n v="6"/>
    <n v="11"/>
    <m/>
    <m/>
    <m/>
    <s v="C"/>
    <s v="S"/>
    <n v="1.2732395447351628E-2"/>
  </r>
  <r>
    <s v="Leona Vicario"/>
    <s v="Selva"/>
    <n v="9"/>
    <x v="0"/>
    <n v="2"/>
    <n v="27"/>
    <n v="27"/>
    <s v="Burseraceae"/>
    <x v="43"/>
    <s v="Chacah"/>
    <n v="19"/>
    <n v="6.0478878374920226"/>
    <n v="6"/>
    <n v="8"/>
    <m/>
    <m/>
    <m/>
    <s v="C"/>
    <s v="S"/>
    <n v="2.8727467228087107E-3"/>
  </r>
  <r>
    <s v="Leona Vicario"/>
    <s v="Selva"/>
    <n v="11"/>
    <x v="0"/>
    <n v="3"/>
    <n v="27"/>
    <n v="27"/>
    <s v="Burseraceae"/>
    <x v="43"/>
    <s v="Chacah"/>
    <n v="24"/>
    <n v="7.6394372684109761"/>
    <n v="7"/>
    <n v="8.5"/>
    <m/>
    <m/>
    <m/>
    <s v="C"/>
    <s v="S"/>
    <n v="4.5836623610465855E-3"/>
  </r>
  <r>
    <s v="Leona Vicario"/>
    <s v="Selva"/>
    <n v="6"/>
    <x v="0"/>
    <n v="4"/>
    <n v="25"/>
    <n v="28"/>
    <s v="Burseraceae"/>
    <x v="43"/>
    <s v="Chacah"/>
    <n v="22"/>
    <n v="7.0028174960433951"/>
    <n v="6"/>
    <n v="9"/>
    <m/>
    <m/>
    <m/>
    <s v="C"/>
    <s v="S"/>
    <n v="3.8515496228238677E-3"/>
  </r>
  <r>
    <s v="Leona Vicario"/>
    <s v="Selva"/>
    <n v="9"/>
    <x v="0"/>
    <n v="2"/>
    <n v="28"/>
    <n v="28"/>
    <s v="Burseraceae"/>
    <x v="43"/>
    <s v="Chacah"/>
    <n v="21.5"/>
    <n v="6.8436625529514998"/>
    <n v="5.5"/>
    <n v="9"/>
    <m/>
    <m/>
    <m/>
    <s v="C"/>
    <s v="S"/>
    <n v="3.6784686222114311E-3"/>
  </r>
  <r>
    <s v="Leona Vicario"/>
    <s v="Selva"/>
    <n v="5"/>
    <x v="0"/>
    <n v="4"/>
    <n v="27"/>
    <n v="29"/>
    <s v="Burseraceae"/>
    <x v="43"/>
    <s v="Chacah"/>
    <n v="18"/>
    <n v="5.7295779513082321"/>
    <n v="4"/>
    <n v="6"/>
    <m/>
    <m/>
    <m/>
    <s v="C"/>
    <s v="S"/>
    <n v="2.5783100780887042E-3"/>
  </r>
  <r>
    <s v="Leona Vicario"/>
    <s v="Selva"/>
    <n v="9"/>
    <x v="0"/>
    <n v="3"/>
    <n v="29"/>
    <n v="29"/>
    <s v="Burseraceae"/>
    <x v="43"/>
    <s v="Chacah"/>
    <n v="17"/>
    <n v="5.4112680651244416"/>
    <n v="6"/>
    <n v="8.5"/>
    <m/>
    <m/>
    <m/>
    <s v="C"/>
    <s v="S"/>
    <n v="2.2997889276778877E-3"/>
  </r>
  <r>
    <s v="Leona Vicario"/>
    <s v="Selva"/>
    <n v="2"/>
    <x v="2"/>
    <n v="2"/>
    <n v="29"/>
    <n v="30"/>
    <s v="Burseraceae"/>
    <x v="43"/>
    <s v="Chacah"/>
    <n v="48.5"/>
    <n v="15.438029479913848"/>
    <n v="8"/>
    <n v="13"/>
    <m/>
    <m/>
    <m/>
    <s v="C"/>
    <s v="S"/>
    <n v="1.8718610744395538E-2"/>
  </r>
  <r>
    <s v="Leona Vicario"/>
    <s v="Selva"/>
    <n v="1"/>
    <x v="2"/>
    <n v="4"/>
    <n v="28"/>
    <n v="31"/>
    <s v="Burseraceae"/>
    <x v="43"/>
    <s v="Chacah"/>
    <n v="34"/>
    <n v="10.822536130248883"/>
    <n v="6"/>
    <n v="9"/>
    <m/>
    <m/>
    <m/>
    <s v="C"/>
    <s v="S"/>
    <n v="9.1991557107115509E-3"/>
  </r>
  <r>
    <s v="Leona Vicario"/>
    <s v="Selva"/>
    <n v="9"/>
    <x v="0"/>
    <n v="3"/>
    <n v="31"/>
    <n v="31"/>
    <s v="Burseraceae"/>
    <x v="43"/>
    <s v="Chacah"/>
    <n v="16.5"/>
    <n v="5.2521131220325463"/>
    <n v="4"/>
    <n v="8"/>
    <m/>
    <m/>
    <m/>
    <s v="C"/>
    <s v="S"/>
    <n v="2.1664966628384252E-3"/>
  </r>
  <r>
    <s v="Leona Vicario"/>
    <s v="Selva"/>
    <n v="7"/>
    <x v="2"/>
    <n v="3"/>
    <n v="30"/>
    <n v="33"/>
    <s v="Burseraceae"/>
    <x v="43"/>
    <s v="Chacah"/>
    <n v="45.5"/>
    <n v="14.483099821362476"/>
    <n v="7"/>
    <n v="14"/>
    <m/>
    <m/>
    <m/>
    <s v="C"/>
    <s v="S"/>
    <n v="1.6474526046799814E-2"/>
  </r>
  <r>
    <s v="Leona Vicario"/>
    <s v="Selva"/>
    <n v="11"/>
    <x v="0"/>
    <n v="3"/>
    <n v="33"/>
    <n v="33"/>
    <s v="Burseraceae"/>
    <x v="43"/>
    <s v="Chacah"/>
    <n v="20.5"/>
    <n v="6.5253526667677093"/>
    <n v="7"/>
    <n v="8.5"/>
    <m/>
    <m/>
    <m/>
    <s v="C"/>
    <s v="S"/>
    <n v="3.3442432417184515E-3"/>
  </r>
  <r>
    <s v="Leona Vicario"/>
    <s v="Selva"/>
    <n v="12"/>
    <x v="0"/>
    <n v="3"/>
    <n v="21"/>
    <n v="33"/>
    <s v="Burseraceae"/>
    <x v="43"/>
    <s v="Chacah"/>
    <n v="22"/>
    <n v="7.0028174960433951"/>
    <n v="8"/>
    <n v="9"/>
    <m/>
    <m/>
    <m/>
    <s v="C"/>
    <s v="S"/>
    <n v="3.8515496228238677E-3"/>
  </r>
  <r>
    <s v="Leona Vicario"/>
    <s v="Selva"/>
    <n v="7"/>
    <x v="2"/>
    <n v="3"/>
    <n v="32"/>
    <n v="35"/>
    <s v="Burseraceae"/>
    <x v="43"/>
    <s v="Chacah"/>
    <n v="33"/>
    <n v="10.504226244065093"/>
    <n v="9"/>
    <n v="12"/>
    <m/>
    <m/>
    <m/>
    <s v="C"/>
    <s v="S"/>
    <n v="8.6659866513537007E-3"/>
  </r>
  <r>
    <s v="Leona Vicario"/>
    <s v="Selva"/>
    <n v="5"/>
    <x v="2"/>
    <n v="4"/>
    <n v="35"/>
    <n v="37"/>
    <s v="Burseraceae"/>
    <x v="43"/>
    <s v="Chacah"/>
    <n v="34"/>
    <n v="10.822536130248883"/>
    <n v="7"/>
    <n v="10"/>
    <m/>
    <m/>
    <m/>
    <s v="C"/>
    <s v="S"/>
    <n v="9.1991557107115509E-3"/>
  </r>
  <r>
    <s v="Leona Vicario"/>
    <s v="Selva"/>
    <n v="9"/>
    <x v="0"/>
    <n v="3"/>
    <n v="37"/>
    <n v="37"/>
    <s v="Burseraceae"/>
    <x v="43"/>
    <s v="Chacah"/>
    <n v="17.5"/>
    <n v="5.5704230082163368"/>
    <n v="8"/>
    <n v="10"/>
    <m/>
    <m/>
    <m/>
    <s v="C"/>
    <s v="S"/>
    <n v="2.4370600660946471E-3"/>
  </r>
  <r>
    <s v="Leona Vicario"/>
    <s v="Selva"/>
    <n v="10"/>
    <x v="0"/>
    <n v="4"/>
    <n v="38"/>
    <n v="38"/>
    <s v="Burseraceae"/>
    <x v="43"/>
    <s v="Chacah"/>
    <n v="26"/>
    <n v="8.2760570407785572"/>
    <n v="5.5"/>
    <n v="10"/>
    <m/>
    <m/>
    <m/>
    <s v="C"/>
    <s v="S"/>
    <n v="5.379437076506061E-3"/>
  </r>
  <r>
    <s v="Leona Vicario"/>
    <s v="Selva"/>
    <n v="12"/>
    <x v="0"/>
    <n v="4"/>
    <n v="28"/>
    <n v="40"/>
    <s v="Burseraceae"/>
    <x v="43"/>
    <s v="Chacah"/>
    <n v="20.5"/>
    <n v="6.5253526667677093"/>
    <n v="2"/>
    <n v="9"/>
    <m/>
    <m/>
    <m/>
    <s v="C"/>
    <s v="S"/>
    <n v="3.3442432417184515E-3"/>
  </r>
  <r>
    <s v="Leona Vicario"/>
    <s v="Selva"/>
    <n v="2"/>
    <x v="2"/>
    <n v="3"/>
    <n v="39"/>
    <n v="41"/>
    <s v="Burseraceae"/>
    <x v="43"/>
    <s v="Chacah"/>
    <n v="36.5"/>
    <n v="11.618310845708359"/>
    <n v="4"/>
    <n v="9"/>
    <m/>
    <m/>
    <m/>
    <s v="C"/>
    <s v="S"/>
    <n v="1.0601708646708877E-2"/>
  </r>
  <r>
    <s v="Leona Vicario"/>
    <s v="Selva"/>
    <n v="2"/>
    <x v="2"/>
    <n v="3"/>
    <n v="40"/>
    <n v="42"/>
    <s v="Burseraceae"/>
    <x v="43"/>
    <s v="Chacah"/>
    <n v="45"/>
    <n v="14.323944878270581"/>
    <n v="5"/>
    <n v="10"/>
    <m/>
    <m/>
    <m/>
    <s v="C"/>
    <s v="S"/>
    <n v="1.6114437988054401E-2"/>
  </r>
  <r>
    <s v="Leona Vicario"/>
    <s v="Selva"/>
    <n v="8"/>
    <x v="2"/>
    <n v="3"/>
    <n v="37"/>
    <n v="42"/>
    <s v="Burseraceae"/>
    <x v="43"/>
    <s v="Chacah"/>
    <n v="40"/>
    <n v="12.732395447351628"/>
    <n v="9"/>
    <n v="12"/>
    <m/>
    <m/>
    <m/>
    <s v="C"/>
    <s v="S"/>
    <n v="1.2732395447351628E-2"/>
  </r>
  <r>
    <s v="Leona Vicario"/>
    <s v="Selva"/>
    <n v="7"/>
    <x v="2"/>
    <n v="4"/>
    <n v="42"/>
    <n v="45"/>
    <s v="Burseraceae"/>
    <x v="43"/>
    <s v="Chacah"/>
    <n v="53"/>
    <n v="16.870423967740905"/>
    <n v="5.5"/>
    <n v="12"/>
    <m/>
    <m/>
    <m/>
    <s v="C"/>
    <s v="S"/>
    <n v="2.2353311757256696E-2"/>
  </r>
  <r>
    <s v="Leona Vicario"/>
    <s v="Selva"/>
    <n v="9"/>
    <x v="0"/>
    <n v="4"/>
    <n v="45"/>
    <n v="45"/>
    <s v="Burseraceae"/>
    <x v="43"/>
    <s v="Chacah"/>
    <n v="18"/>
    <n v="5.7295779513082321"/>
    <n v="4.5"/>
    <n v="6"/>
    <m/>
    <m/>
    <m/>
    <s v="C"/>
    <s v="S"/>
    <n v="2.5783100780887042E-3"/>
  </r>
  <r>
    <s v="Leona Vicario"/>
    <s v="Selva"/>
    <n v="9"/>
    <x v="0"/>
    <n v="4"/>
    <n v="47"/>
    <n v="47"/>
    <s v="Burseraceae"/>
    <x v="43"/>
    <s v="Chacah"/>
    <n v="17.5"/>
    <n v="5.5704230082163368"/>
    <n v="2.5"/>
    <n v="7"/>
    <m/>
    <m/>
    <m/>
    <s v="C"/>
    <s v="S"/>
    <n v="2.4370600660946471E-3"/>
  </r>
  <r>
    <s v="Leona Vicario"/>
    <s v="Selva"/>
    <n v="4"/>
    <x v="2"/>
    <n v="4"/>
    <n v="46"/>
    <n v="48"/>
    <s v="Burseraceae"/>
    <x v="43"/>
    <s v="Chacah"/>
    <n v="42.5"/>
    <n v="13.528170162811104"/>
    <n v="6"/>
    <n v="11"/>
    <m/>
    <m/>
    <m/>
    <s v="C"/>
    <s v="S"/>
    <n v="1.43736807979868E-2"/>
  </r>
  <r>
    <s v="Leona Vicario"/>
    <s v="Selva"/>
    <n v="2"/>
    <x v="2"/>
    <n v="3"/>
    <n v="48"/>
    <n v="52"/>
    <s v="Burseraceae"/>
    <x v="43"/>
    <s v="Chacah"/>
    <n v="32"/>
    <n v="10.185916357881302"/>
    <n v="6"/>
    <n v="9"/>
    <m/>
    <m/>
    <m/>
    <s v="C"/>
    <s v="S"/>
    <n v="8.1487330863050413E-3"/>
  </r>
  <r>
    <s v="Leona Vicario"/>
    <s v="Selva"/>
    <n v="8"/>
    <x v="2"/>
    <n v="4"/>
    <n v="49"/>
    <n v="54"/>
    <s v="Burseraceae"/>
    <x v="43"/>
    <s v="Chacah"/>
    <n v="33"/>
    <n v="10.504226244065093"/>
    <n v="8"/>
    <n v="12"/>
    <m/>
    <m/>
    <m/>
    <s v="C"/>
    <s v="S"/>
    <n v="8.6659866513537007E-3"/>
  </r>
  <r>
    <s v="Leona Vicario"/>
    <s v="Selva"/>
    <n v="4"/>
    <x v="2"/>
    <n v="4"/>
    <n v="54"/>
    <n v="56"/>
    <s v="Burseraceae"/>
    <x v="43"/>
    <s v="Chacah"/>
    <n v="49"/>
    <n v="15.597184423005743"/>
    <n v="4"/>
    <n v="13"/>
    <m/>
    <m/>
    <m/>
    <s v="C"/>
    <s v="S"/>
    <n v="1.9106550918182034E-2"/>
  </r>
  <r>
    <s v="Leona Vicario"/>
    <s v="Selva"/>
    <n v="2"/>
    <x v="2"/>
    <n v="4"/>
    <n v="52"/>
    <n v="57"/>
    <s v="Burseraceae"/>
    <x v="43"/>
    <s v="Chacah"/>
    <n v="36"/>
    <n v="11.459155902616464"/>
    <n v="4"/>
    <n v="10"/>
    <m/>
    <m/>
    <m/>
    <s v="C"/>
    <s v="S"/>
    <n v="1.0313240312354817E-2"/>
  </r>
  <r>
    <s v="Leona Vicario"/>
    <s v="Selva"/>
    <n v="8"/>
    <x v="2"/>
    <n v="4"/>
    <n v="54"/>
    <n v="59"/>
    <s v="Burseraceae"/>
    <x v="43"/>
    <s v="Chacah"/>
    <n v="34.5"/>
    <n v="10.981691073340778"/>
    <n v="8"/>
    <n v="12"/>
    <m/>
    <m/>
    <m/>
    <s v="C"/>
    <s v="S"/>
    <n v="9.4717085507564219E-3"/>
  </r>
  <r>
    <s v="Leona Vicario"/>
    <s v="Selva"/>
    <n v="8"/>
    <x v="2"/>
    <n v="4"/>
    <n v="55"/>
    <n v="60"/>
    <s v="Burseraceae"/>
    <x v="43"/>
    <s v="Chacah"/>
    <n v="47.5"/>
    <n v="15.119719593730057"/>
    <n v="3"/>
    <n v="10"/>
    <m/>
    <m/>
    <m/>
    <s v="C"/>
    <s v="S"/>
    <n v="1.7954667017554441E-2"/>
  </r>
  <r>
    <s v="Leona Vicario"/>
    <s v="Selva"/>
    <n v="2"/>
    <x v="2"/>
    <n v="4"/>
    <n v="55"/>
    <n v="61"/>
    <s v="Burseraceae"/>
    <x v="43"/>
    <s v="Chacah"/>
    <n v="38"/>
    <n v="12.095775674984045"/>
    <n v="4"/>
    <n v="9"/>
    <m/>
    <m/>
    <m/>
    <s v="C"/>
    <s v="S"/>
    <n v="1.1490986891234843E-2"/>
  </r>
  <r>
    <s v="Leona Vicario"/>
    <s v="Selva"/>
    <n v="8"/>
    <x v="2"/>
    <n v="4"/>
    <n v="58"/>
    <n v="65"/>
    <s v="Burseraceae"/>
    <x v="43"/>
    <s v="Chacah"/>
    <n v="35.5"/>
    <n v="11.300000959524569"/>
    <n v="7"/>
    <n v="13"/>
    <m/>
    <m/>
    <m/>
    <s v="C"/>
    <s v="S"/>
    <n v="1.0028750851578054E-2"/>
  </r>
  <r>
    <s v="Leona Vicario"/>
    <s v="Selva"/>
    <n v="2"/>
    <x v="0"/>
    <n v="1"/>
    <n v="1"/>
    <n v="1"/>
    <s v="Anacardiaceae"/>
    <x v="25"/>
    <s v="Chechem"/>
    <n v="21.5"/>
    <n v="6.8436625529514998"/>
    <n v="5"/>
    <n v="8"/>
    <m/>
    <m/>
    <m/>
    <s v="C"/>
    <s v="S"/>
    <n v="3.6784686222114311E-3"/>
  </r>
  <r>
    <s v="Leona Vicario"/>
    <s v="Selva"/>
    <n v="8"/>
    <x v="0"/>
    <n v="1"/>
    <n v="1"/>
    <n v="1"/>
    <s v="Anacardiaceae"/>
    <x v="25"/>
    <s v="Chechem"/>
    <n v="30"/>
    <n v="9.5492965855137211"/>
    <n v="5.5"/>
    <n v="10"/>
    <m/>
    <m/>
    <m/>
    <s v="C"/>
    <s v="S"/>
    <n v="7.1619724391352906E-3"/>
  </r>
  <r>
    <s v="Leona Vicario"/>
    <s v="Selva"/>
    <n v="1"/>
    <x v="2"/>
    <n v="1"/>
    <n v="2"/>
    <n v="2"/>
    <s v="Anacardiaceae"/>
    <x v="25"/>
    <s v="Chechem"/>
    <n v="70"/>
    <n v="22.281692032865347"/>
    <n v="3.5"/>
    <n v="12"/>
    <m/>
    <m/>
    <m/>
    <s v="C"/>
    <s v="S"/>
    <n v="3.8992961057514354E-2"/>
  </r>
  <r>
    <s v="Leona Vicario"/>
    <s v="Selva"/>
    <n v="3"/>
    <x v="2"/>
    <n v="1"/>
    <n v="2"/>
    <n v="2"/>
    <s v="Anacardiaceae"/>
    <x v="25"/>
    <s v="Chechem"/>
    <n v="44"/>
    <n v="14.00563499208679"/>
    <n v="6"/>
    <n v="10"/>
    <m/>
    <m/>
    <m/>
    <s v="C"/>
    <s v="S"/>
    <n v="1.5406198491295471E-2"/>
  </r>
  <r>
    <s v="Leona Vicario"/>
    <s v="Selva"/>
    <n v="1"/>
    <x v="2"/>
    <n v="1"/>
    <n v="3"/>
    <n v="3"/>
    <s v="Anacardiaceae"/>
    <x v="25"/>
    <s v="Chechem"/>
    <n v="60"/>
    <n v="19.098593171027442"/>
    <n v="6"/>
    <n v="13"/>
    <m/>
    <m/>
    <m/>
    <s v="CB"/>
    <s v="S"/>
    <n v="2.8647889756541162E-2"/>
  </r>
  <r>
    <s v="Leona Vicario"/>
    <s v="Selva"/>
    <n v="1"/>
    <x v="2"/>
    <n v="1"/>
    <s v="3A"/>
    <n v="4"/>
    <s v="Anacardiaceae"/>
    <x v="25"/>
    <s v="Chechem"/>
    <n v="71"/>
    <n v="22.600001919049138"/>
    <n v="7.5"/>
    <n v="14"/>
    <m/>
    <m/>
    <m/>
    <s v="C"/>
    <s v="S"/>
    <n v="4.0115003406312216E-2"/>
  </r>
  <r>
    <s v="Leona Vicario"/>
    <s v="Selva"/>
    <n v="7"/>
    <x v="1"/>
    <m/>
    <n v="22"/>
    <n v="22"/>
    <s v="Rubiaceae"/>
    <x v="14"/>
    <s v="ka’an chak che"/>
    <m/>
    <m/>
    <m/>
    <n v="0.7"/>
    <n v="0.6"/>
    <n v="0.2"/>
    <n v="0.12"/>
    <m/>
    <s v="S"/>
    <m/>
  </r>
  <r>
    <s v="Leona Vicario"/>
    <s v="Selva"/>
    <n v="3"/>
    <x v="2"/>
    <n v="1"/>
    <n v="5"/>
    <n v="5"/>
    <s v="Anacardiaceae"/>
    <x v="25"/>
    <s v="Chechem"/>
    <n v="35.5"/>
    <n v="11.300000959524569"/>
    <n v="6"/>
    <n v="10"/>
    <m/>
    <m/>
    <m/>
    <s v="C"/>
    <s v="S"/>
    <n v="1.0028750851578054E-2"/>
  </r>
  <r>
    <s v="Leona Vicario"/>
    <s v="Selva"/>
    <n v="1"/>
    <x v="2"/>
    <n v="2"/>
    <n v="5"/>
    <n v="6"/>
    <s v="Anacardiaceae"/>
    <x v="25"/>
    <s v="Chechem"/>
    <n v="54"/>
    <n v="17.188733853924695"/>
    <n v="6"/>
    <n v="13"/>
    <m/>
    <m/>
    <m/>
    <s v="C"/>
    <s v="S"/>
    <n v="2.3204790702798336E-2"/>
  </r>
  <r>
    <s v="Leona Vicario"/>
    <s v="Selva"/>
    <n v="7"/>
    <x v="0"/>
    <n v="3"/>
    <n v="6"/>
    <n v="6"/>
    <s v="Anacardiaceae"/>
    <x v="25"/>
    <s v="Chechem"/>
    <n v="24"/>
    <n v="7.6394372684109761"/>
    <n v="8"/>
    <n v="12"/>
    <m/>
    <m/>
    <m/>
    <s v="C"/>
    <s v="S"/>
    <n v="4.5836623610465855E-3"/>
  </r>
  <r>
    <s v="Leona Vicario"/>
    <s v="Selva"/>
    <n v="1"/>
    <x v="2"/>
    <n v="2"/>
    <n v="6"/>
    <n v="7"/>
    <s v="Anacardiaceae"/>
    <x v="25"/>
    <s v="Chechem"/>
    <n v="32"/>
    <n v="10.185916357881302"/>
    <n v="4"/>
    <n v="7.5"/>
    <m/>
    <m/>
    <m/>
    <s v="C"/>
    <s v="S"/>
    <n v="8.1487330863050413E-3"/>
  </r>
  <r>
    <s v="Leona Vicario"/>
    <s v="Selva"/>
    <n v="6"/>
    <x v="2"/>
    <n v="2"/>
    <n v="6"/>
    <n v="7"/>
    <s v="Anacardiaceae"/>
    <x v="25"/>
    <s v="Chechem"/>
    <n v="32.5"/>
    <n v="10.345071300973197"/>
    <n v="8"/>
    <n v="11"/>
    <m/>
    <m/>
    <m/>
    <s v="C"/>
    <s v="S"/>
    <n v="8.4053704320407232E-3"/>
  </r>
  <r>
    <s v="Leona Vicario"/>
    <s v="Selva"/>
    <n v="7"/>
    <x v="1"/>
    <m/>
    <n v="23"/>
    <n v="23"/>
    <s v="Moraceae"/>
    <x v="45"/>
    <s v="Ramón"/>
    <m/>
    <m/>
    <m/>
    <n v="0.3"/>
    <n v="0.15"/>
    <n v="0.1"/>
    <n v="1.4999999999999999E-2"/>
    <m/>
    <s v="S"/>
    <m/>
  </r>
  <r>
    <s v="Leona Vicario"/>
    <s v="Selva"/>
    <n v="1"/>
    <x v="2"/>
    <n v="2"/>
    <n v="9"/>
    <n v="10"/>
    <s v="Anacardiaceae"/>
    <x v="25"/>
    <s v="Chechem"/>
    <n v="33"/>
    <n v="10.504226244065093"/>
    <n v="5.5"/>
    <n v="8"/>
    <m/>
    <m/>
    <m/>
    <s v="C"/>
    <s v="S"/>
    <n v="8.6659866513537007E-3"/>
  </r>
  <r>
    <s v="Leona Vicario"/>
    <s v="Selva"/>
    <n v="2"/>
    <x v="2"/>
    <n v="1"/>
    <n v="10"/>
    <n v="10"/>
    <s v="Anacardiaceae"/>
    <x v="25"/>
    <s v="Chechem"/>
    <n v="40"/>
    <n v="12.732395447351628"/>
    <n v="5"/>
    <n v="12"/>
    <m/>
    <m/>
    <m/>
    <s v="C"/>
    <s v="S"/>
    <n v="1.2732395447351628E-2"/>
  </r>
  <r>
    <s v="Leona Vicario"/>
    <s v="Selva"/>
    <n v="6"/>
    <x v="2"/>
    <n v="3"/>
    <n v="9"/>
    <n v="10"/>
    <s v="Anacardiaceae"/>
    <x v="25"/>
    <s v="Chechem"/>
    <n v="33.5"/>
    <n v="10.663381187156988"/>
    <n v="4.5"/>
    <n v="9"/>
    <m/>
    <m/>
    <m/>
    <s v="C"/>
    <s v="S"/>
    <n v="8.9305817442439771E-3"/>
  </r>
  <r>
    <s v="Leona Vicario"/>
    <s v="Selva"/>
    <n v="8"/>
    <x v="0"/>
    <n v="1"/>
    <n v="10"/>
    <n v="10"/>
    <s v="Anacardiaceae"/>
    <x v="25"/>
    <s v="Chechem"/>
    <n v="20"/>
    <n v="6.366197723675814"/>
    <n v="8"/>
    <n v="11"/>
    <m/>
    <m/>
    <m/>
    <s v="C"/>
    <s v="S"/>
    <n v="3.1830988618379071E-3"/>
  </r>
  <r>
    <s v="Leona Vicario"/>
    <s v="Selva"/>
    <n v="2"/>
    <x v="2"/>
    <n v="1"/>
    <n v="11"/>
    <n v="11"/>
    <s v="Anacardiaceae"/>
    <x v="25"/>
    <s v="Chechem"/>
    <n v="41"/>
    <n v="13.050705333535419"/>
    <n v="8"/>
    <n v="12"/>
    <m/>
    <m/>
    <m/>
    <s v="C"/>
    <s v="S"/>
    <n v="1.3376972966873806E-2"/>
  </r>
  <r>
    <s v="Leona Vicario"/>
    <s v="Selva"/>
    <n v="3"/>
    <x v="2"/>
    <n v="1"/>
    <n v="12"/>
    <n v="12"/>
    <s v="Anacardiaceae"/>
    <x v="25"/>
    <s v="Chechem"/>
    <n v="42"/>
    <n v="13.369015219719209"/>
    <n v="7"/>
    <n v="11"/>
    <m/>
    <m/>
    <m/>
    <s v="C"/>
    <s v="S"/>
    <n v="1.4037465980705171E-2"/>
  </r>
  <r>
    <s v="Leona Vicario"/>
    <s v="Selva"/>
    <n v="2"/>
    <x v="2"/>
    <n v="1"/>
    <n v="13"/>
    <n v="13"/>
    <s v="Anacardiaceae"/>
    <x v="25"/>
    <s v="Chechem"/>
    <n v="42.5"/>
    <n v="13.528170162811104"/>
    <n v="4"/>
    <n v="12"/>
    <m/>
    <m/>
    <m/>
    <s v="C"/>
    <s v="S"/>
    <n v="1.43736807979868E-2"/>
  </r>
  <r>
    <s v="Leona Vicario"/>
    <s v="Selva"/>
    <n v="3"/>
    <x v="2"/>
    <n v="1"/>
    <n v="14"/>
    <n v="14"/>
    <s v="Anacardiaceae"/>
    <x v="25"/>
    <s v="Chechem"/>
    <n v="37.54"/>
    <n v="11.949353127339503"/>
    <n v="3"/>
    <n v="9"/>
    <m/>
    <m/>
    <m/>
    <s v="C"/>
    <s v="S"/>
    <n v="1.1214467910008123E-2"/>
  </r>
  <r>
    <s v="Leona Vicario"/>
    <s v="Selva"/>
    <n v="5"/>
    <x v="0"/>
    <n v="2"/>
    <n v="13"/>
    <n v="14"/>
    <s v="Anacardiaceae"/>
    <x v="25"/>
    <s v="Chechem"/>
    <n v="21"/>
    <n v="6.6845076098596046"/>
    <n v="3"/>
    <n v="8"/>
    <m/>
    <m/>
    <m/>
    <s v="C"/>
    <s v="S"/>
    <n v="3.5093664951762926E-3"/>
  </r>
  <r>
    <s v="Leona Vicario"/>
    <s v="Selva"/>
    <n v="1"/>
    <x v="2"/>
    <n v="2"/>
    <n v="12"/>
    <n v="15"/>
    <s v="Anacardiaceae"/>
    <x v="25"/>
    <s v="Chechem"/>
    <n v="32"/>
    <n v="10.185916357881302"/>
    <n v="3"/>
    <n v="9"/>
    <m/>
    <m/>
    <m/>
    <s v="C"/>
    <s v="S"/>
    <n v="8.1487330863050413E-3"/>
  </r>
  <r>
    <s v="Leona Vicario"/>
    <s v="Selva"/>
    <n v="8"/>
    <x v="2"/>
    <n v="1"/>
    <n v="14"/>
    <n v="15"/>
    <s v="Anacardiaceae"/>
    <x v="25"/>
    <s v="Chechem"/>
    <n v="41"/>
    <n v="13.050705333535419"/>
    <n v="5"/>
    <n v="12"/>
    <m/>
    <m/>
    <m/>
    <s v="C"/>
    <s v="S"/>
    <n v="1.3376972966873806E-2"/>
  </r>
  <r>
    <s v="Leona Vicario"/>
    <s v="Selva"/>
    <n v="6"/>
    <x v="0"/>
    <n v="3"/>
    <n v="15"/>
    <n v="15"/>
    <s v="Anacardiaceae"/>
    <x v="25"/>
    <s v="Chechem"/>
    <n v="26"/>
    <n v="8.2760570407785572"/>
    <n v="5"/>
    <n v="10"/>
    <m/>
    <m/>
    <m/>
    <s v="CB"/>
    <s v="S"/>
    <n v="5.379437076506061E-3"/>
  </r>
  <r>
    <s v="Leona Vicario"/>
    <s v="Selva"/>
    <n v="4"/>
    <x v="2"/>
    <n v="2"/>
    <n v="16"/>
    <n v="16"/>
    <s v="Anacardiaceae"/>
    <x v="25"/>
    <s v="Chechem"/>
    <n v="38.5"/>
    <n v="12.254930618075941"/>
    <n v="7"/>
    <n v="12"/>
    <m/>
    <m/>
    <m/>
    <s v="C"/>
    <s v="S"/>
    <n v="1.1795370719898092E-2"/>
  </r>
  <r>
    <s v="Leona Vicario"/>
    <s v="Selva"/>
    <n v="5"/>
    <x v="2"/>
    <n v="2"/>
    <n v="15"/>
    <n v="16"/>
    <s v="Anacardiaceae"/>
    <x v="25"/>
    <s v="Chechem"/>
    <n v="35"/>
    <n v="11.140846016432674"/>
    <n v="4.5"/>
    <n v="11"/>
    <m/>
    <m/>
    <m/>
    <s v="C"/>
    <s v="S"/>
    <n v="9.7482402643785885E-3"/>
  </r>
  <r>
    <s v="Leona Vicario"/>
    <s v="Selva"/>
    <n v="1"/>
    <x v="0"/>
    <n v="3"/>
    <n v="16"/>
    <n v="16"/>
    <s v="Anacardiaceae"/>
    <x v="25"/>
    <s v="Chechem"/>
    <n v="22"/>
    <n v="7.0028174960433951"/>
    <n v="6"/>
    <n v="11"/>
    <m/>
    <m/>
    <m/>
    <s v="C"/>
    <s v="S"/>
    <n v="3.8515496228238677E-3"/>
  </r>
  <r>
    <s v="Leona Vicario"/>
    <s v="Selva"/>
    <n v="6"/>
    <x v="0"/>
    <n v="3"/>
    <s v="15A"/>
    <n v="16"/>
    <s v="Anacardiaceae"/>
    <x v="25"/>
    <s v="Chechem"/>
    <n v="24.5"/>
    <n v="7.7985922115028714"/>
    <n v="7"/>
    <n v="10"/>
    <m/>
    <m/>
    <m/>
    <s v="C"/>
    <s v="S"/>
    <n v="4.7766377295455084E-3"/>
  </r>
  <r>
    <s v="Leona Vicario"/>
    <s v="Selva"/>
    <n v="2"/>
    <x v="2"/>
    <n v="1"/>
    <n v="17"/>
    <n v="17"/>
    <s v="Anacardiaceae"/>
    <x v="25"/>
    <s v="Chechem"/>
    <n v="37"/>
    <n v="11.777465788800255"/>
    <n v="5"/>
    <n v="10"/>
    <m/>
    <m/>
    <m/>
    <s v="C"/>
    <s v="S"/>
    <n v="1.0894155854640236E-2"/>
  </r>
  <r>
    <s v="Leona Vicario"/>
    <s v="Selva"/>
    <n v="5"/>
    <x v="2"/>
    <n v="2"/>
    <n v="16"/>
    <n v="17"/>
    <s v="Anacardiaceae"/>
    <x v="25"/>
    <s v="Chechem"/>
    <n v="34"/>
    <n v="10.822536130248883"/>
    <n v="5.5"/>
    <n v="11"/>
    <m/>
    <m/>
    <m/>
    <s v="C"/>
    <s v="S"/>
    <n v="9.1991557107115509E-3"/>
  </r>
  <r>
    <s v="Leona Vicario"/>
    <s v="Selva"/>
    <n v="1"/>
    <x v="0"/>
    <n v="3"/>
    <n v="17"/>
    <n v="17"/>
    <s v="Anacardiaceae"/>
    <x v="25"/>
    <s v="Chechem"/>
    <n v="25"/>
    <n v="7.9577471545947667"/>
    <n v="6"/>
    <n v="9"/>
    <m/>
    <m/>
    <m/>
    <s v="C"/>
    <s v="S"/>
    <n v="4.9735919716217287E-3"/>
  </r>
  <r>
    <s v="Leona Vicario"/>
    <s v="Selva"/>
    <n v="6"/>
    <x v="0"/>
    <n v="3"/>
    <s v="15B"/>
    <n v="17"/>
    <s v="Anacardiaceae"/>
    <x v="25"/>
    <s v="Chechem"/>
    <n v="22"/>
    <n v="7.0028174960433951"/>
    <n v="4"/>
    <n v="9"/>
    <m/>
    <m/>
    <m/>
    <s v="C"/>
    <s v="S"/>
    <n v="3.8515496228238677E-3"/>
  </r>
  <r>
    <s v="Leona Vicario"/>
    <s v="Selva"/>
    <n v="2"/>
    <x v="2"/>
    <n v="1"/>
    <n v="18"/>
    <n v="18"/>
    <s v="Anacardiaceae"/>
    <x v="25"/>
    <s v="Chechem"/>
    <n v="36"/>
    <n v="11.459155902616464"/>
    <n v="8"/>
    <n v="12"/>
    <m/>
    <m/>
    <m/>
    <s v="C"/>
    <s v="S"/>
    <n v="1.0313240312354817E-2"/>
  </r>
  <r>
    <s v="Leona Vicario"/>
    <s v="Selva"/>
    <n v="3"/>
    <x v="2"/>
    <n v="2"/>
    <n v="18"/>
    <n v="18"/>
    <s v="Anacardiaceae"/>
    <x v="25"/>
    <s v="Chechem"/>
    <n v="51"/>
    <n v="16.233804195373324"/>
    <n v="7.5"/>
    <n v="11"/>
    <m/>
    <m/>
    <m/>
    <s v="C"/>
    <s v="S"/>
    <n v="2.0698100349100988E-2"/>
  </r>
  <r>
    <s v="Leona Vicario"/>
    <s v="Selva"/>
    <n v="5"/>
    <x v="2"/>
    <n v="2"/>
    <n v="17"/>
    <n v="18"/>
    <s v="Anacardiaceae"/>
    <x v="25"/>
    <s v="Chechem"/>
    <n v="44"/>
    <n v="14.00563499208679"/>
    <n v="7"/>
    <n v="10"/>
    <m/>
    <m/>
    <m/>
    <s v="C"/>
    <s v="S"/>
    <n v="1.5406198491295471E-2"/>
  </r>
  <r>
    <s v="Leona Vicario"/>
    <s v="Selva"/>
    <n v="6"/>
    <x v="0"/>
    <n v="3"/>
    <s v="15C"/>
    <n v="18"/>
    <s v="Anacardiaceae"/>
    <x v="25"/>
    <s v="Chechem"/>
    <n v="19.5"/>
    <n v="6.2070427805839179"/>
    <n v="3.5"/>
    <n v="8"/>
    <m/>
    <m/>
    <m/>
    <s v="C"/>
    <s v="S"/>
    <n v="3.0259333555346601E-3"/>
  </r>
  <r>
    <s v="Leona Vicario"/>
    <s v="Selva"/>
    <n v="1"/>
    <x v="2"/>
    <n v="3"/>
    <n v="16"/>
    <n v="19"/>
    <s v="Anacardiaceae"/>
    <x v="25"/>
    <s v="Chechem"/>
    <n v="34"/>
    <n v="10.822536130248883"/>
    <n v="5"/>
    <n v="10"/>
    <m/>
    <m/>
    <m/>
    <s v="C"/>
    <s v="S"/>
    <n v="9.1991557107115509E-3"/>
  </r>
  <r>
    <s v="Leona Vicario"/>
    <s v="Selva"/>
    <n v="5"/>
    <x v="2"/>
    <n v="2"/>
    <n v="18"/>
    <n v="19"/>
    <s v="Anacardiaceae"/>
    <x v="25"/>
    <s v="Chechem"/>
    <n v="41.5"/>
    <n v="13.209860276627314"/>
    <n v="3"/>
    <n v="10"/>
    <m/>
    <m/>
    <m/>
    <s v="CB"/>
    <s v="S"/>
    <n v="1.3705230037000837E-2"/>
  </r>
  <r>
    <s v="Leona Vicario"/>
    <s v="Selva"/>
    <n v="4"/>
    <x v="0"/>
    <n v="3"/>
    <n v="18"/>
    <n v="19"/>
    <s v="Anacardiaceae"/>
    <x v="25"/>
    <s v="Chechem"/>
    <n v="19"/>
    <n v="6.0478878374920226"/>
    <n v="7"/>
    <n v="11"/>
    <m/>
    <m/>
    <m/>
    <s v="C"/>
    <s v="S"/>
    <n v="2.8727467228087107E-3"/>
  </r>
  <r>
    <s v="Leona Vicario"/>
    <s v="Selva"/>
    <n v="12"/>
    <x v="0"/>
    <n v="2"/>
    <n v="14"/>
    <n v="19"/>
    <s v="Anacardiaceae"/>
    <x v="25"/>
    <s v="Chechem"/>
    <n v="16"/>
    <n v="5.0929581789406511"/>
    <n v="5"/>
    <n v="8"/>
    <m/>
    <m/>
    <m/>
    <s v="C"/>
    <s v="S"/>
    <n v="2.0371832715762603E-3"/>
  </r>
  <r>
    <s v="Leona Vicario"/>
    <s v="Selva"/>
    <n v="3"/>
    <x v="2"/>
    <n v="2"/>
    <n v="20"/>
    <n v="20"/>
    <s v="Anacardiaceae"/>
    <x v="25"/>
    <s v="Chechem"/>
    <n v="44"/>
    <n v="14.00563499208679"/>
    <n v="6"/>
    <n v="12"/>
    <m/>
    <m/>
    <m/>
    <s v="C"/>
    <s v="S"/>
    <n v="1.5406198491295471E-2"/>
  </r>
  <r>
    <s v="Leona Vicario"/>
    <s v="Selva"/>
    <n v="5"/>
    <x v="2"/>
    <n v="2"/>
    <s v="18A"/>
    <n v="20"/>
    <s v="Anacardiaceae"/>
    <x v="25"/>
    <s v="Chechem"/>
    <n v="34.5"/>
    <n v="10.981691073340778"/>
    <n v="6"/>
    <n v="9"/>
    <m/>
    <m/>
    <m/>
    <s v="C"/>
    <s v="S"/>
    <n v="9.4717085507564219E-3"/>
  </r>
  <r>
    <s v="Leona Vicario"/>
    <s v="Selva"/>
    <n v="8"/>
    <x v="1"/>
    <m/>
    <n v="1"/>
    <n v="1"/>
    <s v="Sapotaceae"/>
    <x v="18"/>
    <s v="Chicozapote"/>
    <m/>
    <m/>
    <m/>
    <n v="2.5"/>
    <n v="1"/>
    <n v="1.2"/>
    <n v="1.2"/>
    <m/>
    <m/>
    <m/>
  </r>
  <r>
    <s v="Leona Vicario"/>
    <s v="Selva"/>
    <n v="2"/>
    <x v="2"/>
    <n v="2"/>
    <n v="21"/>
    <n v="21"/>
    <s v="Anacardiaceae"/>
    <x v="25"/>
    <s v="Chechem"/>
    <n v="46"/>
    <n v="14.642254764454371"/>
    <n v="5"/>
    <n v="11"/>
    <m/>
    <m/>
    <m/>
    <s v="CB"/>
    <s v="S"/>
    <n v="1.6838592979122526E-2"/>
  </r>
  <r>
    <s v="Leona Vicario"/>
    <s v="Selva"/>
    <n v="5"/>
    <x v="2"/>
    <n v="2"/>
    <n v="19"/>
    <n v="21"/>
    <s v="Anacardiaceae"/>
    <x v="25"/>
    <s v="Chechem"/>
    <n v="42"/>
    <n v="13.369015219719209"/>
    <n v="4.5"/>
    <n v="11"/>
    <m/>
    <m/>
    <m/>
    <s v="C"/>
    <s v="S"/>
    <n v="1.4037465980705171E-2"/>
  </r>
  <r>
    <s v="Leona Vicario"/>
    <s v="Selva"/>
    <n v="9"/>
    <x v="2"/>
    <n v="4"/>
    <n v="20"/>
    <n v="21"/>
    <s v="Anacardiaceae"/>
    <x v="25"/>
    <s v="Chechem"/>
    <n v="37.5"/>
    <n v="11.93662073189215"/>
    <n v="6"/>
    <n v="10"/>
    <m/>
    <m/>
    <m/>
    <s v="CB"/>
    <s v="S"/>
    <n v="1.1190581936148891E-2"/>
  </r>
  <r>
    <s v="Leona Vicario"/>
    <s v="Selva"/>
    <n v="2"/>
    <x v="2"/>
    <n v="2"/>
    <s v="21A"/>
    <n v="22"/>
    <s v="Anacardiaceae"/>
    <x v="25"/>
    <s v="Chechem"/>
    <n v="40"/>
    <n v="12.732395447351628"/>
    <n v="6"/>
    <n v="11"/>
    <m/>
    <m/>
    <m/>
    <s v="C"/>
    <s v="S"/>
    <n v="1.2732395447351628E-2"/>
  </r>
  <r>
    <s v="Leona Vicario"/>
    <s v="Selva"/>
    <n v="3"/>
    <x v="2"/>
    <n v="2"/>
    <n v="22"/>
    <n v="22"/>
    <s v="Anacardiaceae"/>
    <x v="25"/>
    <s v="Chechem"/>
    <n v="42"/>
    <n v="13.369015219719209"/>
    <n v="6"/>
    <n v="12"/>
    <m/>
    <m/>
    <m/>
    <s v="C"/>
    <s v="S"/>
    <n v="1.4037465980705171E-2"/>
  </r>
  <r>
    <s v="Leona Vicario"/>
    <s v="Selva"/>
    <n v="1"/>
    <x v="0"/>
    <n v="4"/>
    <n v="22"/>
    <n v="22"/>
    <s v="Anacardiaceae"/>
    <x v="25"/>
    <s v="Chechem"/>
    <n v="19.5"/>
    <n v="6.2070427805839179"/>
    <n v="7"/>
    <n v="9"/>
    <m/>
    <m/>
    <m/>
    <s v="C"/>
    <s v="S"/>
    <n v="3.0259333555346601E-3"/>
  </r>
  <r>
    <s v="Leona Vicario"/>
    <s v="Selva"/>
    <n v="3"/>
    <x v="2"/>
    <n v="2"/>
    <n v="24"/>
    <n v="24"/>
    <s v="Anacardiaceae"/>
    <x v="25"/>
    <s v="Chechem"/>
    <n v="31.5"/>
    <n v="10.026761414789407"/>
    <n v="4"/>
    <n v="9"/>
    <m/>
    <m/>
    <m/>
    <s v="C"/>
    <s v="S"/>
    <n v="7.8960746141466566E-3"/>
  </r>
  <r>
    <s v="Leona Vicario"/>
    <s v="Selva"/>
    <n v="3"/>
    <x v="2"/>
    <n v="2"/>
    <n v="26"/>
    <n v="26"/>
    <s v="Anacardiaceae"/>
    <x v="25"/>
    <s v="Chechem"/>
    <n v="34"/>
    <n v="10.822536130248883"/>
    <n v="7"/>
    <n v="11"/>
    <m/>
    <m/>
    <m/>
    <s v="C"/>
    <s v="S"/>
    <n v="9.1991557107115509E-3"/>
  </r>
  <r>
    <s v="Leona Vicario"/>
    <s v="Selva"/>
    <n v="4"/>
    <x v="2"/>
    <n v="2"/>
    <n v="25"/>
    <n v="26"/>
    <s v="Anacardiaceae"/>
    <x v="25"/>
    <s v="Chechem"/>
    <n v="44"/>
    <n v="14.00563499208679"/>
    <n v="6"/>
    <n v="10"/>
    <m/>
    <m/>
    <m/>
    <s v="C"/>
    <s v="S"/>
    <n v="1.5406198491295471E-2"/>
  </r>
  <r>
    <s v="Leona Vicario"/>
    <s v="Selva"/>
    <n v="4"/>
    <x v="2"/>
    <n v="2"/>
    <n v="26"/>
    <n v="27"/>
    <s v="Anacardiaceae"/>
    <x v="25"/>
    <s v="Chechem"/>
    <n v="31.5"/>
    <n v="10.026761414789407"/>
    <n v="5.5"/>
    <n v="11"/>
    <m/>
    <m/>
    <m/>
    <s v="C"/>
    <s v="S"/>
    <n v="7.8960746141466566E-3"/>
  </r>
  <r>
    <s v="Leona Vicario"/>
    <s v="Selva"/>
    <n v="1"/>
    <x v="0"/>
    <n v="4"/>
    <n v="27"/>
    <n v="27"/>
    <s v="Anacardiaceae"/>
    <x v="25"/>
    <s v="Chechem"/>
    <n v="27"/>
    <n v="8.5943669269623477"/>
    <n v="7"/>
    <n v="10"/>
    <m/>
    <m/>
    <m/>
    <s v="C"/>
    <s v="S"/>
    <n v="5.8011976756995841E-3"/>
  </r>
  <r>
    <s v="Leona Vicario"/>
    <s v="Selva"/>
    <n v="1"/>
    <x v="2"/>
    <n v="4"/>
    <n v="25"/>
    <n v="28"/>
    <s v="Anacardiaceae"/>
    <x v="25"/>
    <s v="Chechem"/>
    <n v="34"/>
    <n v="10.822536130248883"/>
    <n v="9"/>
    <n v="12"/>
    <m/>
    <m/>
    <m/>
    <s v="C"/>
    <s v="S"/>
    <n v="9.1991557107115509E-3"/>
  </r>
  <r>
    <s v="Leona Vicario"/>
    <s v="Selva"/>
    <n v="2"/>
    <x v="2"/>
    <n v="2"/>
    <n v="27"/>
    <n v="28"/>
    <s v="Anacardiaceae"/>
    <x v="25"/>
    <s v="Chechem"/>
    <n v="38"/>
    <n v="12.095775674984045"/>
    <n v="8"/>
    <n v="10"/>
    <m/>
    <m/>
    <m/>
    <s v="C"/>
    <s v="S"/>
    <n v="1.1490986891234843E-2"/>
  </r>
  <r>
    <s v="Leona Vicario"/>
    <s v="Selva"/>
    <n v="5"/>
    <x v="2"/>
    <n v="3"/>
    <n v="26"/>
    <n v="28"/>
    <s v="Anacardiaceae"/>
    <x v="25"/>
    <s v="Chechem"/>
    <n v="44"/>
    <n v="14.00563499208679"/>
    <n v="6"/>
    <n v="9"/>
    <m/>
    <m/>
    <m/>
    <s v="C"/>
    <s v="S"/>
    <n v="1.5406198491295471E-2"/>
  </r>
  <r>
    <s v="Leona Vicario"/>
    <s v="Selva"/>
    <n v="2"/>
    <x v="2"/>
    <n v="2"/>
    <n v="28"/>
    <n v="29"/>
    <s v="Anacardiaceae"/>
    <x v="25"/>
    <s v="Chechem"/>
    <n v="46.5"/>
    <n v="14.801409707546267"/>
    <n v="5"/>
    <n v="10"/>
    <m/>
    <m/>
    <m/>
    <s v="C"/>
    <s v="S"/>
    <n v="1.7206638785022533E-2"/>
  </r>
  <r>
    <s v="Leona Vicario"/>
    <s v="Selva"/>
    <n v="3"/>
    <x v="2"/>
    <n v="3"/>
    <n v="29"/>
    <n v="29"/>
    <s v="Anacardiaceae"/>
    <x v="25"/>
    <s v="Chechem"/>
    <n v="32.5"/>
    <n v="10.345071300973197"/>
    <n v="4"/>
    <n v="9"/>
    <m/>
    <m/>
    <m/>
    <s v="C"/>
    <s v="S"/>
    <n v="8.4053704320407232E-3"/>
  </r>
  <r>
    <s v="Leona Vicario"/>
    <s v="Selva"/>
    <n v="9"/>
    <x v="0"/>
    <n v="3"/>
    <n v="32"/>
    <n v="32"/>
    <s v="Anacardiaceae"/>
    <x v="25"/>
    <s v="Chechem"/>
    <n v="17"/>
    <n v="5.4112680651244416"/>
    <n v="7.5"/>
    <n v="10"/>
    <m/>
    <m/>
    <m/>
    <s v="C"/>
    <s v="S"/>
    <n v="2.2997889276778877E-3"/>
  </r>
  <r>
    <s v="Leona Vicario"/>
    <s v="Selva"/>
    <n v="1"/>
    <x v="2"/>
    <n v="4"/>
    <n v="30"/>
    <n v="33"/>
    <s v="Anacardiaceae"/>
    <x v="25"/>
    <s v="Chechem"/>
    <n v="36"/>
    <n v="11.459155902616464"/>
    <n v="4.5"/>
    <n v="9"/>
    <m/>
    <m/>
    <m/>
    <s v="C"/>
    <s v="S"/>
    <n v="1.0313240312354817E-2"/>
  </r>
  <r>
    <s v="Leona Vicario"/>
    <s v="Selva"/>
    <n v="4"/>
    <x v="2"/>
    <n v="3"/>
    <n v="36"/>
    <n v="37"/>
    <s v="Anacardiaceae"/>
    <x v="25"/>
    <s v="Chechem"/>
    <n v="31.5"/>
    <n v="10.026761414789407"/>
    <n v="4"/>
    <n v="9"/>
    <m/>
    <m/>
    <m/>
    <s v="C"/>
    <s v="S"/>
    <n v="7.8960746141466566E-3"/>
  </r>
  <r>
    <s v="Leona Vicario"/>
    <s v="Selva"/>
    <n v="7"/>
    <x v="2"/>
    <n v="3"/>
    <n v="35"/>
    <n v="38"/>
    <s v="Anacardiaceae"/>
    <x v="25"/>
    <s v="Chechem"/>
    <n v="33"/>
    <n v="10.504226244065093"/>
    <n v="6"/>
    <n v="11"/>
    <m/>
    <m/>
    <m/>
    <s v="C"/>
    <s v="S"/>
    <n v="8.6659866513537007E-3"/>
  </r>
  <r>
    <s v="Leona Vicario"/>
    <s v="Selva"/>
    <n v="8"/>
    <x v="2"/>
    <n v="3"/>
    <n v="33"/>
    <n v="38"/>
    <s v="Anacardiaceae"/>
    <x v="25"/>
    <s v="Chechem"/>
    <n v="33"/>
    <n v="10.504226244065093"/>
    <n v="6"/>
    <n v="12"/>
    <m/>
    <m/>
    <m/>
    <s v="C"/>
    <s v="S"/>
    <n v="8.6659866513537007E-3"/>
  </r>
  <r>
    <s v="Leona Vicario"/>
    <s v="Selva"/>
    <n v="4"/>
    <x v="2"/>
    <n v="3"/>
    <n v="39"/>
    <n v="40"/>
    <s v="Anacardiaceae"/>
    <x v="25"/>
    <s v="Chechem"/>
    <n v="32"/>
    <n v="10.185916357881302"/>
    <n v="4"/>
    <n v="8"/>
    <m/>
    <m/>
    <m/>
    <s v="C"/>
    <s v="S"/>
    <n v="8.1487330863050413E-3"/>
  </r>
  <r>
    <s v="Leona Vicario"/>
    <s v="Selva"/>
    <n v="4"/>
    <x v="2"/>
    <n v="3"/>
    <n v="40"/>
    <n v="41"/>
    <s v="Anacardiaceae"/>
    <x v="25"/>
    <s v="Chechem"/>
    <n v="65.5"/>
    <n v="20.84929754503829"/>
    <n v="6"/>
    <n v="13"/>
    <m/>
    <m/>
    <m/>
    <s v="CB"/>
    <s v="S"/>
    <n v="3.4140724730000196E-2"/>
  </r>
  <r>
    <s v="Leona Vicario"/>
    <s v="Selva"/>
    <n v="7"/>
    <x v="2"/>
    <n v="4"/>
    <n v="38"/>
    <n v="41"/>
    <s v="Anacardiaceae"/>
    <x v="25"/>
    <s v="Chechem"/>
    <n v="33"/>
    <n v="10.504226244065093"/>
    <n v="8"/>
    <n v="13"/>
    <m/>
    <m/>
    <m/>
    <s v="C"/>
    <s v="S"/>
    <n v="8.6659866513537007E-3"/>
  </r>
  <r>
    <s v="Leona Vicario"/>
    <s v="Selva"/>
    <n v="3"/>
    <x v="2"/>
    <n v="3"/>
    <n v="40"/>
    <n v="42"/>
    <s v="Anacardiaceae"/>
    <x v="25"/>
    <s v="Chechem"/>
    <n v="56"/>
    <n v="17.82535362629228"/>
    <n v="5.5"/>
    <n v="11"/>
    <m/>
    <m/>
    <m/>
    <s v="C"/>
    <s v="S"/>
    <n v="2.4955495076809196E-2"/>
  </r>
  <r>
    <s v="Leona Vicario"/>
    <s v="Selva"/>
    <n v="4"/>
    <x v="2"/>
    <n v="3"/>
    <s v="40A"/>
    <n v="42"/>
    <s v="Anacardiaceae"/>
    <x v="25"/>
    <s v="Chechem"/>
    <n v="56.5"/>
    <n v="17.984508569384175"/>
    <n v="6"/>
    <n v="12"/>
    <m/>
    <m/>
    <m/>
    <s v="C"/>
    <s v="S"/>
    <n v="2.5403118354255152E-2"/>
  </r>
  <r>
    <s v="Leona Vicario"/>
    <s v="Selva"/>
    <n v="3"/>
    <x v="2"/>
    <n v="3"/>
    <n v="42"/>
    <n v="44"/>
    <s v="Anacardiaceae"/>
    <x v="25"/>
    <s v="Chechem"/>
    <n v="52"/>
    <n v="16.552114081557114"/>
    <n v="3.5"/>
    <n v="12"/>
    <m/>
    <m/>
    <m/>
    <s v="C"/>
    <s v="S"/>
    <n v="2.1517748306024244E-2"/>
  </r>
  <r>
    <s v="Leona Vicario"/>
    <s v="Selva"/>
    <n v="2"/>
    <x v="2"/>
    <n v="3"/>
    <n v="43"/>
    <n v="45"/>
    <s v="Anacardiaceae"/>
    <x v="25"/>
    <s v="Chechem"/>
    <n v="85"/>
    <n v="27.056340325622209"/>
    <n v="8"/>
    <n v="14"/>
    <m/>
    <m/>
    <m/>
    <s v="C"/>
    <s v="S"/>
    <n v="5.7494723191947199E-2"/>
  </r>
  <r>
    <s v="Leona Vicario"/>
    <s v="Selva"/>
    <n v="4"/>
    <x v="2"/>
    <n v="4"/>
    <n v="45"/>
    <n v="47"/>
    <s v="Anacardiaceae"/>
    <x v="25"/>
    <s v="Chechem"/>
    <n v="34.5"/>
    <n v="10.981691073340778"/>
    <n v="7.5"/>
    <n v="11"/>
    <m/>
    <m/>
    <m/>
    <s v="C"/>
    <s v="S"/>
    <n v="9.4717085507564219E-3"/>
  </r>
  <r>
    <s v="Leona Vicario"/>
    <s v="Selva"/>
    <n v="4"/>
    <x v="2"/>
    <n v="4"/>
    <n v="48"/>
    <n v="50"/>
    <s v="Anacardiaceae"/>
    <x v="25"/>
    <s v="Chechem"/>
    <n v="36"/>
    <n v="11.459155902616464"/>
    <n v="5"/>
    <n v="11"/>
    <m/>
    <m/>
    <m/>
    <s v="C"/>
    <s v="S"/>
    <n v="1.0313240312354817E-2"/>
  </r>
  <r>
    <s v="Leona Vicario"/>
    <s v="Selva"/>
    <n v="4"/>
    <x v="2"/>
    <n v="4"/>
    <n v="51"/>
    <n v="53"/>
    <s v="Anacardiaceae"/>
    <x v="25"/>
    <s v="Chechem"/>
    <n v="33.5"/>
    <n v="10.663381187156988"/>
    <n v="6"/>
    <n v="13"/>
    <m/>
    <m/>
    <m/>
    <s v="C"/>
    <s v="S"/>
    <n v="8.9305817442439771E-3"/>
  </r>
  <r>
    <s v="Leona Vicario"/>
    <s v="Selva"/>
    <n v="2"/>
    <x v="2"/>
    <n v="4"/>
    <n v="50"/>
    <n v="55"/>
    <s v="Anacardiaceae"/>
    <x v="25"/>
    <s v="Chechem"/>
    <n v="34.5"/>
    <n v="10.981691073340778"/>
    <n v="6"/>
    <n v="12"/>
    <m/>
    <m/>
    <m/>
    <s v="C"/>
    <s v="S"/>
    <n v="9.4717085507564219E-3"/>
  </r>
  <r>
    <s v="Leona Vicario"/>
    <s v="Selva"/>
    <n v="4"/>
    <x v="2"/>
    <n v="4"/>
    <n v="53"/>
    <n v="55"/>
    <s v="Anacardiaceae"/>
    <x v="25"/>
    <s v="Chechem"/>
    <n v="50.5"/>
    <n v="16.074649252281429"/>
    <n v="8"/>
    <n v="13"/>
    <m/>
    <m/>
    <m/>
    <s v="C"/>
    <s v="S"/>
    <n v="2.0294244681005304E-2"/>
  </r>
  <r>
    <s v="Leona Vicario"/>
    <s v="Selva"/>
    <n v="3"/>
    <x v="2"/>
    <n v="4"/>
    <n v="48"/>
    <n v="57"/>
    <s v="Anacardiaceae"/>
    <x v="25"/>
    <s v="Chechem"/>
    <n v="46"/>
    <n v="14.642254764454371"/>
    <n v="5.5"/>
    <n v="12"/>
    <m/>
    <m/>
    <m/>
    <s v="C"/>
    <s v="S"/>
    <n v="1.6838592979122526E-2"/>
  </r>
  <r>
    <s v="Leona Vicario"/>
    <s v="Selva"/>
    <n v="2"/>
    <x v="2"/>
    <n v="4"/>
    <n v="53"/>
    <n v="58"/>
    <s v="Anacardiaceae"/>
    <x v="25"/>
    <s v="Chechem"/>
    <n v="45.5"/>
    <n v="14.483099821362476"/>
    <n v="7"/>
    <n v="13"/>
    <m/>
    <m/>
    <m/>
    <s v="C"/>
    <s v="S"/>
    <n v="1.6474526046799814E-2"/>
  </r>
  <r>
    <s v="Leona Vicario"/>
    <s v="Selva"/>
    <n v="3"/>
    <x v="2"/>
    <n v="4"/>
    <n v="49"/>
    <n v="58"/>
    <s v="Anacardiaceae"/>
    <x v="25"/>
    <s v="Chechem"/>
    <n v="48.5"/>
    <n v="15.438029479913848"/>
    <n v="6"/>
    <n v="10"/>
    <m/>
    <m/>
    <m/>
    <s v="C"/>
    <s v="S"/>
    <n v="1.8718610744395538E-2"/>
  </r>
  <r>
    <s v="Leona Vicario"/>
    <s v="Selva"/>
    <n v="2"/>
    <x v="2"/>
    <n v="4"/>
    <n v="54"/>
    <n v="59"/>
    <s v="Anacardiaceae"/>
    <x v="25"/>
    <s v="Chechem"/>
    <n v="40"/>
    <n v="12.732395447351628"/>
    <n v="4"/>
    <n v="8"/>
    <m/>
    <m/>
    <m/>
    <s v="CB"/>
    <s v="S"/>
    <n v="1.2732395447351628E-2"/>
  </r>
  <r>
    <s v="Leona Vicario"/>
    <s v="Selva"/>
    <n v="2"/>
    <x v="2"/>
    <n v="4"/>
    <s v="54A"/>
    <n v="60"/>
    <s v="Anacardiaceae"/>
    <x v="25"/>
    <s v="Chechem"/>
    <n v="32.5"/>
    <n v="10.345071300973197"/>
    <n v="5"/>
    <n v="8"/>
    <m/>
    <m/>
    <m/>
    <s v="C"/>
    <s v="S"/>
    <n v="8.4053704320407232E-3"/>
  </r>
  <r>
    <s v="Leona Vicario"/>
    <s v="Selva"/>
    <n v="8"/>
    <x v="1"/>
    <m/>
    <n v="2"/>
    <n v="2"/>
    <s v="Lauraceae"/>
    <x v="0"/>
    <s v="Aguacatillo"/>
    <m/>
    <m/>
    <m/>
    <n v="4"/>
    <n v="2"/>
    <n v="2"/>
    <n v="4"/>
    <m/>
    <m/>
    <m/>
  </r>
  <r>
    <s v="Leona Vicario"/>
    <s v="Selva"/>
    <n v="8"/>
    <x v="1"/>
    <m/>
    <n v="3"/>
    <n v="3"/>
    <s v="Putranjivaceae"/>
    <x v="46"/>
    <s v="Ekulub"/>
    <m/>
    <m/>
    <m/>
    <n v="3"/>
    <n v="1.5"/>
    <n v="1"/>
    <n v="1.5"/>
    <m/>
    <m/>
    <m/>
  </r>
  <r>
    <s v="Leona Vicario"/>
    <s v="Selva"/>
    <n v="9"/>
    <x v="0"/>
    <n v="1"/>
    <n v="10"/>
    <n v="10"/>
    <s v="Leguminosae"/>
    <x v="47"/>
    <s v="Choluul"/>
    <n v="22"/>
    <n v="7.0028174960433951"/>
    <n v="7"/>
    <n v="9"/>
    <m/>
    <m/>
    <m/>
    <s v="C"/>
    <s v="S"/>
    <n v="3.8515496228238677E-3"/>
  </r>
  <r>
    <s v="Leona Vicario"/>
    <s v="Selva"/>
    <n v="8"/>
    <x v="2"/>
    <n v="3"/>
    <n v="38"/>
    <n v="43"/>
    <s v="Leguminosae"/>
    <x v="47"/>
    <s v="Choluul"/>
    <n v="32"/>
    <n v="10.185916357881302"/>
    <n v="4.5"/>
    <n v="7"/>
    <m/>
    <m/>
    <m/>
    <s v="C"/>
    <s v="SD"/>
    <n v="8.1487330863050413E-3"/>
  </r>
  <r>
    <s v="Leona Vicario"/>
    <s v="Selva"/>
    <n v="8"/>
    <x v="2"/>
    <n v="4"/>
    <n v="46"/>
    <n v="51"/>
    <s v="Leguminosae"/>
    <x v="47"/>
    <s v="Choluul"/>
    <n v="31.5"/>
    <n v="10.026761414789407"/>
    <n v="5"/>
    <n v="9"/>
    <m/>
    <m/>
    <m/>
    <s v="C"/>
    <s v="S"/>
    <n v="7.8960746141466566E-3"/>
  </r>
  <r>
    <s v="Leona Vicario"/>
    <s v="Selva"/>
    <n v="8"/>
    <x v="1"/>
    <m/>
    <n v="4"/>
    <n v="4"/>
    <s v="Anacardiaceae"/>
    <x v="25"/>
    <s v="Chechem"/>
    <m/>
    <m/>
    <m/>
    <n v="3"/>
    <n v="0.8"/>
    <n v="0.6"/>
    <n v="0.48"/>
    <m/>
    <m/>
    <m/>
  </r>
  <r>
    <s v="Leona Vicario"/>
    <s v="Selva"/>
    <n v="8"/>
    <x v="1"/>
    <m/>
    <n v="5"/>
    <n v="5"/>
    <s v="Araliaceae"/>
    <x v="28"/>
    <s v="Sak chacaj"/>
    <m/>
    <m/>
    <m/>
    <n v="3"/>
    <n v="2"/>
    <n v="1.5"/>
    <n v="3"/>
    <m/>
    <m/>
    <m/>
  </r>
  <r>
    <s v="Leona Vicario"/>
    <s v="Selva"/>
    <n v="7"/>
    <x v="0"/>
    <n v="1"/>
    <n v="2"/>
    <n v="2"/>
    <s v="Burseraceae"/>
    <x v="48"/>
    <s v="Copal "/>
    <n v="22"/>
    <n v="7.0028174960433951"/>
    <n v="4.5"/>
    <n v="8"/>
    <m/>
    <m/>
    <m/>
    <s v="C"/>
    <s v="S"/>
    <n v="3.8515496228238677E-3"/>
  </r>
  <r>
    <s v="Leona Vicario"/>
    <s v="Selva"/>
    <n v="8"/>
    <x v="1"/>
    <m/>
    <n v="6"/>
    <n v="6"/>
    <s v="Malvaceae"/>
    <x v="27"/>
    <s v="Ho'ol"/>
    <m/>
    <m/>
    <m/>
    <n v="5"/>
    <n v="1.2"/>
    <n v="1"/>
    <n v="1.2"/>
    <m/>
    <m/>
    <m/>
  </r>
  <r>
    <s v="Leona Vicario"/>
    <s v="Selva"/>
    <n v="8"/>
    <x v="1"/>
    <m/>
    <n v="7"/>
    <n v="7"/>
    <s v="Burseraceae"/>
    <x v="48"/>
    <s v="Copal "/>
    <m/>
    <m/>
    <m/>
    <n v="1.5"/>
    <n v="0.6"/>
    <n v="0.4"/>
    <n v="0.24"/>
    <m/>
    <m/>
    <m/>
  </r>
  <r>
    <s v="Leona Vicario"/>
    <s v="Selva"/>
    <n v="2"/>
    <x v="2"/>
    <n v="4"/>
    <n v="51"/>
    <n v="56"/>
    <s v="Burseraceae"/>
    <x v="48"/>
    <s v="Copal "/>
    <n v="60.5"/>
    <n v="19.257748114119337"/>
    <n v="4"/>
    <n v="14"/>
    <m/>
    <m/>
    <m/>
    <s v="C"/>
    <s v="S"/>
    <n v="2.9127344022605497E-2"/>
  </r>
  <r>
    <s v="Leona Vicario"/>
    <s v="Selva"/>
    <n v="8"/>
    <x v="1"/>
    <m/>
    <n v="8"/>
    <n v="8"/>
    <s v="Rubiaceae"/>
    <x v="35"/>
    <s v="Café de Monte"/>
    <m/>
    <m/>
    <m/>
    <n v="1.6"/>
    <n v="0.8"/>
    <n v="0.4"/>
    <n v="0.32000000000000006"/>
    <m/>
    <m/>
    <m/>
  </r>
  <r>
    <s v="Leona Vicario"/>
    <s v="Selva"/>
    <n v="8"/>
    <x v="1"/>
    <m/>
    <n v="9"/>
    <n v="9"/>
    <s v="Lauraceae"/>
    <x v="0"/>
    <s v="Aguacatillo"/>
    <m/>
    <m/>
    <m/>
    <n v="1"/>
    <n v="0.6"/>
    <n v="0.4"/>
    <n v="0.24"/>
    <m/>
    <m/>
    <m/>
  </r>
  <r>
    <s v="Leona Vicario"/>
    <s v="Selva"/>
    <n v="8"/>
    <x v="1"/>
    <m/>
    <n v="10"/>
    <n v="10"/>
    <s v="Lauraceae"/>
    <x v="0"/>
    <s v="Aguacatillo"/>
    <m/>
    <m/>
    <m/>
    <n v="1"/>
    <n v="0.5"/>
    <n v="0.4"/>
    <n v="0.2"/>
    <m/>
    <m/>
    <m/>
  </r>
  <r>
    <s v="Leona Vicario"/>
    <s v="Selva"/>
    <n v="8"/>
    <x v="1"/>
    <m/>
    <n v="11"/>
    <n v="11"/>
    <s v="Lauraceae"/>
    <x v="0"/>
    <s v="Aguacatillo"/>
    <m/>
    <m/>
    <m/>
    <n v="0.4"/>
    <n v="0.2"/>
    <n v="0.1"/>
    <n v="2.0000000000000004E-2"/>
    <m/>
    <m/>
    <m/>
  </r>
  <r>
    <s v="Leona Vicario"/>
    <s v="Selva"/>
    <n v="8"/>
    <x v="1"/>
    <m/>
    <n v="12"/>
    <n v="12"/>
    <s v="Putranjivaceae"/>
    <x v="46"/>
    <s v="Ekulub"/>
    <m/>
    <m/>
    <m/>
    <n v="0.9"/>
    <n v="0.6"/>
    <n v="0.5"/>
    <n v="0.3"/>
    <m/>
    <m/>
    <m/>
  </r>
  <r>
    <s v="Leona Vicario"/>
    <s v="Selva"/>
    <n v="8"/>
    <x v="1"/>
    <m/>
    <n v="13"/>
    <n v="13"/>
    <s v="Rubiaceae"/>
    <x v="35"/>
    <s v="Café de Monte"/>
    <m/>
    <m/>
    <m/>
    <n v="1"/>
    <n v="0.6"/>
    <n v="0.6"/>
    <n v="0.36"/>
    <m/>
    <m/>
    <m/>
  </r>
  <r>
    <s v="Leona Vicario"/>
    <s v="Selva"/>
    <n v="8"/>
    <x v="1"/>
    <m/>
    <n v="14"/>
    <n v="14"/>
    <s v="Malvaceae "/>
    <x v="49"/>
    <s v="Tulipancillo"/>
    <m/>
    <m/>
    <m/>
    <n v="1.2"/>
    <n v="0.8"/>
    <n v="0.4"/>
    <n v="0.32000000000000006"/>
    <m/>
    <m/>
    <m/>
  </r>
  <r>
    <s v="Leona Vicario"/>
    <s v="Selva"/>
    <n v="8"/>
    <x v="1"/>
    <m/>
    <n v="15"/>
    <n v="15"/>
    <s v="Meliaceae"/>
    <x v="37"/>
    <s v="Choobem che'"/>
    <m/>
    <m/>
    <m/>
    <n v="1.7"/>
    <n v="0.4"/>
    <n v="0.3"/>
    <n v="0.12"/>
    <m/>
    <m/>
    <m/>
  </r>
  <r>
    <s v="Leona Vicario"/>
    <s v="Selva"/>
    <n v="8"/>
    <x v="1"/>
    <m/>
    <n v="16"/>
    <n v="16"/>
    <s v="Rubiaceae"/>
    <x v="14"/>
    <s v="ka’an chak che"/>
    <m/>
    <m/>
    <m/>
    <n v="2"/>
    <n v="0.5"/>
    <n v="0.5"/>
    <n v="0.25"/>
    <m/>
    <m/>
    <m/>
  </r>
  <r>
    <s v="Leona Vicario"/>
    <s v="Selva"/>
    <n v="9"/>
    <x v="1"/>
    <m/>
    <n v="1"/>
    <n v="1"/>
    <s v="Smilacaceae"/>
    <x v="50"/>
    <s v="Bejuco diente de perro"/>
    <m/>
    <m/>
    <m/>
    <n v="6"/>
    <n v="0.3"/>
    <n v="2"/>
    <n v="0.6"/>
    <m/>
    <s v="S"/>
    <m/>
  </r>
  <r>
    <s v="Leona Vicario"/>
    <s v="Selva"/>
    <n v="9"/>
    <x v="1"/>
    <m/>
    <n v="2"/>
    <n v="2"/>
    <s v="Moraceae"/>
    <x v="23"/>
    <s v="Amatillo"/>
    <m/>
    <m/>
    <m/>
    <n v="1.5"/>
    <n v="0.4"/>
    <n v="0.4"/>
    <n v="0.16000000000000003"/>
    <m/>
    <s v="S"/>
    <m/>
  </r>
  <r>
    <s v="Leona Vicario"/>
    <s v="Selva"/>
    <n v="3"/>
    <x v="2"/>
    <n v="1"/>
    <n v="4"/>
    <n v="4"/>
    <s v="Ebenaceae"/>
    <x v="51"/>
    <s v="Diospyros"/>
    <n v="38"/>
    <n v="12.095775674984045"/>
    <n v="7"/>
    <n v="9"/>
    <m/>
    <m/>
    <m/>
    <s v="C"/>
    <s v="S"/>
    <n v="1.1490986891234843E-2"/>
  </r>
  <r>
    <s v="Leona Vicario"/>
    <s v="Selva"/>
    <n v="2"/>
    <x v="0"/>
    <n v="1"/>
    <n v="4"/>
    <n v="4"/>
    <s v="Ebenaceae"/>
    <x v="51"/>
    <s v="Diospyros"/>
    <n v="16"/>
    <n v="5.0929581789406511"/>
    <n v="6"/>
    <n v="11"/>
    <m/>
    <m/>
    <m/>
    <s v="C"/>
    <s v="S"/>
    <n v="2.0371832715762603E-3"/>
  </r>
  <r>
    <s v="Leona Vicario"/>
    <s v="Selva"/>
    <n v="9"/>
    <x v="1"/>
    <m/>
    <n v="3"/>
    <n v="3"/>
    <s v="Annonaceae"/>
    <x v="7"/>
    <s v="Ek elemuy"/>
    <m/>
    <m/>
    <m/>
    <n v="3"/>
    <n v="1"/>
    <n v="1"/>
    <n v="1"/>
    <m/>
    <s v="S"/>
    <m/>
  </r>
  <r>
    <s v="Leona Vicario"/>
    <s v="Selva"/>
    <n v="2"/>
    <x v="0"/>
    <n v="2"/>
    <n v="9"/>
    <n v="9"/>
    <s v="Ebenaceae"/>
    <x v="51"/>
    <s v="Diospyros"/>
    <n v="17"/>
    <n v="5.4112680651244416"/>
    <n v="8"/>
    <n v="9"/>
    <m/>
    <m/>
    <m/>
    <s v="C"/>
    <s v="S"/>
    <n v="2.2997889276778877E-3"/>
  </r>
  <r>
    <s v="Leona Vicario"/>
    <s v="Selva"/>
    <n v="9"/>
    <x v="1"/>
    <m/>
    <n v="4"/>
    <n v="4"/>
    <s v="Annonaceae"/>
    <x v="7"/>
    <s v="Ek elemuy"/>
    <m/>
    <m/>
    <m/>
    <n v="1.9"/>
    <n v="1.5"/>
    <n v="1"/>
    <n v="1.5"/>
    <m/>
    <s v="S"/>
    <m/>
  </r>
  <r>
    <s v="Leona Vicario"/>
    <s v="Selva"/>
    <n v="9"/>
    <x v="1"/>
    <m/>
    <n v="5"/>
    <n v="5"/>
    <s v="Annonaceae"/>
    <x v="7"/>
    <s v="Ek elemuy"/>
    <m/>
    <m/>
    <m/>
    <n v="1.6"/>
    <n v="1"/>
    <n v="0.8"/>
    <n v="0.8"/>
    <m/>
    <s v="S"/>
    <m/>
  </r>
  <r>
    <s v="Leona Vicario"/>
    <s v="Selva"/>
    <n v="9"/>
    <x v="1"/>
    <m/>
    <n v="6"/>
    <n v="6"/>
    <s v="Leguminosae"/>
    <x v="52"/>
    <s v="Xul"/>
    <m/>
    <m/>
    <m/>
    <n v="2.5"/>
    <n v="0.4"/>
    <n v="0.1"/>
    <n v="4.0000000000000008E-2"/>
    <m/>
    <s v="S"/>
    <m/>
  </r>
  <r>
    <s v="Leona Vicario"/>
    <s v="Selva"/>
    <n v="9"/>
    <x v="1"/>
    <m/>
    <n v="7"/>
    <n v="7"/>
    <s v="Leguminosae"/>
    <x v="52"/>
    <s v="Xul"/>
    <m/>
    <m/>
    <m/>
    <n v="0.9"/>
    <n v="0.4"/>
    <n v="0.3"/>
    <n v="0.12"/>
    <m/>
    <s v="S"/>
    <m/>
  </r>
  <r>
    <s v="Leona Vicario"/>
    <s v="Selva"/>
    <n v="8"/>
    <x v="0"/>
    <n v="3"/>
    <n v="18"/>
    <n v="18"/>
    <s v="Ebenaceae"/>
    <x v="51"/>
    <s v="Diospyros"/>
    <n v="19"/>
    <n v="6.0478878374920226"/>
    <n v="9"/>
    <n v="10"/>
    <m/>
    <m/>
    <m/>
    <s v="C"/>
    <s v="S"/>
    <n v="2.8727467228087107E-3"/>
  </r>
  <r>
    <s v="Leona Vicario"/>
    <s v="Selva"/>
    <n v="8"/>
    <x v="0"/>
    <n v="3"/>
    <n v="19"/>
    <n v="19"/>
    <s v="Ebenaceae"/>
    <x v="51"/>
    <s v="Diospyros"/>
    <n v="29"/>
    <n v="9.2309866993299305"/>
    <n v="9"/>
    <n v="9"/>
    <m/>
    <m/>
    <m/>
    <s v="C"/>
    <s v="SD"/>
    <n v="6.6924653570142002E-3"/>
  </r>
  <r>
    <s v="Leona Vicario"/>
    <s v="Selva"/>
    <n v="8"/>
    <x v="0"/>
    <n v="3"/>
    <n v="20"/>
    <n v="20"/>
    <s v="Ebenaceae"/>
    <x v="51"/>
    <s v="Diospyros"/>
    <n v="20"/>
    <n v="6.366197723675814"/>
    <n v="9"/>
    <n v="11"/>
    <m/>
    <m/>
    <m/>
    <s v="C"/>
    <s v="S"/>
    <n v="3.1830988618379071E-3"/>
  </r>
  <r>
    <s v="Leona Vicario"/>
    <s v="Selva"/>
    <n v="4"/>
    <x v="0"/>
    <n v="4"/>
    <n v="24"/>
    <n v="25"/>
    <s v="Ebenaceae"/>
    <x v="51"/>
    <s v="Diospyros"/>
    <n v="24"/>
    <n v="7.6394372684109761"/>
    <n v="6"/>
    <n v="9"/>
    <m/>
    <m/>
    <m/>
    <s v="C"/>
    <s v="S"/>
    <n v="4.5836623610465855E-3"/>
  </r>
  <r>
    <s v="Leona Vicario"/>
    <s v="Selva"/>
    <n v="4"/>
    <x v="0"/>
    <n v="4"/>
    <n v="25"/>
    <n v="26"/>
    <s v="Ebenaceae"/>
    <x v="51"/>
    <s v="Diospyros"/>
    <n v="16"/>
    <n v="5.0929581789406511"/>
    <n v="7"/>
    <n v="9"/>
    <m/>
    <m/>
    <m/>
    <s v="C"/>
    <s v="S"/>
    <n v="2.0371832715762603E-3"/>
  </r>
  <r>
    <s v="Leona Vicario"/>
    <s v="Selva"/>
    <n v="11"/>
    <x v="0"/>
    <n v="3"/>
    <n v="26"/>
    <n v="26"/>
    <s v="Ebenaceae"/>
    <x v="51"/>
    <s v="Diospyros"/>
    <n v="16"/>
    <n v="5.0929581789406511"/>
    <n v="4.5"/>
    <n v="8"/>
    <m/>
    <m/>
    <m/>
    <s v="C"/>
    <s v="S"/>
    <n v="2.0371832715762603E-3"/>
  </r>
  <r>
    <s v="Leona Vicario"/>
    <s v="Selva"/>
    <n v="11"/>
    <x v="0"/>
    <n v="3"/>
    <n v="31"/>
    <n v="31"/>
    <s v="Ebenaceae"/>
    <x v="51"/>
    <s v="Diospyros"/>
    <n v="23"/>
    <n v="7.3211273822271856"/>
    <n v="6"/>
    <n v="10"/>
    <m/>
    <m/>
    <m/>
    <s v="C"/>
    <s v="S"/>
    <n v="4.2096482447806314E-3"/>
  </r>
  <r>
    <s v="Leona Vicario"/>
    <s v="Selva"/>
    <n v="11"/>
    <x v="0"/>
    <n v="3"/>
    <n v="32"/>
    <n v="32"/>
    <s v="Ebenaceae"/>
    <x v="51"/>
    <s v="Diospyros"/>
    <n v="24"/>
    <n v="7.6394372684109761"/>
    <n v="4"/>
    <n v="10"/>
    <m/>
    <m/>
    <m/>
    <s v="C"/>
    <s v="S"/>
    <n v="4.5836623610465855E-3"/>
  </r>
  <r>
    <s v="Leona Vicario"/>
    <s v="Selva"/>
    <n v="9"/>
    <x v="1"/>
    <m/>
    <n v="8"/>
    <n v="8"/>
    <s v="Leguminosae"/>
    <x v="52"/>
    <s v="Xul"/>
    <m/>
    <m/>
    <m/>
    <n v="2.2000000000000002"/>
    <n v="0.6"/>
    <n v="0.4"/>
    <n v="0.24"/>
    <m/>
    <s v="S"/>
    <m/>
  </r>
  <r>
    <s v="Leona Vicario"/>
    <s v="Selva"/>
    <n v="9"/>
    <x v="1"/>
    <m/>
    <n v="9"/>
    <n v="9"/>
    <s v="Leguminosae"/>
    <x v="52"/>
    <s v="Xul"/>
    <m/>
    <m/>
    <m/>
    <n v="2"/>
    <n v="0.1"/>
    <n v="0.1"/>
    <n v="1.0000000000000002E-2"/>
    <m/>
    <s v="S"/>
    <m/>
  </r>
  <r>
    <s v="Leona Vicario"/>
    <s v="Selva"/>
    <n v="9"/>
    <x v="1"/>
    <m/>
    <n v="10"/>
    <n v="10"/>
    <s v="Leguminosae"/>
    <x v="5"/>
    <s v="Cacao che"/>
    <m/>
    <m/>
    <m/>
    <n v="0.8"/>
    <n v="0.6"/>
    <n v="0.4"/>
    <n v="0.24"/>
    <m/>
    <s v="S"/>
    <m/>
  </r>
  <r>
    <s v="Leona Vicario"/>
    <s v="Selva"/>
    <n v="9"/>
    <x v="1"/>
    <m/>
    <n v="11"/>
    <n v="11"/>
    <s v="Leguminosae"/>
    <x v="5"/>
    <s v="Cacao che"/>
    <m/>
    <m/>
    <m/>
    <n v="1.2"/>
    <n v="0.3"/>
    <n v="0.2"/>
    <n v="0.06"/>
    <m/>
    <s v="S"/>
    <m/>
  </r>
  <r>
    <s v="Leona Vicario"/>
    <s v="Selva"/>
    <n v="9"/>
    <x v="1"/>
    <m/>
    <n v="12"/>
    <n v="12"/>
    <s v="Leguminosae"/>
    <x v="52"/>
    <s v="Xul"/>
    <m/>
    <m/>
    <m/>
    <n v="0.5"/>
    <n v="0.4"/>
    <n v="0.2"/>
    <n v="8.0000000000000016E-2"/>
    <m/>
    <s v="S"/>
    <m/>
  </r>
  <r>
    <s v="Leona Vicario"/>
    <s v="Selva"/>
    <n v="8"/>
    <x v="0"/>
    <n v="2"/>
    <n v="13"/>
    <n v="13"/>
    <s v="Annonaceae"/>
    <x v="7"/>
    <s v="Ek elemuy"/>
    <n v="26"/>
    <n v="8.2760570407785572"/>
    <n v="5"/>
    <n v="9"/>
    <m/>
    <m/>
    <m/>
    <s v="C"/>
    <s v="S"/>
    <n v="5.379437076506061E-3"/>
  </r>
  <r>
    <s v="Leona Vicario"/>
    <s v="Selva"/>
    <n v="9"/>
    <x v="1"/>
    <m/>
    <n v="13"/>
    <n v="13"/>
    <s v="Sapindaceae"/>
    <x v="33"/>
    <s v="Sak poom"/>
    <m/>
    <m/>
    <m/>
    <n v="4"/>
    <n v="1"/>
    <n v="0.9"/>
    <n v="0.9"/>
    <m/>
    <s v="S"/>
    <m/>
  </r>
  <r>
    <s v="Leona Vicario"/>
    <s v="Selva"/>
    <n v="9"/>
    <x v="1"/>
    <m/>
    <n v="14"/>
    <n v="14"/>
    <s v="Malvaceae"/>
    <x v="27"/>
    <s v="Ho'ol"/>
    <m/>
    <m/>
    <m/>
    <n v="6"/>
    <n v="1.2"/>
    <n v="0.9"/>
    <n v="1.08"/>
    <m/>
    <s v="S"/>
    <m/>
  </r>
  <r>
    <s v="Leona Vicario"/>
    <s v="Selva"/>
    <n v="9"/>
    <x v="1"/>
    <m/>
    <n v="15"/>
    <n v="15"/>
    <s v="Moraceae"/>
    <x v="21"/>
    <s v="Álamo"/>
    <m/>
    <m/>
    <m/>
    <n v="6"/>
    <n v="1"/>
    <n v="0.9"/>
    <n v="0.9"/>
    <m/>
    <s v="S"/>
    <m/>
  </r>
  <r>
    <s v="Leona Vicario"/>
    <s v="Selva"/>
    <n v="9"/>
    <x v="1"/>
    <m/>
    <n v="16"/>
    <n v="16"/>
    <s v="Moraceae"/>
    <x v="21"/>
    <s v="Álamo"/>
    <m/>
    <m/>
    <m/>
    <n v="3.5"/>
    <n v="0.5"/>
    <n v="0.4"/>
    <n v="0.2"/>
    <m/>
    <s v="S"/>
    <m/>
  </r>
  <r>
    <s v="Leona Vicario"/>
    <s v="Selva"/>
    <n v="9"/>
    <x v="1"/>
    <m/>
    <n v="17"/>
    <n v="17"/>
    <s v="Rubiaceae"/>
    <x v="14"/>
    <s v="ka’an chak che"/>
    <m/>
    <m/>
    <m/>
    <n v="4"/>
    <n v="2"/>
    <n v="1"/>
    <n v="2"/>
    <m/>
    <s v="S"/>
    <m/>
  </r>
  <r>
    <s v="Leona Vicario"/>
    <s v="Selva"/>
    <n v="9"/>
    <x v="1"/>
    <m/>
    <n v="18"/>
    <n v="18"/>
    <s v="Rubiaceae"/>
    <x v="15"/>
    <s v="Tasta'ab"/>
    <m/>
    <m/>
    <m/>
    <n v="5"/>
    <n v="0.9"/>
    <n v="0.8"/>
    <n v="0.72000000000000008"/>
    <m/>
    <s v="S"/>
    <m/>
  </r>
  <r>
    <s v="Leona Vicario"/>
    <s v="Selva"/>
    <n v="9"/>
    <x v="1"/>
    <m/>
    <n v="19"/>
    <n v="19"/>
    <s v="Sapindaceae"/>
    <x v="24"/>
    <s v="Bejuco alado"/>
    <m/>
    <m/>
    <m/>
    <n v="8"/>
    <n v="3"/>
    <n v="3"/>
    <n v="9"/>
    <m/>
    <s v="S"/>
    <m/>
  </r>
  <r>
    <s v="Leona Vicario"/>
    <s v="Selva"/>
    <n v="9"/>
    <x v="1"/>
    <m/>
    <n v="20"/>
    <n v="20"/>
    <s v="Leguminosae"/>
    <x v="52"/>
    <s v="Xul"/>
    <m/>
    <m/>
    <m/>
    <n v="5"/>
    <n v="0.8"/>
    <n v="0.7"/>
    <n v="0.55999999999999994"/>
    <m/>
    <s v="S"/>
    <m/>
  </r>
  <r>
    <s v="Leona Vicario"/>
    <s v="Selva"/>
    <n v="9"/>
    <x v="1"/>
    <m/>
    <n v="21"/>
    <n v="21"/>
    <s v="Sapindaceae"/>
    <x v="3"/>
    <s v="Bejuco tres lomos"/>
    <m/>
    <m/>
    <m/>
    <n v="0.4"/>
    <n v="0.6"/>
    <n v="0.3"/>
    <n v="0.18"/>
    <m/>
    <s v="S"/>
    <m/>
  </r>
  <r>
    <s v="Leona Vicario"/>
    <s v="Selva"/>
    <n v="4"/>
    <x v="2"/>
    <n v="2"/>
    <n v="31"/>
    <n v="32"/>
    <s v="Malvaceae"/>
    <x v="53"/>
    <s v="Guasimo blanco"/>
    <n v="32"/>
    <n v="10.185916357881302"/>
    <n v="4"/>
    <n v="10"/>
    <m/>
    <m/>
    <m/>
    <s v="C"/>
    <s v="S"/>
    <n v="8.1487330863050413E-3"/>
  </r>
  <r>
    <s v="Leona Vicario"/>
    <s v="Selva"/>
    <n v="4"/>
    <x v="2"/>
    <n v="3"/>
    <n v="41"/>
    <n v="43"/>
    <s v="Malvaceae"/>
    <x v="53"/>
    <s v="Guasimo blanco"/>
    <n v="32"/>
    <n v="10.185916357881302"/>
    <n v="4.5"/>
    <n v="10"/>
    <m/>
    <m/>
    <m/>
    <s v="C"/>
    <s v="S"/>
    <n v="8.1487330863050413E-3"/>
  </r>
  <r>
    <s v="Leona Vicario"/>
    <s v="Selva"/>
    <n v="9"/>
    <x v="1"/>
    <m/>
    <n v="22"/>
    <n v="22"/>
    <s v="Leguminosae"/>
    <x v="52"/>
    <s v="Xul"/>
    <m/>
    <m/>
    <m/>
    <n v="4"/>
    <n v="0.8"/>
    <n v="0.9"/>
    <n v="0.72000000000000008"/>
    <m/>
    <s v="S"/>
    <m/>
  </r>
  <r>
    <s v="Leona Vicario"/>
    <s v="Selva"/>
    <n v="9"/>
    <x v="1"/>
    <m/>
    <n v="23"/>
    <n v="23"/>
    <s v="Leguminosae"/>
    <x v="52"/>
    <s v="Xul"/>
    <m/>
    <m/>
    <m/>
    <n v="3"/>
    <n v="1"/>
    <n v="0.9"/>
    <n v="0.9"/>
    <m/>
    <s v="S"/>
    <m/>
  </r>
  <r>
    <s v="Leona Vicario"/>
    <s v="Selva"/>
    <n v="9"/>
    <x v="1"/>
    <m/>
    <n v="24"/>
    <n v="24"/>
    <s v="Leguminosae"/>
    <x v="52"/>
    <s v="Xul"/>
    <m/>
    <m/>
    <m/>
    <n v="4"/>
    <n v="1"/>
    <n v="0.4"/>
    <n v="0.4"/>
    <m/>
    <s v="S"/>
    <m/>
  </r>
  <r>
    <s v="Leona Vicario"/>
    <s v="Selva"/>
    <n v="9"/>
    <x v="1"/>
    <m/>
    <n v="25"/>
    <n v="25"/>
    <s v="Malvaceae"/>
    <x v="27"/>
    <s v="Ho'ol"/>
    <m/>
    <m/>
    <m/>
    <n v="4"/>
    <n v="1"/>
    <n v="0.8"/>
    <n v="0.8"/>
    <m/>
    <s v="S"/>
    <m/>
  </r>
  <r>
    <s v="Leona Vicario"/>
    <s v="Selva"/>
    <n v="9"/>
    <x v="1"/>
    <m/>
    <n v="26"/>
    <n v="26"/>
    <s v="Malvaceae"/>
    <x v="27"/>
    <s v="Ho'ol"/>
    <m/>
    <m/>
    <m/>
    <n v="7"/>
    <n v="4"/>
    <n v="2"/>
    <n v="8"/>
    <m/>
    <s v="S"/>
    <m/>
  </r>
  <r>
    <s v="Leona Vicario"/>
    <s v="Selva"/>
    <n v="9"/>
    <x v="1"/>
    <m/>
    <n v="27"/>
    <n v="27"/>
    <s v="Leguminosae"/>
    <x v="5"/>
    <s v="Cacao che"/>
    <m/>
    <m/>
    <m/>
    <n v="1.3"/>
    <n v="0.6"/>
    <n v="0.5"/>
    <n v="0.3"/>
    <m/>
    <s v="S"/>
    <m/>
  </r>
  <r>
    <s v="Leona Vicario"/>
    <s v="Selva"/>
    <n v="9"/>
    <x v="1"/>
    <m/>
    <n v="28"/>
    <n v="28"/>
    <s v="Leguminosae"/>
    <x v="5"/>
    <s v="Cacao che"/>
    <m/>
    <m/>
    <m/>
    <n v="1"/>
    <n v="0.4"/>
    <n v="0.3"/>
    <n v="0.12"/>
    <m/>
    <s v="S"/>
    <m/>
  </r>
  <r>
    <s v="Leona Vicario"/>
    <s v="Selva"/>
    <n v="4"/>
    <x v="0"/>
    <n v="1"/>
    <n v="2"/>
    <n v="2"/>
    <s v="Malvaceae"/>
    <x v="27"/>
    <s v="Ho'ol"/>
    <n v="18.5"/>
    <n v="5.8887328944001274"/>
    <n v="6"/>
    <n v="7"/>
    <m/>
    <m/>
    <m/>
    <s v="C"/>
    <s v="S"/>
    <n v="2.723538963660059E-3"/>
  </r>
  <r>
    <s v="Leona Vicario"/>
    <s v="Selva"/>
    <n v="9"/>
    <x v="1"/>
    <m/>
    <n v="29"/>
    <n v="29"/>
    <s v="Rubiaceae"/>
    <x v="14"/>
    <s v="ka’an chak che"/>
    <m/>
    <m/>
    <m/>
    <n v="7"/>
    <n v="4"/>
    <n v="2"/>
    <n v="8"/>
    <m/>
    <s v="S"/>
    <m/>
  </r>
  <r>
    <s v="Leona Vicario"/>
    <s v="Selva"/>
    <n v="9"/>
    <x v="1"/>
    <m/>
    <n v="30"/>
    <n v="30"/>
    <s v="Leguminosae"/>
    <x v="5"/>
    <s v="Cacao che"/>
    <m/>
    <m/>
    <m/>
    <n v="2"/>
    <n v="0.5"/>
    <n v="0.4"/>
    <n v="0.2"/>
    <m/>
    <s v="S"/>
    <m/>
  </r>
  <r>
    <s v="Leona Vicario"/>
    <s v="Selva"/>
    <n v="3"/>
    <x v="0"/>
    <n v="2"/>
    <n v="6"/>
    <n v="6"/>
    <s v="Malvaceae"/>
    <x v="27"/>
    <s v="Ho'ol"/>
    <n v="18.5"/>
    <n v="5.8887328944001274"/>
    <n v="3.5"/>
    <n v="8"/>
    <m/>
    <m/>
    <m/>
    <s v="C"/>
    <s v="S"/>
    <n v="2.723538963660059E-3"/>
  </r>
  <r>
    <s v="Leona Vicario"/>
    <s v="Selva"/>
    <n v="9"/>
    <x v="1"/>
    <m/>
    <n v="31"/>
    <n v="31"/>
    <s v="Annonaceae"/>
    <x v="7"/>
    <s v="Ek elemuy"/>
    <m/>
    <m/>
    <m/>
    <n v="3"/>
    <n v="0.9"/>
    <n v="0.8"/>
    <n v="0.72000000000000008"/>
    <m/>
    <s v="S"/>
    <m/>
  </r>
  <r>
    <s v="Leona Vicario"/>
    <s v="Selva"/>
    <n v="1"/>
    <x v="0"/>
    <n v="2"/>
    <n v="7"/>
    <n v="7"/>
    <s v="Malvaceae"/>
    <x v="27"/>
    <s v="Ho'ol"/>
    <n v="17"/>
    <n v="5.4112680651244416"/>
    <n v="2"/>
    <n v="6"/>
    <m/>
    <m/>
    <m/>
    <s v="C"/>
    <s v="S"/>
    <n v="2.2997889276778877E-3"/>
  </r>
  <r>
    <s v="Leona Vicario"/>
    <s v="Selva"/>
    <n v="6"/>
    <x v="0"/>
    <n v="1"/>
    <n v="7"/>
    <n v="7"/>
    <s v="Malvaceae"/>
    <x v="27"/>
    <s v="Ho'ol"/>
    <n v="16.5"/>
    <n v="5.2521131220325463"/>
    <n v="4"/>
    <n v="9"/>
    <m/>
    <m/>
    <m/>
    <s v="C"/>
    <s v="S"/>
    <n v="2.1664966628384252E-3"/>
  </r>
  <r>
    <s v="Leona Vicario"/>
    <s v="Selva"/>
    <n v="3"/>
    <x v="0"/>
    <n v="3"/>
    <n v="11"/>
    <n v="11"/>
    <s v="Malvaceae"/>
    <x v="27"/>
    <s v="Ho'ol"/>
    <n v="19.5"/>
    <n v="6.2070427805839179"/>
    <n v="3.5"/>
    <n v="8"/>
    <m/>
    <m/>
    <m/>
    <s v="C"/>
    <s v="S"/>
    <n v="3.0259333555346601E-3"/>
  </r>
  <r>
    <s v="Leona Vicario"/>
    <s v="Selva"/>
    <n v="6"/>
    <x v="0"/>
    <n v="2"/>
    <n v="12"/>
    <n v="12"/>
    <s v="Malvaceae"/>
    <x v="27"/>
    <s v="Ho'ol"/>
    <n v="26"/>
    <n v="8.2760570407785572"/>
    <n v="7"/>
    <n v="9"/>
    <m/>
    <m/>
    <m/>
    <s v="C"/>
    <s v="S"/>
    <n v="5.379437076506061E-3"/>
  </r>
  <r>
    <s v="Leona Vicario"/>
    <s v="Selva"/>
    <n v="9"/>
    <x v="0"/>
    <n v="1"/>
    <n v="12"/>
    <n v="12"/>
    <s v="Malvaceae"/>
    <x v="27"/>
    <s v="Ho'ol"/>
    <n v="18"/>
    <n v="5.7295779513082321"/>
    <n v="6"/>
    <n v="9"/>
    <m/>
    <m/>
    <m/>
    <s v="C"/>
    <s v="S"/>
    <n v="2.5783100780887042E-3"/>
  </r>
  <r>
    <s v="Leona Vicario"/>
    <s v="Selva"/>
    <n v="10"/>
    <x v="0"/>
    <n v="1"/>
    <n v="12"/>
    <n v="12"/>
    <s v="Malvaceae"/>
    <x v="27"/>
    <s v="Ho'ol"/>
    <n v="17.5"/>
    <n v="5.5704230082163368"/>
    <n v="8"/>
    <n v="10"/>
    <m/>
    <m/>
    <m/>
    <s v="C"/>
    <s v="S"/>
    <n v="2.4370600660946471E-3"/>
  </r>
  <r>
    <s v="Leona Vicario"/>
    <s v="Selva"/>
    <n v="9"/>
    <x v="1"/>
    <m/>
    <n v="32"/>
    <n v="32"/>
    <s v="Rubiaceae"/>
    <x v="14"/>
    <s v="ka’an chak che"/>
    <m/>
    <m/>
    <m/>
    <n v="5"/>
    <n v="2"/>
    <n v="1"/>
    <n v="2"/>
    <m/>
    <s v="S"/>
    <m/>
  </r>
  <r>
    <s v="Leona Vicario"/>
    <s v="Selva"/>
    <n v="6"/>
    <x v="0"/>
    <n v="2"/>
    <n v="14"/>
    <n v="14"/>
    <s v="Malvaceae"/>
    <x v="27"/>
    <s v="Ho'ol"/>
    <n v="16.5"/>
    <n v="5.2521131220325463"/>
    <n v="5"/>
    <n v="8"/>
    <m/>
    <m/>
    <m/>
    <s v="C"/>
    <s v="S"/>
    <n v="2.1664966628384252E-3"/>
  </r>
  <r>
    <s v="Leona Vicario"/>
    <s v="Selva"/>
    <n v="9"/>
    <x v="1"/>
    <m/>
    <n v="33"/>
    <n v="33"/>
    <s v="Moraceae"/>
    <x v="23"/>
    <s v="Amatillo"/>
    <m/>
    <m/>
    <m/>
    <n v="1.6"/>
    <n v="0.5"/>
    <n v="0.4"/>
    <n v="0.2"/>
    <m/>
    <s v="S"/>
    <m/>
  </r>
  <r>
    <s v="Leona Vicario"/>
    <s v="Selva"/>
    <n v="10"/>
    <x v="0"/>
    <n v="2"/>
    <n v="17"/>
    <n v="17"/>
    <s v="Malvaceae"/>
    <x v="27"/>
    <s v="Ho'ol"/>
    <n v="21"/>
    <n v="6.6845076098596046"/>
    <n v="6"/>
    <n v="10"/>
    <m/>
    <m/>
    <m/>
    <s v="C"/>
    <s v="S"/>
    <n v="3.5093664951762926E-3"/>
  </r>
  <r>
    <s v="Leona Vicario"/>
    <s v="Selva"/>
    <n v="9"/>
    <x v="0"/>
    <n v="2"/>
    <n v="23"/>
    <n v="23"/>
    <s v="Malvaceae"/>
    <x v="27"/>
    <s v="Ho'ol"/>
    <n v="17.5"/>
    <n v="5.5704230082163368"/>
    <n v="5"/>
    <n v="9"/>
    <m/>
    <m/>
    <m/>
    <s v="C"/>
    <s v="S"/>
    <n v="2.4370600660946471E-3"/>
  </r>
  <r>
    <s v="Leona Vicario"/>
    <s v="Selva"/>
    <n v="9"/>
    <x v="1"/>
    <m/>
    <n v="34"/>
    <n v="34"/>
    <s v="Moraceae"/>
    <x v="23"/>
    <s v="Amatillo"/>
    <m/>
    <m/>
    <m/>
    <n v="1"/>
    <n v="0.4"/>
    <n v="0.3"/>
    <n v="0.12"/>
    <m/>
    <s v="S"/>
    <m/>
  </r>
  <r>
    <s v="Leona Vicario"/>
    <s v="Selva"/>
    <n v="9"/>
    <x v="1"/>
    <m/>
    <n v="35"/>
    <n v="35"/>
    <s v="Euphorbiaceae"/>
    <x v="54"/>
    <s v="P'e'es k'uuch"/>
    <m/>
    <m/>
    <m/>
    <n v="1"/>
    <n v="1"/>
    <n v="0.4"/>
    <n v="0.4"/>
    <m/>
    <s v="S"/>
    <m/>
  </r>
  <r>
    <s v="Leona Vicario"/>
    <s v="Selva"/>
    <n v="11"/>
    <x v="0"/>
    <n v="3"/>
    <n v="29"/>
    <n v="29"/>
    <s v="Malvaceae"/>
    <x v="27"/>
    <s v="Ho'ol"/>
    <n v="17.5"/>
    <n v="5.5704230082163368"/>
    <n v="6"/>
    <n v="9"/>
    <m/>
    <m/>
    <m/>
    <s v="C"/>
    <s v="S"/>
    <n v="2.4370600660946471E-3"/>
  </r>
  <r>
    <s v="Leona Vicario"/>
    <s v="Selva"/>
    <n v="9"/>
    <x v="0"/>
    <n v="3"/>
    <n v="36"/>
    <n v="36"/>
    <s v="Malvaceae"/>
    <x v="27"/>
    <s v="Ho'ol"/>
    <n v="16.5"/>
    <n v="5.2521131220325463"/>
    <n v="5"/>
    <n v="9"/>
    <m/>
    <m/>
    <m/>
    <s v="C"/>
    <s v="S"/>
    <n v="2.1664966628384252E-3"/>
  </r>
  <r>
    <s v="Leona Vicario"/>
    <s v="Selva"/>
    <n v="9"/>
    <x v="0"/>
    <n v="3"/>
    <n v="38"/>
    <n v="38"/>
    <s v="Malvaceae"/>
    <x v="27"/>
    <s v="Ho'ol"/>
    <n v="17"/>
    <n v="5.4112680651244416"/>
    <n v="5"/>
    <n v="10"/>
    <m/>
    <m/>
    <m/>
    <s v="C"/>
    <s v="S"/>
    <n v="2.2997889276778877E-3"/>
  </r>
  <r>
    <s v="Leona Vicario"/>
    <s v="Selva"/>
    <n v="10"/>
    <x v="0"/>
    <n v="4"/>
    <n v="40"/>
    <n v="40"/>
    <s v="Malvaceae"/>
    <x v="27"/>
    <s v="Ho'ol"/>
    <n v="17"/>
    <n v="5.4112680651244416"/>
    <n v="6"/>
    <n v="11"/>
    <m/>
    <m/>
    <m/>
    <s v="C"/>
    <s v="S"/>
    <n v="2.2997889276778877E-3"/>
  </r>
  <r>
    <s v="Leona Vicario"/>
    <s v="Selva"/>
    <n v="10"/>
    <x v="0"/>
    <n v="4"/>
    <n v="41"/>
    <n v="41"/>
    <s v="Malvaceae"/>
    <x v="27"/>
    <s v="Ho'ol"/>
    <n v="17.5"/>
    <n v="5.5704230082163368"/>
    <n v="4"/>
    <n v="10"/>
    <m/>
    <m/>
    <m/>
    <s v="C"/>
    <s v="S"/>
    <n v="2.4370600660946471E-3"/>
  </r>
  <r>
    <s v="Leona Vicario"/>
    <s v="Selva"/>
    <n v="10"/>
    <x v="0"/>
    <n v="4"/>
    <n v="42"/>
    <n v="42"/>
    <s v="Malvaceae"/>
    <x v="27"/>
    <s v="Ho'ol"/>
    <n v="18"/>
    <n v="5.7295779513082321"/>
    <n v="8"/>
    <n v="10"/>
    <m/>
    <m/>
    <m/>
    <s v="C"/>
    <s v="S"/>
    <n v="2.5783100780887042E-3"/>
  </r>
  <r>
    <s v="Leona Vicario"/>
    <s v="Selva"/>
    <n v="1"/>
    <x v="2"/>
    <n v="1"/>
    <n v="1"/>
    <n v="1"/>
    <s v="Leguminosae"/>
    <x v="41"/>
    <s v="Jabín"/>
    <n v="44"/>
    <n v="14.00563499208679"/>
    <n v="6"/>
    <n v="12"/>
    <m/>
    <m/>
    <m/>
    <s v="C"/>
    <s v="S"/>
    <n v="1.5406198491295471E-2"/>
  </r>
  <r>
    <s v="Leona Vicario"/>
    <s v="Selva"/>
    <n v="11"/>
    <x v="2"/>
    <n v="2"/>
    <n v="8"/>
    <n v="9"/>
    <s v="Leguminosae"/>
    <x v="41"/>
    <s v="Jabín"/>
    <n v="33.5"/>
    <n v="10.663381187156988"/>
    <n v="6"/>
    <n v="11"/>
    <m/>
    <m/>
    <m/>
    <s v="C"/>
    <s v="S"/>
    <n v="8.9305817442439771E-3"/>
  </r>
  <r>
    <s v="Leona Vicario"/>
    <s v="Selva"/>
    <n v="1"/>
    <x v="0"/>
    <n v="3"/>
    <n v="15"/>
    <n v="15"/>
    <s v="Leguminosae"/>
    <x v="41"/>
    <s v="Jabín"/>
    <n v="28"/>
    <n v="8.91267681314614"/>
    <n v="2.5"/>
    <n v="4"/>
    <m/>
    <m/>
    <m/>
    <s v="C"/>
    <s v="S"/>
    <n v="6.2388737692022989E-3"/>
  </r>
  <r>
    <s v="Leona Vicario"/>
    <s v="Selva"/>
    <n v="10"/>
    <x v="1"/>
    <m/>
    <n v="1"/>
    <n v="1"/>
    <s v="Lauraceae"/>
    <x v="0"/>
    <s v="Aguacatillo"/>
    <m/>
    <m/>
    <m/>
    <n v="6"/>
    <n v="2.5"/>
    <n v="2"/>
    <n v="5"/>
    <m/>
    <s v="S"/>
    <m/>
  </r>
  <r>
    <s v="Leona Vicario"/>
    <s v="Selva"/>
    <n v="1"/>
    <x v="2"/>
    <n v="3"/>
    <n v="17"/>
    <n v="20"/>
    <s v="Leguminosae"/>
    <x v="41"/>
    <s v="Jabín"/>
    <n v="38.5"/>
    <n v="12.254930618075941"/>
    <n v="7"/>
    <n v="13"/>
    <m/>
    <m/>
    <m/>
    <s v="C"/>
    <s v="S"/>
    <n v="1.1795370719898092E-2"/>
  </r>
  <r>
    <s v="Leona Vicario"/>
    <s v="Selva"/>
    <n v="1"/>
    <x v="2"/>
    <n v="4"/>
    <n v="20"/>
    <n v="23"/>
    <s v="Leguminosae"/>
    <x v="41"/>
    <s v="Jabín"/>
    <n v="43.5"/>
    <n v="13.846480048994895"/>
    <n v="8"/>
    <n v="12"/>
    <m/>
    <m/>
    <m/>
    <s v="C"/>
    <s v="S"/>
    <n v="1.5058047053281948E-2"/>
  </r>
  <r>
    <s v="Leona Vicario"/>
    <s v="Selva"/>
    <n v="1"/>
    <x v="0"/>
    <n v="4"/>
    <n v="23"/>
    <n v="23"/>
    <s v="Leguminosae"/>
    <x v="41"/>
    <s v="Jabín"/>
    <n v="18"/>
    <n v="5.7295779513082321"/>
    <n v="6"/>
    <n v="9"/>
    <m/>
    <m/>
    <m/>
    <s v="C"/>
    <s v="S"/>
    <n v="2.5783100780887042E-3"/>
  </r>
  <r>
    <s v="Leona Vicario"/>
    <s v="Selva"/>
    <n v="1"/>
    <x v="0"/>
    <n v="4"/>
    <n v="24"/>
    <n v="24"/>
    <s v="Leguminosae"/>
    <x v="41"/>
    <s v="Jabín"/>
    <n v="17"/>
    <n v="5.4112680651244416"/>
    <n v="6"/>
    <n v="9"/>
    <m/>
    <m/>
    <m/>
    <s v="C"/>
    <s v="S"/>
    <n v="2.2997889276778877E-3"/>
  </r>
  <r>
    <s v="Leona Vicario"/>
    <s v="Selva"/>
    <n v="1"/>
    <x v="2"/>
    <n v="4"/>
    <n v="23"/>
    <n v="26"/>
    <s v="Leguminosae"/>
    <x v="41"/>
    <s v="Jabín"/>
    <n v="53.5"/>
    <n v="17.0295789108328"/>
    <n v="5"/>
    <n v="13"/>
    <m/>
    <m/>
    <m/>
    <s v="C"/>
    <s v="S"/>
    <n v="2.2777061793238865E-2"/>
  </r>
  <r>
    <s v="Leona Vicario"/>
    <s v="Selva"/>
    <n v="1"/>
    <x v="0"/>
    <n v="4"/>
    <n v="28"/>
    <n v="28"/>
    <s v="Leguminosae"/>
    <x v="41"/>
    <s v="Jabín"/>
    <n v="30"/>
    <n v="9.5492965855137211"/>
    <n v="9"/>
    <n v="14"/>
    <m/>
    <m/>
    <m/>
    <s v="C"/>
    <s v="S"/>
    <n v="7.1619724391352906E-3"/>
  </r>
  <r>
    <s v="Leona Vicario"/>
    <s v="Selva"/>
    <n v="1"/>
    <x v="2"/>
    <n v="4"/>
    <n v="26"/>
    <n v="29"/>
    <s v="Leguminosae"/>
    <x v="41"/>
    <s v="Jabín"/>
    <n v="50.5"/>
    <n v="16.074649252281429"/>
    <n v="9"/>
    <n v="14"/>
    <m/>
    <m/>
    <m/>
    <s v="C"/>
    <s v="S"/>
    <n v="2.0294244681005304E-2"/>
  </r>
  <r>
    <s v="Leona Vicario"/>
    <s v="Selva"/>
    <n v="1"/>
    <x v="2"/>
    <n v="4"/>
    <n v="29"/>
    <n v="32"/>
    <s v="Leguminosae"/>
    <x v="41"/>
    <s v="Jabín"/>
    <n v="41"/>
    <n v="13.050705333535419"/>
    <n v="6"/>
    <n v="12"/>
    <m/>
    <m/>
    <m/>
    <s v="C"/>
    <s v="S"/>
    <n v="1.3376972966873806E-2"/>
  </r>
  <r>
    <s v="Leona Vicario"/>
    <s v="Selva"/>
    <n v="11"/>
    <x v="0"/>
    <n v="4"/>
    <n v="40"/>
    <n v="40"/>
    <s v="Leguminosae"/>
    <x v="41"/>
    <s v="Jabín"/>
    <n v="20"/>
    <n v="6.366197723675814"/>
    <n v="5.5"/>
    <n v="8"/>
    <m/>
    <m/>
    <m/>
    <s v="C"/>
    <s v="S"/>
    <n v="3.1830988618379071E-3"/>
  </r>
  <r>
    <s v="Leona Vicario"/>
    <s v="Selva"/>
    <n v="3"/>
    <x v="2"/>
    <n v="1"/>
    <n v="15"/>
    <n v="15"/>
    <s v="Anacardiaceae"/>
    <x v="55"/>
    <s v="Jobo"/>
    <n v="46"/>
    <n v="14.642254764454371"/>
    <n v="6"/>
    <n v="11"/>
    <m/>
    <m/>
    <m/>
    <s v="C"/>
    <s v="S"/>
    <n v="1.6838592979122526E-2"/>
  </r>
  <r>
    <s v="Leona Vicario"/>
    <s v="Selva"/>
    <n v="1"/>
    <x v="2"/>
    <n v="3"/>
    <n v="15"/>
    <n v="18"/>
    <s v="Anacardiaceae"/>
    <x v="55"/>
    <s v="Jobo"/>
    <n v="35"/>
    <n v="11.140846016432674"/>
    <n v="5"/>
    <n v="11"/>
    <m/>
    <m/>
    <m/>
    <s v="C"/>
    <s v="S"/>
    <n v="9.7482402643785885E-3"/>
  </r>
  <r>
    <s v="Leona Vicario"/>
    <s v="Selva"/>
    <n v="8"/>
    <x v="2"/>
    <n v="2"/>
    <n v="24"/>
    <n v="26"/>
    <s v="Anacardiaceae"/>
    <x v="55"/>
    <s v="Jobo"/>
    <n v="37"/>
    <n v="11.777465788800255"/>
    <n v="5"/>
    <n v="10"/>
    <m/>
    <m/>
    <m/>
    <s v="C"/>
    <s v="S"/>
    <n v="1.0894155854640236E-2"/>
  </r>
  <r>
    <s v="Leona Vicario"/>
    <s v="Selva"/>
    <n v="3"/>
    <x v="2"/>
    <n v="2"/>
    <n v="27"/>
    <n v="27"/>
    <s v="Anacardiaceae"/>
    <x v="55"/>
    <s v="Jobo"/>
    <n v="32"/>
    <n v="10.185916357881302"/>
    <n v="7"/>
    <n v="9"/>
    <m/>
    <m/>
    <m/>
    <s v="C"/>
    <s v="S"/>
    <n v="8.1487330863050413E-3"/>
  </r>
  <r>
    <s v="Leona Vicario"/>
    <s v="Selva"/>
    <n v="3"/>
    <x v="2"/>
    <n v="2"/>
    <n v="28"/>
    <n v="28"/>
    <s v="Anacardiaceae"/>
    <x v="55"/>
    <s v="Jobo"/>
    <n v="34"/>
    <n v="10.822536130248883"/>
    <n v="7"/>
    <n v="9"/>
    <m/>
    <m/>
    <m/>
    <s v="C"/>
    <s v="S"/>
    <n v="9.1991557107115509E-3"/>
  </r>
  <r>
    <s v="Leona Vicario"/>
    <s v="Selva"/>
    <n v="10"/>
    <x v="1"/>
    <m/>
    <n v="2"/>
    <n v="2"/>
    <s v="Leguminosae"/>
    <x v="31"/>
    <s v="Kanasin"/>
    <m/>
    <m/>
    <m/>
    <n v="3"/>
    <n v="1"/>
    <n v="0.6"/>
    <n v="0.6"/>
    <m/>
    <s v="S"/>
    <m/>
  </r>
  <r>
    <s v="Leona Vicario"/>
    <s v="Selva"/>
    <n v="10"/>
    <x v="1"/>
    <m/>
    <n v="3"/>
    <n v="3"/>
    <s v="Ebenaceae"/>
    <x v="51"/>
    <s v="Diospyros"/>
    <m/>
    <m/>
    <m/>
    <n v="3"/>
    <n v="0.6"/>
    <n v="0.4"/>
    <n v="0.24"/>
    <m/>
    <s v="S"/>
    <m/>
  </r>
  <r>
    <s v="Leona Vicario"/>
    <s v="Selva"/>
    <n v="10"/>
    <x v="1"/>
    <m/>
    <n v="4"/>
    <n v="4"/>
    <s v="Araliaceae"/>
    <x v="28"/>
    <s v="Sak chacaj"/>
    <m/>
    <m/>
    <m/>
    <n v="1.8"/>
    <n v="0.4"/>
    <n v="0.3"/>
    <n v="0.12"/>
    <m/>
    <s v="S"/>
    <m/>
  </r>
  <r>
    <s v="Leona Vicario"/>
    <s v="Selva"/>
    <n v="10"/>
    <x v="1"/>
    <m/>
    <n v="5"/>
    <n v="5"/>
    <s v="Burseraceae"/>
    <x v="48"/>
    <s v="Copal "/>
    <m/>
    <m/>
    <m/>
    <n v="2"/>
    <n v="0.4"/>
    <n v="0.3"/>
    <n v="0.12"/>
    <m/>
    <s v="S"/>
    <m/>
  </r>
  <r>
    <s v="Leona Vicario"/>
    <s v="Selva"/>
    <n v="10"/>
    <x v="1"/>
    <m/>
    <n v="6"/>
    <n v="6"/>
    <s v="Araliaceae"/>
    <x v="28"/>
    <s v="Sak chacaj"/>
    <m/>
    <m/>
    <m/>
    <n v="3"/>
    <n v="1"/>
    <n v="1"/>
    <n v="1"/>
    <m/>
    <s v="S"/>
    <m/>
  </r>
  <r>
    <s v="Leona Vicario"/>
    <s v="Selva"/>
    <n v="10"/>
    <x v="1"/>
    <m/>
    <n v="7"/>
    <n v="7"/>
    <s v="Leguminosae"/>
    <x v="17"/>
    <s v="Ahmuk "/>
    <m/>
    <m/>
    <m/>
    <n v="10"/>
    <n v="6"/>
    <n v="7"/>
    <n v="42"/>
    <m/>
    <s v="S"/>
    <m/>
  </r>
  <r>
    <s v="Leona Vicario"/>
    <s v="Selva"/>
    <n v="10"/>
    <x v="1"/>
    <m/>
    <n v="8"/>
    <n v="8"/>
    <s v="Leguminosae"/>
    <x v="17"/>
    <s v="Ahmuk "/>
    <m/>
    <m/>
    <m/>
    <n v="10"/>
    <n v="3"/>
    <n v="2"/>
    <n v="6"/>
    <m/>
    <s v="S"/>
    <m/>
  </r>
  <r>
    <s v="Leona Vicario"/>
    <s v="Selva"/>
    <n v="2"/>
    <x v="0"/>
    <n v="1"/>
    <n v="5"/>
    <n v="5"/>
    <s v="Leguminosae"/>
    <x v="31"/>
    <s v="Kanasin"/>
    <n v="25"/>
    <n v="7.9577471545947667"/>
    <n v="5"/>
    <n v="11"/>
    <m/>
    <m/>
    <m/>
    <s v="C"/>
    <s v="S"/>
    <n v="4.9735919716217287E-3"/>
  </r>
  <r>
    <s v="Leona Vicario"/>
    <s v="Selva"/>
    <n v="2"/>
    <x v="0"/>
    <n v="1"/>
    <n v="6"/>
    <n v="6"/>
    <s v="Leguminosae"/>
    <x v="31"/>
    <s v="Kanasin"/>
    <n v="26"/>
    <n v="8.2760570407785572"/>
    <n v="5"/>
    <n v="11"/>
    <m/>
    <m/>
    <m/>
    <s v="C"/>
    <s v="S"/>
    <n v="5.379437076506061E-3"/>
  </r>
  <r>
    <s v="Leona Vicario"/>
    <s v="Selva"/>
    <n v="5"/>
    <x v="0"/>
    <n v="1"/>
    <n v="6"/>
    <n v="7"/>
    <s v="Leguminosae"/>
    <x v="31"/>
    <s v="Kanasin"/>
    <n v="30"/>
    <n v="9.5492965855137211"/>
    <n v="6"/>
    <n v="12"/>
    <m/>
    <m/>
    <m/>
    <s v="C"/>
    <s v="S"/>
    <n v="7.1619724391352906E-3"/>
  </r>
  <r>
    <s v="Leona Vicario"/>
    <s v="Selva"/>
    <n v="10"/>
    <x v="1"/>
    <m/>
    <n v="9"/>
    <n v="9"/>
    <s v="Lauraceae"/>
    <x v="0"/>
    <s v="Aguacatillo"/>
    <m/>
    <m/>
    <m/>
    <n v="0.8"/>
    <n v="0.6"/>
    <n v="0.4"/>
    <n v="0.24"/>
    <m/>
    <s v="S"/>
    <m/>
  </r>
  <r>
    <s v="Leona Vicario"/>
    <s v="Selva"/>
    <n v="5"/>
    <x v="2"/>
    <n v="1"/>
    <n v="8"/>
    <n v="8"/>
    <s v="Leguminosae"/>
    <x v="31"/>
    <s v="Kanasin"/>
    <n v="34.5"/>
    <n v="10.981691073340778"/>
    <n v="3.5"/>
    <n v="9"/>
    <m/>
    <m/>
    <m/>
    <s v="C"/>
    <s v="S"/>
    <n v="9.4717085507564219E-3"/>
  </r>
  <r>
    <s v="Leona Vicario"/>
    <s v="Selva"/>
    <n v="3"/>
    <x v="0"/>
    <n v="2"/>
    <n v="8"/>
    <n v="8"/>
    <s v="Leguminosae"/>
    <x v="31"/>
    <s v="Kanasin"/>
    <n v="27"/>
    <n v="8.5943669269623477"/>
    <n v="5"/>
    <n v="13"/>
    <m/>
    <m/>
    <m/>
    <s v="C"/>
    <s v="S"/>
    <n v="5.8011976756995841E-3"/>
  </r>
  <r>
    <s v="Leona Vicario"/>
    <s v="Selva"/>
    <n v="10"/>
    <x v="1"/>
    <m/>
    <n v="10"/>
    <n v="10"/>
    <s v="Lauraceae"/>
    <x v="0"/>
    <s v="Aguacatillo"/>
    <m/>
    <m/>
    <m/>
    <n v="0.3"/>
    <n v="0.2"/>
    <n v="0.2"/>
    <n v="4.0000000000000008E-2"/>
    <m/>
    <s v="S"/>
    <m/>
  </r>
  <r>
    <s v="Leona Vicario"/>
    <s v="Selva"/>
    <n v="5"/>
    <x v="2"/>
    <n v="1"/>
    <n v="9"/>
    <n v="9"/>
    <s v="Leguminosae"/>
    <x v="31"/>
    <s v="Kanasin"/>
    <n v="34.5"/>
    <n v="10.981691073340778"/>
    <n v="7"/>
    <n v="10"/>
    <m/>
    <m/>
    <m/>
    <s v="C"/>
    <s v="S"/>
    <n v="9.4717085507564219E-3"/>
  </r>
  <r>
    <s v="Leona Vicario"/>
    <s v="Selva"/>
    <n v="6"/>
    <x v="0"/>
    <n v="2"/>
    <n v="9"/>
    <n v="9"/>
    <s v="Leguminosae"/>
    <x v="31"/>
    <s v="Kanasin"/>
    <n v="23"/>
    <n v="7.3211273822271856"/>
    <n v="7"/>
    <n v="9"/>
    <m/>
    <m/>
    <m/>
    <s v="C"/>
    <s v="S"/>
    <n v="4.2096482447806314E-3"/>
  </r>
  <r>
    <s v="Leona Vicario"/>
    <s v="Selva"/>
    <n v="6"/>
    <x v="0"/>
    <n v="2"/>
    <n v="11"/>
    <n v="11"/>
    <s v="Leguminosae"/>
    <x v="31"/>
    <s v="Kanasin"/>
    <n v="17"/>
    <n v="5.4112680651244416"/>
    <n v="7"/>
    <n v="9"/>
    <m/>
    <m/>
    <m/>
    <s v="C"/>
    <s v="S"/>
    <n v="2.2997889276778877E-3"/>
  </r>
  <r>
    <s v="Leona Vicario"/>
    <s v="Selva"/>
    <n v="10"/>
    <x v="1"/>
    <m/>
    <n v="11"/>
    <n v="11"/>
    <s v="Lauraceae"/>
    <x v="0"/>
    <s v="Aguacatillo"/>
    <m/>
    <m/>
    <m/>
    <n v="0.1"/>
    <n v="0.1"/>
    <n v="0.05"/>
    <n v="5.000000000000001E-3"/>
    <m/>
    <s v="S"/>
    <m/>
  </r>
  <r>
    <s v="Leona Vicario"/>
    <s v="Selva"/>
    <n v="1"/>
    <x v="0"/>
    <n v="3"/>
    <n v="13"/>
    <n v="13"/>
    <s v="Leguminosae"/>
    <x v="31"/>
    <s v="Kanasin"/>
    <n v="22"/>
    <n v="7.0028174960433951"/>
    <n v="9"/>
    <n v="12"/>
    <m/>
    <m/>
    <m/>
    <s v="C"/>
    <s v="S"/>
    <n v="3.8515496228238677E-3"/>
  </r>
  <r>
    <s v="Leona Vicario"/>
    <s v="Selva"/>
    <n v="6"/>
    <x v="0"/>
    <n v="2"/>
    <n v="13"/>
    <n v="13"/>
    <s v="Leguminosae"/>
    <x v="31"/>
    <s v="Kanasin"/>
    <n v="21"/>
    <n v="6.6845076098596046"/>
    <n v="7"/>
    <n v="10"/>
    <m/>
    <m/>
    <m/>
    <s v="C"/>
    <s v="S"/>
    <n v="3.5093664951762926E-3"/>
  </r>
  <r>
    <s v="Leona Vicario"/>
    <s v="Selva"/>
    <n v="5"/>
    <x v="2"/>
    <n v="1"/>
    <n v="14"/>
    <n v="15"/>
    <s v="Leguminosae"/>
    <x v="31"/>
    <s v="Kanasin"/>
    <n v="33.5"/>
    <n v="10.663381187156988"/>
    <n v="7"/>
    <n v="11"/>
    <m/>
    <m/>
    <m/>
    <s v="C"/>
    <s v="S"/>
    <n v="8.9305817442439771E-3"/>
  </r>
  <r>
    <s v="Leona Vicario"/>
    <s v="Selva"/>
    <n v="10"/>
    <x v="1"/>
    <m/>
    <n v="12"/>
    <n v="12"/>
    <s v="Lauraceae"/>
    <x v="0"/>
    <s v="Aguacatillo"/>
    <m/>
    <m/>
    <m/>
    <n v="0.1"/>
    <n v="0.1"/>
    <n v="0.05"/>
    <n v="5.000000000000001E-3"/>
    <m/>
    <s v="S"/>
    <m/>
  </r>
  <r>
    <s v="Leona Vicario"/>
    <s v="Selva"/>
    <n v="3"/>
    <x v="2"/>
    <n v="2"/>
    <n v="17"/>
    <n v="17"/>
    <s v="Leguminosae"/>
    <x v="31"/>
    <s v="Kanasin"/>
    <n v="55.5"/>
    <n v="17.666198683200381"/>
    <n v="8"/>
    <n v="14"/>
    <m/>
    <m/>
    <m/>
    <s v="C"/>
    <s v="S"/>
    <n v="2.4511850672940524E-2"/>
  </r>
  <r>
    <s v="Leona Vicario"/>
    <s v="Selva"/>
    <n v="10"/>
    <x v="1"/>
    <m/>
    <n v="13"/>
    <n v="13"/>
    <s v="Lauraceae"/>
    <x v="0"/>
    <s v="Aguacatillo"/>
    <m/>
    <m/>
    <m/>
    <n v="0.2"/>
    <n v="0.1"/>
    <n v="0.1"/>
    <n v="1.0000000000000002E-2"/>
    <m/>
    <s v="S"/>
    <m/>
  </r>
  <r>
    <s v="Leona Vicario"/>
    <s v="Selva"/>
    <n v="4"/>
    <x v="0"/>
    <n v="3"/>
    <n v="17"/>
    <n v="18"/>
    <s v="Leguminosae"/>
    <x v="31"/>
    <s v="Kanasin"/>
    <n v="19"/>
    <n v="6.0478878374920226"/>
    <n v="10"/>
    <n v="12"/>
    <m/>
    <m/>
    <m/>
    <s v="C"/>
    <s v="S"/>
    <n v="2.8727467228087107E-3"/>
  </r>
  <r>
    <s v="Leona Vicario"/>
    <s v="Selva"/>
    <n v="11"/>
    <x v="0"/>
    <n v="2"/>
    <n v="19"/>
    <n v="19"/>
    <s v="Leguminosae"/>
    <x v="31"/>
    <s v="Kanasin"/>
    <n v="21"/>
    <n v="6.6845076098596046"/>
    <n v="7"/>
    <n v="9"/>
    <m/>
    <m/>
    <m/>
    <s v="C"/>
    <s v="S"/>
    <n v="3.5093664951762926E-3"/>
  </r>
  <r>
    <s v="Leona Vicario"/>
    <s v="Selva"/>
    <n v="4"/>
    <x v="0"/>
    <n v="3"/>
    <n v="19"/>
    <n v="20"/>
    <s v="Leguminosae"/>
    <x v="31"/>
    <s v="Kanasin"/>
    <n v="19.5"/>
    <n v="6.2070427805839179"/>
    <n v="6"/>
    <n v="10"/>
    <m/>
    <m/>
    <m/>
    <s v="C"/>
    <s v="S"/>
    <n v="3.0259333555346601E-3"/>
  </r>
  <r>
    <s v="Leona Vicario"/>
    <s v="Selva"/>
    <n v="4"/>
    <x v="0"/>
    <n v="3"/>
    <n v="20"/>
    <n v="21"/>
    <s v="Leguminosae"/>
    <x v="31"/>
    <s v="Kanasin"/>
    <n v="19"/>
    <n v="6.0478878374920226"/>
    <n v="7"/>
    <n v="9"/>
    <m/>
    <m/>
    <m/>
    <s v="C"/>
    <s v="S"/>
    <n v="2.8727467228087107E-3"/>
  </r>
  <r>
    <s v="Leona Vicario"/>
    <s v="Selva"/>
    <n v="5"/>
    <x v="0"/>
    <n v="3"/>
    <n v="20"/>
    <n v="21"/>
    <s v="Leguminosae"/>
    <x v="31"/>
    <s v="Kanasin"/>
    <n v="16.5"/>
    <n v="5.2521131220325463"/>
    <n v="6"/>
    <n v="8"/>
    <m/>
    <m/>
    <m/>
    <s v="C"/>
    <s v="S"/>
    <n v="2.1664966628384252E-3"/>
  </r>
  <r>
    <s v="Leona Vicario"/>
    <s v="Selva"/>
    <n v="10"/>
    <x v="1"/>
    <m/>
    <n v="14"/>
    <n v="14"/>
    <s v="Lauraceae"/>
    <x v="0"/>
    <s v="Aguacatillo"/>
    <m/>
    <m/>
    <m/>
    <n v="0.12"/>
    <n v="0.1"/>
    <n v="0.1"/>
    <n v="1.0000000000000002E-2"/>
    <m/>
    <s v="S"/>
    <m/>
  </r>
  <r>
    <s v="Leona Vicario"/>
    <s v="Selva"/>
    <n v="10"/>
    <x v="1"/>
    <m/>
    <n v="15"/>
    <n v="15"/>
    <s v="Annonaceae"/>
    <x v="7"/>
    <s v="Ek elemuy"/>
    <m/>
    <m/>
    <m/>
    <n v="0.6"/>
    <n v="0.2"/>
    <n v="0.2"/>
    <n v="4.0000000000000008E-2"/>
    <m/>
    <s v="S"/>
    <m/>
  </r>
  <r>
    <s v="Leona Vicario"/>
    <s v="Selva"/>
    <n v="8"/>
    <x v="2"/>
    <n v="2"/>
    <n v="22"/>
    <n v="24"/>
    <s v="Leguminosae"/>
    <x v="31"/>
    <s v="Kanasin"/>
    <n v="39"/>
    <n v="12.414085561167836"/>
    <n v="10"/>
    <n v="14"/>
    <m/>
    <m/>
    <m/>
    <s v="C"/>
    <s v="S"/>
    <n v="1.210373342213864E-2"/>
  </r>
  <r>
    <s v="Leona Vicario"/>
    <s v="Selva"/>
    <n v="10"/>
    <x v="0"/>
    <n v="2"/>
    <n v="24"/>
    <n v="24"/>
    <s v="Leguminosae"/>
    <x v="31"/>
    <s v="Kanasin"/>
    <n v="17"/>
    <n v="5.4112680651244416"/>
    <n v="6"/>
    <n v="8"/>
    <m/>
    <m/>
    <m/>
    <s v="C"/>
    <s v="S"/>
    <n v="2.2997889276778877E-3"/>
  </r>
  <r>
    <s v="Leona Vicario"/>
    <s v="Selva"/>
    <n v="10"/>
    <x v="0"/>
    <n v="3"/>
    <n v="28"/>
    <n v="28"/>
    <s v="Leguminosae"/>
    <x v="31"/>
    <s v="Kanasin"/>
    <n v="20.5"/>
    <n v="6.5253526667677093"/>
    <n v="7"/>
    <n v="9"/>
    <m/>
    <m/>
    <m/>
    <s v="C"/>
    <s v="S"/>
    <n v="3.3442432417184515E-3"/>
  </r>
  <r>
    <s v="Leona Vicario"/>
    <s v="Selva"/>
    <n v="10"/>
    <x v="0"/>
    <n v="3"/>
    <n v="30"/>
    <n v="30"/>
    <s v="Leguminosae"/>
    <x v="31"/>
    <s v="Kanasin"/>
    <n v="27.5"/>
    <n v="8.753521870054243"/>
    <n v="5"/>
    <n v="10"/>
    <m/>
    <m/>
    <m/>
    <s v="C"/>
    <s v="S"/>
    <n v="6.0180462856622907E-3"/>
  </r>
  <r>
    <s v="Leona Vicario"/>
    <s v="Selva"/>
    <n v="10"/>
    <x v="0"/>
    <n v="3"/>
    <n v="31"/>
    <n v="31"/>
    <s v="Leguminosae"/>
    <x v="31"/>
    <s v="Kanasin"/>
    <n v="20"/>
    <n v="6.366197723675814"/>
    <n v="6"/>
    <n v="10"/>
    <m/>
    <m/>
    <m/>
    <s v="C"/>
    <s v="S"/>
    <n v="3.1830988618379071E-3"/>
  </r>
  <r>
    <s v="Leona Vicario"/>
    <s v="Selva"/>
    <n v="10"/>
    <x v="0"/>
    <n v="3"/>
    <n v="34"/>
    <n v="34"/>
    <s v="Leguminosae"/>
    <x v="31"/>
    <s v="Kanasin"/>
    <n v="22.5"/>
    <n v="7.1619724391352904"/>
    <n v="7"/>
    <n v="11"/>
    <m/>
    <m/>
    <m/>
    <s v="C"/>
    <s v="S"/>
    <n v="4.0286094970136003E-3"/>
  </r>
  <r>
    <s v="Leona Vicario"/>
    <s v="Selva"/>
    <n v="3"/>
    <x v="2"/>
    <n v="3"/>
    <n v="33"/>
    <n v="35"/>
    <s v="Leguminosae"/>
    <x v="31"/>
    <s v="Kanasin"/>
    <n v="40.5"/>
    <n v="12.891550390443523"/>
    <n v="8"/>
    <n v="13"/>
    <m/>
    <m/>
    <m/>
    <s v="C"/>
    <s v="S"/>
    <n v="1.3052694770324067E-2"/>
  </r>
  <r>
    <s v="Leona Vicario"/>
    <s v="Selva"/>
    <n v="10"/>
    <x v="0"/>
    <n v="3"/>
    <n v="35"/>
    <n v="35"/>
    <s v="Leguminosae"/>
    <x v="31"/>
    <s v="Kanasin"/>
    <n v="24.5"/>
    <n v="7.7985922115028714"/>
    <n v="7"/>
    <n v="10"/>
    <m/>
    <m/>
    <m/>
    <s v="C"/>
    <s v="S"/>
    <n v="4.7766377295455084E-3"/>
  </r>
  <r>
    <s v="Leona Vicario"/>
    <s v="Selva"/>
    <n v="4"/>
    <x v="2"/>
    <n v="4"/>
    <n v="49"/>
    <n v="51"/>
    <s v="Leguminosae"/>
    <x v="31"/>
    <s v="Kanasin"/>
    <n v="44.5"/>
    <n v="14.164789935178685"/>
    <n v="7"/>
    <n v="14"/>
    <m/>
    <m/>
    <m/>
    <s v="C"/>
    <s v="S"/>
    <n v="1.5758328802886287E-2"/>
  </r>
  <r>
    <s v="Leona Vicario"/>
    <s v="Selva"/>
    <n v="8"/>
    <x v="2"/>
    <n v="4"/>
    <n v="59"/>
    <n v="66"/>
    <s v="Leguminosae"/>
    <x v="31"/>
    <s v="Kanasin"/>
    <n v="32"/>
    <n v="10.185916357881302"/>
    <n v="9"/>
    <n v="13"/>
    <m/>
    <m/>
    <m/>
    <s v="C"/>
    <s v="S"/>
    <n v="8.1487330863050413E-3"/>
  </r>
  <r>
    <s v="Leona Vicario"/>
    <s v="Selva"/>
    <n v="9"/>
    <x v="2"/>
    <n v="1"/>
    <n v="1"/>
    <n v="1"/>
    <s v="Sapotaceae"/>
    <x v="38"/>
    <s v="Kaniste"/>
    <n v="33"/>
    <n v="10.504226244065093"/>
    <n v="7"/>
    <n v="11"/>
    <m/>
    <m/>
    <m/>
    <s v="C"/>
    <s v="S"/>
    <n v="8.6659866513537007E-3"/>
  </r>
  <r>
    <s v="Leona Vicario"/>
    <s v="Selva"/>
    <n v="10"/>
    <x v="1"/>
    <m/>
    <n v="16"/>
    <n v="16"/>
    <s v="Vitaceae "/>
    <x v="32"/>
    <s v="Bejuco Cissus"/>
    <m/>
    <m/>
    <m/>
    <n v="1.8"/>
    <n v="0.5"/>
    <n v="0.4"/>
    <n v="0.2"/>
    <m/>
    <s v="S"/>
    <m/>
  </r>
  <r>
    <s v="Leona Vicario"/>
    <s v="Selva"/>
    <n v="3"/>
    <x v="2"/>
    <n v="1"/>
    <n v="3"/>
    <n v="3"/>
    <s v="Sapotaceae"/>
    <x v="38"/>
    <s v="Kaniste"/>
    <n v="36"/>
    <n v="11.459155902616464"/>
    <n v="3.5"/>
    <n v="8"/>
    <m/>
    <m/>
    <m/>
    <s v="C"/>
    <s v="S"/>
    <n v="1.0313240312354817E-2"/>
  </r>
  <r>
    <s v="Leona Vicario"/>
    <s v="Selva"/>
    <n v="7"/>
    <x v="2"/>
    <n v="4"/>
    <n v="45"/>
    <n v="48"/>
    <s v="Sapotaceae"/>
    <x v="38"/>
    <s v="Kaniste"/>
    <n v="40"/>
    <n v="12.732395447351628"/>
    <n v="3"/>
    <n v="9"/>
    <m/>
    <m/>
    <m/>
    <s v="C"/>
    <s v="S"/>
    <n v="1.2732395447351628E-2"/>
  </r>
  <r>
    <s v="Leona Vicario"/>
    <s v="Selva"/>
    <n v="2"/>
    <x v="2"/>
    <n v="3"/>
    <n v="47"/>
    <n v="51"/>
    <s v="Sapotaceae"/>
    <x v="38"/>
    <s v="Kaniste"/>
    <n v="72"/>
    <n v="22.918311805232928"/>
    <n v="5"/>
    <n v="12"/>
    <m/>
    <m/>
    <m/>
    <s v="C"/>
    <s v="S"/>
    <n v="4.1252961249419268E-2"/>
  </r>
  <r>
    <s v="Leona Vicario"/>
    <s v="Selva"/>
    <n v="5"/>
    <x v="0"/>
    <n v="1"/>
    <n v="4"/>
    <n v="5"/>
    <s v="Leguminosae"/>
    <x v="30"/>
    <s v="Katalox"/>
    <n v="18"/>
    <n v="5.7295779513082321"/>
    <n v="6"/>
    <n v="9"/>
    <m/>
    <m/>
    <m/>
    <s v="C"/>
    <s v="S"/>
    <n v="2.5783100780887042E-3"/>
  </r>
  <r>
    <s v="Leona Vicario"/>
    <s v="Selva"/>
    <n v="10"/>
    <x v="1"/>
    <m/>
    <n v="17"/>
    <n v="17"/>
    <s v="Smilacaceae"/>
    <x v="50"/>
    <s v="Bejuco diente de perro"/>
    <m/>
    <m/>
    <m/>
    <n v="0.6"/>
    <n v="0.2"/>
    <n v="0.1"/>
    <n v="2.0000000000000004E-2"/>
    <m/>
    <s v="S"/>
    <m/>
  </r>
  <r>
    <s v="Leona Vicario"/>
    <s v="Selva"/>
    <n v="4"/>
    <x v="0"/>
    <n v="2"/>
    <n v="8"/>
    <n v="9"/>
    <s v="Leguminosae"/>
    <x v="30"/>
    <s v="Katalox"/>
    <n v="18.5"/>
    <n v="5.8887328944001274"/>
    <n v="5"/>
    <n v="8"/>
    <m/>
    <m/>
    <m/>
    <s v="C"/>
    <s v="S"/>
    <n v="2.723538963660059E-3"/>
  </r>
  <r>
    <s v="Leona Vicario"/>
    <s v="Selva"/>
    <n v="5"/>
    <x v="0"/>
    <n v="1"/>
    <n v="9"/>
    <n v="10"/>
    <s v="Leguminosae"/>
    <x v="30"/>
    <s v="Katalox"/>
    <n v="16"/>
    <n v="5.0929581789406511"/>
    <n v="6"/>
    <n v="8"/>
    <m/>
    <m/>
    <m/>
    <s v="C"/>
    <s v="S"/>
    <n v="2.0371832715762603E-3"/>
  </r>
  <r>
    <s v="Leona Vicario"/>
    <s v="Selva"/>
    <n v="4"/>
    <x v="0"/>
    <n v="2"/>
    <n v="11"/>
    <n v="12"/>
    <s v="Leguminosae"/>
    <x v="30"/>
    <s v="Katalox"/>
    <n v="27.5"/>
    <n v="8.753521870054243"/>
    <n v="8"/>
    <n v="12"/>
    <m/>
    <m/>
    <m/>
    <s v="C"/>
    <s v="S"/>
    <n v="6.0180462856622907E-3"/>
  </r>
  <r>
    <s v="Leona Vicario"/>
    <s v="Selva"/>
    <n v="4"/>
    <x v="0"/>
    <n v="2"/>
    <n v="12"/>
    <n v="13"/>
    <s v="Leguminosae"/>
    <x v="30"/>
    <s v="Katalox"/>
    <n v="18.5"/>
    <n v="5.8887328944001274"/>
    <n v="8"/>
    <n v="10"/>
    <m/>
    <m/>
    <m/>
    <s v="C"/>
    <s v="S"/>
    <n v="2.723538963660059E-3"/>
  </r>
  <r>
    <s v="Leona Vicario"/>
    <s v="Selva"/>
    <n v="4"/>
    <x v="0"/>
    <n v="2"/>
    <n v="13"/>
    <n v="14"/>
    <s v="Leguminosae"/>
    <x v="30"/>
    <s v="Katalox"/>
    <n v="17"/>
    <n v="5.4112680651244416"/>
    <n v="1.3"/>
    <n v="6"/>
    <m/>
    <m/>
    <m/>
    <s v="C"/>
    <s v="S"/>
    <n v="2.2997889276778877E-3"/>
  </r>
  <r>
    <s v="Leona Vicario"/>
    <s v="Selva"/>
    <n v="5"/>
    <x v="0"/>
    <n v="2"/>
    <n v="14"/>
    <n v="15"/>
    <s v="Leguminosae"/>
    <x v="30"/>
    <s v="Katalox"/>
    <n v="27"/>
    <n v="8.5943669269623477"/>
    <n v="9"/>
    <n v="12"/>
    <m/>
    <m/>
    <m/>
    <s v="C"/>
    <s v="S"/>
    <n v="5.8011976756995841E-3"/>
  </r>
  <r>
    <s v="Leona Vicario"/>
    <s v="Selva"/>
    <n v="5"/>
    <x v="0"/>
    <n v="2"/>
    <n v="15"/>
    <n v="16"/>
    <s v="Leguminosae"/>
    <x v="30"/>
    <s v="Katalox"/>
    <n v="16.5"/>
    <n v="5.2521131220325463"/>
    <n v="6"/>
    <n v="8"/>
    <m/>
    <m/>
    <m/>
    <s v="C"/>
    <s v="S"/>
    <n v="2.1664966628384252E-3"/>
  </r>
  <r>
    <s v="Leona Vicario"/>
    <s v="Selva"/>
    <n v="4"/>
    <x v="0"/>
    <n v="2"/>
    <n v="16"/>
    <n v="17"/>
    <s v="Leguminosae"/>
    <x v="30"/>
    <s v="Katalox"/>
    <n v="17"/>
    <n v="5.4112680651244416"/>
    <n v="3"/>
    <n v="9"/>
    <m/>
    <m/>
    <m/>
    <s v="C"/>
    <s v="S"/>
    <n v="2.2997889276778877E-3"/>
  </r>
  <r>
    <s v="Leona Vicario"/>
    <s v="Selva"/>
    <n v="11"/>
    <x v="2"/>
    <n v="4"/>
    <n v="18"/>
    <n v="19"/>
    <s v="Leguminosae"/>
    <x v="30"/>
    <s v="Katalox"/>
    <n v="36.5"/>
    <n v="11.618310845708359"/>
    <n v="9"/>
    <n v="12"/>
    <m/>
    <m/>
    <m/>
    <s v="C"/>
    <s v="S"/>
    <n v="1.0601708646708877E-2"/>
  </r>
  <r>
    <s v="Leona Vicario"/>
    <s v="Selva"/>
    <n v="5"/>
    <x v="2"/>
    <n v="2"/>
    <n v="23"/>
    <n v="25"/>
    <s v="Leguminosae"/>
    <x v="30"/>
    <s v="Katalox"/>
    <n v="32.5"/>
    <n v="10.345071300973197"/>
    <n v="5.5"/>
    <n v="10"/>
    <m/>
    <m/>
    <m/>
    <s v="C"/>
    <s v="S"/>
    <n v="8.4053704320407232E-3"/>
  </r>
  <r>
    <s v="Leona Vicario"/>
    <s v="Selva"/>
    <n v="5"/>
    <x v="2"/>
    <n v="3"/>
    <n v="25"/>
    <n v="27"/>
    <s v="Leguminosae"/>
    <x v="30"/>
    <s v="Katalox"/>
    <n v="36"/>
    <n v="11.459155902616464"/>
    <n v="7"/>
    <n v="12"/>
    <m/>
    <m/>
    <m/>
    <s v="C"/>
    <s v="S"/>
    <n v="1.0313240312354817E-2"/>
  </r>
  <r>
    <s v="Leona Vicario"/>
    <s v="Selva"/>
    <n v="5"/>
    <x v="0"/>
    <n v="4"/>
    <n v="26"/>
    <n v="28"/>
    <s v="Leguminosae"/>
    <x v="30"/>
    <s v="Katalox"/>
    <n v="23.5"/>
    <n v="7.4802823253190809"/>
    <n v="10"/>
    <n v="12"/>
    <m/>
    <m/>
    <m/>
    <s v="C"/>
    <s v="S"/>
    <n v="4.3946658661249598E-3"/>
  </r>
  <r>
    <s v="Leona Vicario"/>
    <s v="Selva"/>
    <n v="4"/>
    <x v="2"/>
    <n v="2"/>
    <n v="30"/>
    <n v="31"/>
    <s v="Leguminosae"/>
    <x v="30"/>
    <s v="Katalox"/>
    <n v="40"/>
    <n v="12.732395447351628"/>
    <n v="5"/>
    <n v="13"/>
    <m/>
    <m/>
    <m/>
    <s v="C"/>
    <s v="S"/>
    <n v="1.2732395447351628E-2"/>
  </r>
  <r>
    <s v="Leona Vicario"/>
    <s v="Selva"/>
    <n v="5"/>
    <x v="0"/>
    <n v="4"/>
    <n v="32"/>
    <n v="34"/>
    <s v="Leguminosae"/>
    <x v="30"/>
    <s v="Katalox"/>
    <n v="23.5"/>
    <n v="7.4802823253190809"/>
    <n v="5"/>
    <n v="12"/>
    <m/>
    <m/>
    <m/>
    <s v="C"/>
    <s v="S"/>
    <n v="4.3946658661249598E-3"/>
  </r>
  <r>
    <s v="Leona Vicario"/>
    <s v="Selva"/>
    <n v="4"/>
    <x v="2"/>
    <n v="3"/>
    <n v="34"/>
    <n v="35"/>
    <s v="Leguminosae"/>
    <x v="30"/>
    <s v="Katalox"/>
    <n v="32"/>
    <n v="10.185916357881302"/>
    <n v="6"/>
    <n v="7"/>
    <m/>
    <m/>
    <m/>
    <s v="C"/>
    <s v="S"/>
    <n v="8.1487330863050413E-3"/>
  </r>
  <r>
    <s v="Leona Vicario"/>
    <s v="Selva"/>
    <n v="4"/>
    <x v="2"/>
    <n v="3"/>
    <n v="35"/>
    <n v="36"/>
    <s v="Leguminosae"/>
    <x v="30"/>
    <s v="Katalox"/>
    <n v="40"/>
    <n v="12.732395447351628"/>
    <n v="8.5"/>
    <n v="12"/>
    <m/>
    <m/>
    <m/>
    <s v="C"/>
    <s v="S"/>
    <n v="1.2732395447351628E-2"/>
  </r>
  <r>
    <s v="Leona Vicario"/>
    <s v="Selva"/>
    <n v="11"/>
    <x v="0"/>
    <n v="4"/>
    <n v="36"/>
    <n v="36"/>
    <s v="Leguminosae"/>
    <x v="30"/>
    <s v="Katalox"/>
    <n v="16.5"/>
    <n v="5.2521131220325463"/>
    <n v="7"/>
    <n v="9"/>
    <m/>
    <m/>
    <m/>
    <s v="C"/>
    <s v="S"/>
    <n v="2.1664966628384252E-3"/>
  </r>
  <r>
    <s v="Leona Vicario"/>
    <s v="Selva"/>
    <n v="8"/>
    <x v="2"/>
    <n v="3"/>
    <n v="39"/>
    <n v="44"/>
    <s v="Leguminosae"/>
    <x v="30"/>
    <s v="Katalox"/>
    <n v="37.5"/>
    <n v="11.93662073189215"/>
    <n v="7"/>
    <n v="14"/>
    <m/>
    <m/>
    <m/>
    <s v="C"/>
    <s v="SC"/>
    <n v="1.1190581936148891E-2"/>
  </r>
  <r>
    <s v="Leona Vicario"/>
    <s v="Selva"/>
    <n v="8"/>
    <x v="2"/>
    <n v="3"/>
    <n v="41"/>
    <n v="46"/>
    <s v="Leguminosae"/>
    <x v="30"/>
    <s v="Katalox"/>
    <n v="41"/>
    <n v="13.050705333535419"/>
    <n v="8"/>
    <n v="13"/>
    <m/>
    <m/>
    <m/>
    <s v="C"/>
    <s v="S"/>
    <n v="1.3376972966873806E-2"/>
  </r>
  <r>
    <s v="Leona Vicario"/>
    <s v="Selva"/>
    <n v="1"/>
    <x v="0"/>
    <n v="2"/>
    <n v="10"/>
    <n v="10"/>
    <s v="Leguminosae"/>
    <x v="56"/>
    <s v="Kitamche"/>
    <n v="25"/>
    <n v="7.9577471545947667"/>
    <n v="6"/>
    <n v="9"/>
    <m/>
    <m/>
    <m/>
    <s v="C"/>
    <s v="S"/>
    <n v="4.9735919716217287E-3"/>
  </r>
  <r>
    <s v="Leona Vicario"/>
    <s v="Selva"/>
    <n v="1"/>
    <x v="2"/>
    <n v="2"/>
    <n v="10"/>
    <n v="11"/>
    <s v="Leguminosae"/>
    <x v="56"/>
    <s v="Kitamche"/>
    <n v="43"/>
    <n v="13.687325105903"/>
    <n v="1.6"/>
    <n v="6"/>
    <m/>
    <m/>
    <m/>
    <s v="C"/>
    <s v="SD"/>
    <n v="1.4713874488845724E-2"/>
  </r>
  <r>
    <s v="Leona Vicario"/>
    <s v="Selva"/>
    <n v="1"/>
    <x v="0"/>
    <n v="3"/>
    <n v="20"/>
    <n v="20"/>
    <s v="Leguminosae"/>
    <x v="56"/>
    <s v="Kitamche"/>
    <n v="18"/>
    <n v="5.7295779513082321"/>
    <n v="5"/>
    <n v="12"/>
    <m/>
    <m/>
    <m/>
    <s v="C"/>
    <s v="S"/>
    <n v="2.5783100780887042E-3"/>
  </r>
  <r>
    <s v="Leona Vicario"/>
    <s v="Selva"/>
    <n v="9"/>
    <x v="0"/>
    <n v="4"/>
    <n v="41"/>
    <n v="41"/>
    <s v="Leguminosae"/>
    <x v="56"/>
    <s v="Kitamche"/>
    <n v="17"/>
    <n v="5.4112680651244416"/>
    <n v="5"/>
    <n v="9"/>
    <m/>
    <m/>
    <m/>
    <s v="C"/>
    <s v="S"/>
    <n v="2.2997889276778877E-3"/>
  </r>
  <r>
    <s v="Leona Vicario"/>
    <s v="Selva"/>
    <n v="9"/>
    <x v="0"/>
    <n v="4"/>
    <n v="46"/>
    <n v="46"/>
    <s v="Leguminosae"/>
    <x v="56"/>
    <s v="Kitamche"/>
    <n v="17.5"/>
    <n v="5.5704230082163368"/>
    <n v="8"/>
    <n v="10"/>
    <m/>
    <m/>
    <m/>
    <s v="C"/>
    <s v="S"/>
    <n v="2.4370600660946471E-3"/>
  </r>
  <r>
    <s v="Leona Vicario"/>
    <s v="Selva"/>
    <n v="6"/>
    <x v="2"/>
    <n v="4"/>
    <n v="17"/>
    <n v="18"/>
    <s v="Boraginaceae"/>
    <x v="57"/>
    <s v="Bakal che'"/>
    <n v="33.5"/>
    <n v="10.663381187156988"/>
    <n v="3.5"/>
    <n v="10"/>
    <m/>
    <m/>
    <m/>
    <s v="C"/>
    <s v="S"/>
    <n v="8.9305817442439771E-3"/>
  </r>
  <r>
    <s v="Leona Vicario"/>
    <s v="Selva"/>
    <n v="1"/>
    <x v="0"/>
    <n v="4"/>
    <n v="25"/>
    <n v="25"/>
    <s v="Leguminosae"/>
    <x v="58"/>
    <s v="Maay wakax"/>
    <n v="17"/>
    <n v="5.4112680651244416"/>
    <n v="3"/>
    <n v="9"/>
    <m/>
    <m/>
    <m/>
    <s v="C"/>
    <s v="S"/>
    <n v="2.2997889276778877E-3"/>
  </r>
  <r>
    <s v="Leona Vicario"/>
    <s v="Selva"/>
    <n v="8"/>
    <x v="2"/>
    <n v="1"/>
    <n v="8"/>
    <n v="9"/>
    <s v="Arecaceae"/>
    <x v="40"/>
    <s v="Palma chit"/>
    <n v="40"/>
    <n v="12.732395447351628"/>
    <n v="1.9"/>
    <n v="5"/>
    <m/>
    <m/>
    <m/>
    <s v="R"/>
    <s v="S"/>
    <n v="1.2732395447351628E-2"/>
  </r>
  <r>
    <s v="Leona Vicario"/>
    <s v="Selva"/>
    <n v="10"/>
    <x v="1"/>
    <m/>
    <n v="18"/>
    <n v="18"/>
    <s v="Vitaceae "/>
    <x v="32"/>
    <s v="Bejuco Cissus"/>
    <m/>
    <m/>
    <m/>
    <n v="0.1"/>
    <n v="0.1"/>
    <n v="0.05"/>
    <n v="5.000000000000001E-3"/>
    <m/>
    <s v="S"/>
    <m/>
  </r>
  <r>
    <s v="Leona Vicario"/>
    <s v="Selva"/>
    <n v="10"/>
    <x v="1"/>
    <m/>
    <n v="19"/>
    <n v="19"/>
    <s v="Vitaceae "/>
    <x v="32"/>
    <s v="Bejuco Cissus"/>
    <m/>
    <m/>
    <m/>
    <n v="0.6"/>
    <n v="0.2"/>
    <n v="0.1"/>
    <n v="2.0000000000000004E-2"/>
    <m/>
    <s v="S"/>
    <m/>
  </r>
  <r>
    <s v="Leona Vicario"/>
    <s v="Selva"/>
    <n v="8"/>
    <x v="2"/>
    <n v="1"/>
    <n v="3"/>
    <n v="3"/>
    <s v="Simaroubaceae"/>
    <x v="59"/>
    <s v="Pasak"/>
    <n v="49"/>
    <n v="15.597184423005743"/>
    <n v="8"/>
    <n v="10"/>
    <m/>
    <m/>
    <m/>
    <s v="C"/>
    <s v="S"/>
    <n v="1.9106550918182034E-2"/>
  </r>
  <r>
    <s v="Leona Vicario"/>
    <s v="Selva"/>
    <n v="4"/>
    <x v="2"/>
    <n v="2"/>
    <n v="27"/>
    <n v="28"/>
    <s v="Simaroubaceae"/>
    <x v="59"/>
    <s v="Pasak"/>
    <n v="32.5"/>
    <n v="10.345071300973197"/>
    <n v="3"/>
    <n v="8"/>
    <m/>
    <m/>
    <m/>
    <s v="C"/>
    <s v="SD"/>
    <n v="8.4053704320407232E-3"/>
  </r>
  <r>
    <s v="Leona Vicario"/>
    <s v="Selva"/>
    <n v="11"/>
    <x v="0"/>
    <n v="3"/>
    <n v="28"/>
    <n v="28"/>
    <s v="Simaroubaceae"/>
    <x v="59"/>
    <s v="Pasak"/>
    <n v="27"/>
    <n v="8.5943669269623477"/>
    <n v="7"/>
    <n v="12"/>
    <m/>
    <m/>
    <m/>
    <s v="C"/>
    <s v="S"/>
    <n v="5.8011976756995841E-3"/>
  </r>
  <r>
    <s v="Leona Vicario"/>
    <s v="Selva"/>
    <n v="2"/>
    <x v="2"/>
    <n v="2"/>
    <n v="30"/>
    <n v="31"/>
    <s v="Simaroubaceae"/>
    <x v="59"/>
    <s v="Pasak"/>
    <n v="52.5"/>
    <n v="16.71126902464901"/>
    <n v="7"/>
    <n v="13"/>
    <m/>
    <m/>
    <m/>
    <s v="C"/>
    <s v="S"/>
    <n v="2.1933540594851822E-2"/>
  </r>
  <r>
    <s v="Leona Vicario"/>
    <s v="Selva"/>
    <n v="7"/>
    <x v="2"/>
    <n v="4"/>
    <n v="36"/>
    <n v="39"/>
    <s v="Simaroubaceae"/>
    <x v="59"/>
    <s v="Pasak"/>
    <n v="32"/>
    <n v="10.185916357881302"/>
    <n v="5"/>
    <n v="10"/>
    <m/>
    <m/>
    <m/>
    <s v="C"/>
    <s v="S"/>
    <n v="8.1487330863050413E-3"/>
  </r>
  <r>
    <s v="Leona Vicario"/>
    <s v="Selva"/>
    <n v="7"/>
    <x v="2"/>
    <n v="4"/>
    <n v="37"/>
    <n v="40"/>
    <s v="Simaroubaceae"/>
    <x v="59"/>
    <s v="Pasak"/>
    <n v="33"/>
    <n v="10.504226244065093"/>
    <n v="8"/>
    <n v="12"/>
    <m/>
    <m/>
    <m/>
    <s v="C"/>
    <s v="S"/>
    <n v="8.6659866513537007E-3"/>
  </r>
  <r>
    <s v="Leona Vicario"/>
    <s v="Selva"/>
    <n v="3"/>
    <x v="2"/>
    <n v="4"/>
    <n v="50"/>
    <n v="59"/>
    <s v="Simaroubaceae"/>
    <x v="59"/>
    <s v="Pasak"/>
    <n v="43"/>
    <n v="13.687325105903"/>
    <n v="6"/>
    <n v="12"/>
    <m/>
    <m/>
    <m/>
    <s v="C"/>
    <s v="S"/>
    <n v="1.4713874488845724E-2"/>
  </r>
  <r>
    <s v="Leona Vicario"/>
    <s v="Selva"/>
    <n v="10"/>
    <x v="1"/>
    <m/>
    <n v="20"/>
    <n v="20"/>
    <s v="Vitaceae "/>
    <x v="32"/>
    <s v="Bejuco Cissus"/>
    <m/>
    <m/>
    <m/>
    <n v="0.4"/>
    <n v="0.1"/>
    <n v="0.05"/>
    <n v="5.000000000000001E-3"/>
    <m/>
    <s v="S"/>
    <m/>
  </r>
  <r>
    <s v="Leona Vicario"/>
    <s v="Selva"/>
    <n v="10"/>
    <x v="1"/>
    <m/>
    <n v="21"/>
    <n v="21"/>
    <s v="Vitaceae "/>
    <x v="32"/>
    <s v="Bejuco Cissus"/>
    <m/>
    <m/>
    <m/>
    <n v="3"/>
    <n v="1"/>
    <n v="0.5"/>
    <n v="0.5"/>
    <m/>
    <s v="S"/>
    <m/>
  </r>
  <r>
    <s v="Leona Vicario"/>
    <s v="Selva"/>
    <n v="10"/>
    <x v="1"/>
    <m/>
    <n v="22"/>
    <n v="22"/>
    <s v="Leguminosae"/>
    <x v="31"/>
    <s v="Kanasin"/>
    <m/>
    <m/>
    <m/>
    <n v="0.25"/>
    <n v="0.2"/>
    <n v="0.15"/>
    <n v="0.03"/>
    <m/>
    <s v="S"/>
    <m/>
  </r>
  <r>
    <s v="Leona Vicario"/>
    <s v="Selva"/>
    <n v="4"/>
    <x v="0"/>
    <n v="1"/>
    <s v="5A"/>
    <n v="6"/>
    <s v="Araliaceae"/>
    <x v="28"/>
    <s v="Sak chacaj"/>
    <n v="17.5"/>
    <n v="5.5704230082163368"/>
    <n v="5"/>
    <n v="8"/>
    <m/>
    <m/>
    <m/>
    <s v="C"/>
    <s v="S"/>
    <n v="2.4370600660946471E-3"/>
  </r>
  <r>
    <s v="Leona Vicario"/>
    <s v="Selva"/>
    <n v="10"/>
    <x v="0"/>
    <n v="1"/>
    <n v="6"/>
    <n v="6"/>
    <s v="Araliaceae"/>
    <x v="28"/>
    <s v="Sak chacaj"/>
    <n v="28"/>
    <n v="8.91267681314614"/>
    <n v="5.5"/>
    <n v="8"/>
    <m/>
    <m/>
    <m/>
    <s v="C"/>
    <s v="S"/>
    <n v="6.2388737692022989E-3"/>
  </r>
  <r>
    <s v="Leona Vicario"/>
    <s v="Selva"/>
    <n v="10"/>
    <x v="1"/>
    <m/>
    <n v="23"/>
    <n v="23"/>
    <s v="Polygonaceae"/>
    <x v="22"/>
    <s v="Toyub"/>
    <m/>
    <m/>
    <m/>
    <n v="0.8"/>
    <n v="0.2"/>
    <n v="0.2"/>
    <n v="4.0000000000000008E-2"/>
    <m/>
    <s v="S"/>
    <m/>
  </r>
  <r>
    <s v="Leona Vicario"/>
    <s v="Selva"/>
    <n v="10"/>
    <x v="1"/>
    <m/>
    <n v="24"/>
    <n v="24"/>
    <s v="Vitaceae "/>
    <x v="32"/>
    <s v="Bejuco Cissus"/>
    <m/>
    <m/>
    <m/>
    <n v="0.2"/>
    <n v="0.05"/>
    <n v="0.05"/>
    <n v="2.5000000000000005E-3"/>
    <m/>
    <s v="S"/>
    <m/>
  </r>
  <r>
    <s v="Leona Vicario"/>
    <s v="Selva"/>
    <n v="4"/>
    <x v="2"/>
    <n v="1"/>
    <n v="7"/>
    <n v="7"/>
    <s v="Araliaceae"/>
    <x v="28"/>
    <s v="Sak chacaj"/>
    <n v="36"/>
    <n v="11.459155902616464"/>
    <n v="7"/>
    <n v="11"/>
    <m/>
    <m/>
    <m/>
    <s v="C"/>
    <s v="S"/>
    <n v="1.0313240312354817E-2"/>
  </r>
  <r>
    <s v="Leona Vicario"/>
    <s v="Selva"/>
    <n v="10"/>
    <x v="1"/>
    <m/>
    <n v="25"/>
    <n v="25"/>
    <s v="Lauraceae"/>
    <x v="0"/>
    <s v="Aguacatillo"/>
    <m/>
    <m/>
    <m/>
    <n v="0.2"/>
    <n v="0.1"/>
    <n v="0.1"/>
    <n v="1.0000000000000002E-2"/>
    <m/>
    <s v="S"/>
    <m/>
  </r>
  <r>
    <s v="Leona Vicario"/>
    <s v="Selva"/>
    <n v="2"/>
    <x v="2"/>
    <n v="1"/>
    <n v="8"/>
    <n v="8"/>
    <s v="Araliaceae"/>
    <x v="28"/>
    <s v="Sak chacaj"/>
    <n v="56"/>
    <n v="17.82535362629228"/>
    <n v="7"/>
    <n v="12"/>
    <m/>
    <m/>
    <m/>
    <s v="C"/>
    <s v="S"/>
    <n v="2.4955495076809196E-2"/>
  </r>
  <r>
    <s v="Leona Vicario"/>
    <s v="Selva"/>
    <n v="8"/>
    <x v="2"/>
    <n v="1"/>
    <n v="7"/>
    <n v="8"/>
    <s v="Araliaceae"/>
    <x v="28"/>
    <s v="Sak chacaj"/>
    <n v="38"/>
    <n v="12.095775674984045"/>
    <n v="8"/>
    <n v="14"/>
    <m/>
    <m/>
    <m/>
    <s v="C"/>
    <s v="S"/>
    <n v="1.1490986891234843E-2"/>
  </r>
  <r>
    <s v="Leona Vicario"/>
    <s v="Selva"/>
    <n v="5"/>
    <x v="0"/>
    <n v="1"/>
    <n v="7"/>
    <n v="8"/>
    <s v="Araliaceae"/>
    <x v="28"/>
    <s v="Sak chacaj"/>
    <n v="21"/>
    <n v="6.6845076098596046"/>
    <n v="6"/>
    <n v="8"/>
    <m/>
    <m/>
    <m/>
    <s v="C"/>
    <s v="S"/>
    <n v="3.5093664951762926E-3"/>
  </r>
  <r>
    <s v="Leona Vicario"/>
    <s v="Selva"/>
    <n v="10"/>
    <x v="1"/>
    <m/>
    <n v="26"/>
    <n v="26"/>
    <s v="Lauraceae"/>
    <x v="0"/>
    <s v="Aguacatillo"/>
    <m/>
    <m/>
    <m/>
    <n v="0.1"/>
    <n v="0.05"/>
    <n v="0.05"/>
    <n v="2.5000000000000005E-3"/>
    <m/>
    <s v="S"/>
    <m/>
  </r>
  <r>
    <s v="Leona Vicario"/>
    <s v="Selva"/>
    <n v="5"/>
    <x v="0"/>
    <n v="1"/>
    <n v="8"/>
    <n v="9"/>
    <s v="Araliaceae"/>
    <x v="28"/>
    <s v="Sak chacaj"/>
    <n v="24"/>
    <n v="7.6394372684109761"/>
    <n v="5"/>
    <n v="8"/>
    <m/>
    <m/>
    <m/>
    <s v="C"/>
    <s v="S"/>
    <n v="4.5836623610465855E-3"/>
  </r>
  <r>
    <s v="Leona Vicario"/>
    <s v="Selva"/>
    <n v="11"/>
    <x v="1"/>
    <m/>
    <n v="1"/>
    <n v="1"/>
    <s v="Arecaceae"/>
    <x v="60"/>
    <s v="Xa'an"/>
    <m/>
    <m/>
    <m/>
    <n v="3.5"/>
    <n v="2"/>
    <n v="2"/>
    <n v="4"/>
    <m/>
    <s v="S"/>
    <m/>
  </r>
  <r>
    <s v="Leona Vicario"/>
    <s v="Selva"/>
    <n v="8"/>
    <x v="2"/>
    <n v="1"/>
    <n v="10"/>
    <n v="11"/>
    <s v="Araliaceae"/>
    <x v="28"/>
    <s v="Sak chacaj"/>
    <n v="46"/>
    <n v="14.642254764454371"/>
    <n v="5"/>
    <n v="13"/>
    <m/>
    <m/>
    <m/>
    <s v="C"/>
    <s v="S"/>
    <n v="1.6838592979122526E-2"/>
  </r>
  <r>
    <s v="Leona Vicario"/>
    <s v="Selva"/>
    <n v="10"/>
    <x v="0"/>
    <n v="1"/>
    <n v="11"/>
    <n v="11"/>
    <s v="Araliaceae"/>
    <x v="28"/>
    <s v="Sak chacaj"/>
    <n v="18.5"/>
    <n v="5.8887328944001274"/>
    <n v="6"/>
    <n v="9"/>
    <m/>
    <m/>
    <m/>
    <s v="C"/>
    <s v="S"/>
    <n v="2.723538963660059E-3"/>
  </r>
  <r>
    <s v="Leona Vicario"/>
    <s v="Selva"/>
    <n v="8"/>
    <x v="2"/>
    <n v="1"/>
    <n v="11"/>
    <n v="12"/>
    <s v="Araliaceae"/>
    <x v="28"/>
    <s v="Sak chacaj"/>
    <n v="42"/>
    <n v="13.369015219719209"/>
    <n v="6"/>
    <n v="10"/>
    <m/>
    <m/>
    <m/>
    <s v="C"/>
    <s v="S"/>
    <n v="1.4037465980705171E-2"/>
  </r>
  <r>
    <s v="Leona Vicario"/>
    <s v="Selva"/>
    <n v="1"/>
    <x v="0"/>
    <n v="2"/>
    <n v="12"/>
    <n v="12"/>
    <s v="Araliaceae"/>
    <x v="28"/>
    <s v="Sak chacaj"/>
    <n v="20"/>
    <n v="6.366197723675814"/>
    <n v="6"/>
    <n v="9"/>
    <m/>
    <m/>
    <m/>
    <s v="C"/>
    <s v="S"/>
    <n v="3.1830988618379071E-3"/>
  </r>
  <r>
    <s v="Leona Vicario"/>
    <s v="Selva"/>
    <n v="5"/>
    <x v="0"/>
    <n v="2"/>
    <n v="12"/>
    <n v="13"/>
    <s v="Araliaceae"/>
    <x v="28"/>
    <s v="Sak chacaj"/>
    <n v="17"/>
    <n v="5.4112680651244416"/>
    <n v="3"/>
    <n v="8"/>
    <m/>
    <m/>
    <m/>
    <s v="C"/>
    <s v="S"/>
    <n v="2.2997889276778877E-3"/>
  </r>
  <r>
    <s v="Leona Vicario"/>
    <s v="Selva"/>
    <n v="11"/>
    <x v="1"/>
    <m/>
    <n v="2"/>
    <n v="2"/>
    <s v="Malvaceae"/>
    <x v="27"/>
    <s v="Ho'ol"/>
    <m/>
    <m/>
    <m/>
    <n v="3.5"/>
    <n v="0.6"/>
    <n v="0.6"/>
    <n v="0.36"/>
    <m/>
    <s v="S"/>
    <m/>
  </r>
  <r>
    <s v="Leona Vicario"/>
    <s v="Selva"/>
    <n v="8"/>
    <x v="2"/>
    <n v="1"/>
    <n v="13"/>
    <n v="14"/>
    <s v="Araliaceae"/>
    <x v="28"/>
    <s v="Sak chacaj"/>
    <n v="49.5"/>
    <n v="15.756339366097638"/>
    <n v="6"/>
    <n v="14"/>
    <m/>
    <m/>
    <m/>
    <s v="C"/>
    <s v="S"/>
    <n v="1.9498469965545825E-2"/>
  </r>
  <r>
    <s v="Leona Vicario"/>
    <s v="Selva"/>
    <n v="8"/>
    <x v="0"/>
    <n v="2"/>
    <n v="14"/>
    <n v="14"/>
    <s v="Araliaceae"/>
    <x v="28"/>
    <s v="Sak chacaj"/>
    <n v="19"/>
    <n v="6.0478878374920226"/>
    <n v="6"/>
    <n v="9"/>
    <m/>
    <m/>
    <m/>
    <s v="C"/>
    <s v="S"/>
    <n v="2.8727467228087107E-3"/>
  </r>
  <r>
    <s v="Leona Vicario"/>
    <s v="Selva"/>
    <n v="4"/>
    <x v="2"/>
    <n v="1"/>
    <n v="15"/>
    <n v="15"/>
    <s v="Araliaceae"/>
    <x v="28"/>
    <s v="Sak chacaj"/>
    <n v="39"/>
    <n v="12.414085561167836"/>
    <n v="6"/>
    <n v="13"/>
    <m/>
    <m/>
    <m/>
    <s v="C"/>
    <s v="S"/>
    <n v="1.210373342213864E-2"/>
  </r>
  <r>
    <s v="Leona Vicario"/>
    <s v="Selva"/>
    <n v="1"/>
    <x v="2"/>
    <n v="2"/>
    <n v="13"/>
    <n v="16"/>
    <s v="Araliaceae"/>
    <x v="28"/>
    <s v="Sak chacaj"/>
    <n v="40.5"/>
    <n v="12.891550390443523"/>
    <n v="7"/>
    <n v="14"/>
    <m/>
    <m/>
    <m/>
    <s v="C"/>
    <s v="S"/>
    <n v="1.3052694770324067E-2"/>
  </r>
  <r>
    <s v="Leona Vicario"/>
    <s v="Selva"/>
    <n v="8"/>
    <x v="0"/>
    <n v="2"/>
    <n v="16"/>
    <n v="16"/>
    <s v="Araliaceae"/>
    <x v="28"/>
    <s v="Sak chacaj"/>
    <n v="22"/>
    <n v="7.0028174960433951"/>
    <n v="7"/>
    <n v="10"/>
    <m/>
    <m/>
    <m/>
    <s v="C"/>
    <s v="S"/>
    <n v="3.8515496228238677E-3"/>
  </r>
  <r>
    <s v="Leona Vicario"/>
    <s v="Selva"/>
    <n v="8"/>
    <x v="0"/>
    <n v="3"/>
    <n v="17"/>
    <n v="17"/>
    <s v="Araliaceae"/>
    <x v="28"/>
    <s v="Sak chacaj"/>
    <n v="27"/>
    <n v="8.5943669269623477"/>
    <n v="6"/>
    <n v="9"/>
    <m/>
    <m/>
    <m/>
    <s v="C"/>
    <s v="S"/>
    <n v="5.8011976756995841E-3"/>
  </r>
  <r>
    <s v="Leona Vicario"/>
    <s v="Selva"/>
    <n v="1"/>
    <x v="0"/>
    <n v="3"/>
    <n v="18"/>
    <n v="18"/>
    <s v="Araliaceae"/>
    <x v="28"/>
    <s v="Sak chacaj"/>
    <n v="16.5"/>
    <n v="5.2521131220325463"/>
    <n v="1.6"/>
    <n v="3.5"/>
    <m/>
    <m/>
    <m/>
    <s v="C"/>
    <s v="S"/>
    <n v="2.1664966628384252E-3"/>
  </r>
  <r>
    <s v="Leona Vicario"/>
    <s v="Selva"/>
    <n v="3"/>
    <x v="0"/>
    <n v="4"/>
    <n v="18"/>
    <n v="18"/>
    <s v="Araliaceae"/>
    <x v="28"/>
    <s v="Sak chacaj"/>
    <n v="16"/>
    <n v="5.0929581789406511"/>
    <n v="3"/>
    <n v="8"/>
    <m/>
    <m/>
    <m/>
    <s v="C"/>
    <s v="S"/>
    <n v="2.0371832715762603E-3"/>
  </r>
  <r>
    <s v="Leona Vicario"/>
    <s v="Selva"/>
    <n v="10"/>
    <x v="0"/>
    <n v="2"/>
    <n v="18"/>
    <n v="18"/>
    <s v="Araliaceae"/>
    <x v="28"/>
    <s v="Sak chacaj"/>
    <n v="16"/>
    <n v="5.0929581789406511"/>
    <n v="4"/>
    <n v="9"/>
    <m/>
    <m/>
    <m/>
    <s v="C"/>
    <s v="S"/>
    <n v="2.0371832715762603E-3"/>
  </r>
  <r>
    <s v="Leona Vicario"/>
    <s v="Selva"/>
    <n v="2"/>
    <x v="2"/>
    <n v="1"/>
    <n v="19"/>
    <n v="19"/>
    <s v="Araliaceae"/>
    <x v="28"/>
    <s v="Sak chacaj"/>
    <n v="38"/>
    <n v="12.095775674984045"/>
    <n v="7"/>
    <n v="13"/>
    <m/>
    <m/>
    <m/>
    <s v="C"/>
    <s v="S"/>
    <n v="1.1490986891234843E-2"/>
  </r>
  <r>
    <s v="Leona Vicario"/>
    <s v="Selva"/>
    <n v="8"/>
    <x v="2"/>
    <n v="2"/>
    <n v="17"/>
    <n v="19"/>
    <s v="Araliaceae"/>
    <x v="28"/>
    <s v="Sak chacaj"/>
    <n v="36"/>
    <n v="11.459155902616464"/>
    <n v="10"/>
    <n v="13"/>
    <m/>
    <m/>
    <m/>
    <s v="C"/>
    <s v="S"/>
    <n v="1.0313240312354817E-2"/>
  </r>
  <r>
    <s v="Leona Vicario"/>
    <s v="Selva"/>
    <n v="5"/>
    <x v="0"/>
    <n v="3"/>
    <n v="18"/>
    <n v="19"/>
    <s v="Araliaceae"/>
    <x v="28"/>
    <s v="Sak chacaj"/>
    <n v="23"/>
    <n v="7.3211273822271856"/>
    <n v="6"/>
    <n v="11"/>
    <m/>
    <m/>
    <m/>
    <s v="C"/>
    <s v="S"/>
    <n v="4.2096482447806314E-3"/>
  </r>
  <r>
    <s v="Leona Vicario"/>
    <s v="Selva"/>
    <n v="11"/>
    <x v="2"/>
    <n v="4"/>
    <n v="19"/>
    <n v="20"/>
    <s v="Araliaceae"/>
    <x v="28"/>
    <s v="Sak chacaj"/>
    <n v="32"/>
    <n v="10.185916357881302"/>
    <n v="6"/>
    <n v="12"/>
    <m/>
    <m/>
    <m/>
    <s v="C"/>
    <s v="S"/>
    <n v="8.1487330863050413E-3"/>
  </r>
  <r>
    <s v="Leona Vicario"/>
    <s v="Selva"/>
    <n v="10"/>
    <x v="0"/>
    <n v="2"/>
    <n v="20"/>
    <n v="20"/>
    <s v="Araliaceae"/>
    <x v="28"/>
    <s v="Sak chacaj"/>
    <n v="17"/>
    <n v="5.4112680651244416"/>
    <n v="2.2000000000000002"/>
    <n v="6.5"/>
    <m/>
    <m/>
    <m/>
    <s v="C"/>
    <s v="S"/>
    <n v="2.2997889276778877E-3"/>
  </r>
  <r>
    <s v="Leona Vicario"/>
    <s v="Selva"/>
    <n v="1"/>
    <x v="0"/>
    <n v="3"/>
    <n v="21"/>
    <n v="21"/>
    <s v="Araliaceae"/>
    <x v="28"/>
    <s v="Sak chacaj"/>
    <n v="25"/>
    <n v="7.9577471545947667"/>
    <n v="4"/>
    <n v="10"/>
    <m/>
    <m/>
    <m/>
    <s v="C"/>
    <s v="S"/>
    <n v="4.9735919716217287E-3"/>
  </r>
  <r>
    <s v="Leona Vicario"/>
    <s v="Selva"/>
    <n v="10"/>
    <x v="0"/>
    <n v="2"/>
    <n v="21"/>
    <n v="21"/>
    <s v="Araliaceae"/>
    <x v="28"/>
    <s v="Sak chacaj"/>
    <n v="30.5"/>
    <n v="9.7084515286056163"/>
    <n v="6.5"/>
    <n v="12"/>
    <m/>
    <m/>
    <m/>
    <s v="C"/>
    <s v="S"/>
    <n v="7.4026942905617826E-3"/>
  </r>
  <r>
    <s v="Leona Vicario"/>
    <s v="Selva"/>
    <n v="4"/>
    <x v="2"/>
    <n v="2"/>
    <n v="21"/>
    <n v="22"/>
    <s v="Araliaceae"/>
    <x v="28"/>
    <s v="Sak chacaj"/>
    <n v="44.5"/>
    <n v="14.164789935178685"/>
    <n v="5"/>
    <n v="12"/>
    <m/>
    <m/>
    <m/>
    <s v="C"/>
    <s v="S"/>
    <n v="1.5758328802886287E-2"/>
  </r>
  <r>
    <s v="Leona Vicario"/>
    <s v="Selva"/>
    <n v="4"/>
    <x v="0"/>
    <n v="3"/>
    <n v="21"/>
    <n v="22"/>
    <s v="Araliaceae"/>
    <x v="28"/>
    <s v="Sak chacaj"/>
    <n v="27"/>
    <n v="8.5943669269623477"/>
    <n v="5"/>
    <n v="8"/>
    <m/>
    <m/>
    <m/>
    <s v="C"/>
    <s v="S"/>
    <n v="5.8011976756995841E-3"/>
  </r>
  <r>
    <s v="Leona Vicario"/>
    <s v="Selva"/>
    <n v="4"/>
    <x v="2"/>
    <n v="2"/>
    <n v="22"/>
    <n v="23"/>
    <s v="Araliaceae"/>
    <x v="28"/>
    <s v="Sak chacaj"/>
    <n v="34.5"/>
    <n v="10.981691073340778"/>
    <n v="6"/>
    <n v="9"/>
    <m/>
    <m/>
    <m/>
    <s v="C"/>
    <s v="S"/>
    <n v="9.4717085507564219E-3"/>
  </r>
  <r>
    <s v="Leona Vicario"/>
    <s v="Selva"/>
    <n v="4"/>
    <x v="0"/>
    <n v="4"/>
    <n v="22"/>
    <n v="23"/>
    <s v="Araliaceae"/>
    <x v="28"/>
    <s v="Sak chacaj"/>
    <n v="30"/>
    <n v="9.5492965855137211"/>
    <n v="4"/>
    <n v="8"/>
    <m/>
    <m/>
    <m/>
    <s v="C"/>
    <s v="S"/>
    <n v="7.1619724391352906E-3"/>
  </r>
  <r>
    <s v="Leona Vicario"/>
    <s v="Selva"/>
    <n v="4"/>
    <x v="0"/>
    <n v="4"/>
    <n v="23"/>
    <n v="24"/>
    <s v="Araliaceae"/>
    <x v="28"/>
    <s v="Sak chacaj"/>
    <n v="20.5"/>
    <n v="6.5253526667677093"/>
    <n v="5"/>
    <n v="7"/>
    <m/>
    <m/>
    <m/>
    <s v="C"/>
    <s v="S"/>
    <n v="3.3442432417184515E-3"/>
  </r>
  <r>
    <s v="Leona Vicario"/>
    <s v="Selva"/>
    <n v="5"/>
    <x v="0"/>
    <n v="4"/>
    <n v="23"/>
    <n v="24"/>
    <s v="Araliaceae"/>
    <x v="28"/>
    <s v="Sak chacaj"/>
    <n v="30"/>
    <n v="9.5492965855137211"/>
    <n v="5"/>
    <n v="10"/>
    <m/>
    <m/>
    <m/>
    <s v="CB"/>
    <s v="S"/>
    <n v="7.1619724391352906E-3"/>
  </r>
  <r>
    <s v="Leona Vicario"/>
    <s v="Selva"/>
    <n v="2"/>
    <x v="2"/>
    <n v="2"/>
    <n v="24"/>
    <n v="25"/>
    <s v="Araliaceae"/>
    <x v="28"/>
    <s v="Sak chacaj"/>
    <n v="34.5"/>
    <n v="10.981691073340778"/>
    <n v="5.5"/>
    <n v="12"/>
    <m/>
    <m/>
    <m/>
    <s v="C"/>
    <s v="S"/>
    <n v="9.4717085507564219E-3"/>
  </r>
  <r>
    <s v="Leona Vicario"/>
    <s v="Selva"/>
    <n v="3"/>
    <x v="2"/>
    <n v="2"/>
    <n v="25"/>
    <n v="25"/>
    <s v="Araliaceae"/>
    <x v="28"/>
    <s v="Sak chacaj"/>
    <n v="37.5"/>
    <n v="11.93662073189215"/>
    <n v="5"/>
    <n v="10"/>
    <m/>
    <m/>
    <m/>
    <s v="C"/>
    <s v="S"/>
    <n v="1.1190581936148891E-2"/>
  </r>
  <r>
    <s v="Leona Vicario"/>
    <s v="Selva"/>
    <n v="4"/>
    <x v="2"/>
    <n v="2"/>
    <n v="24"/>
    <n v="25"/>
    <s v="Araliaceae"/>
    <x v="28"/>
    <s v="Sak chacaj"/>
    <n v="38.5"/>
    <n v="12.254930618075941"/>
    <n v="5.5"/>
    <n v="12"/>
    <m/>
    <m/>
    <m/>
    <s v="C"/>
    <s v="S"/>
    <n v="1.1795370719898092E-2"/>
  </r>
  <r>
    <s v="Leona Vicario"/>
    <s v="Selva"/>
    <n v="8"/>
    <x v="2"/>
    <n v="2"/>
    <n v="23"/>
    <n v="25"/>
    <s v="Araliaceae"/>
    <x v="28"/>
    <s v="Sak chacaj"/>
    <n v="36.5"/>
    <n v="11.618310845708359"/>
    <n v="8"/>
    <n v="12"/>
    <m/>
    <m/>
    <m/>
    <s v="C"/>
    <s v="S"/>
    <n v="1.0601708646708877E-2"/>
  </r>
  <r>
    <s v="Leona Vicario"/>
    <s v="Selva"/>
    <n v="9"/>
    <x v="2"/>
    <n v="4"/>
    <n v="22"/>
    <n v="25"/>
    <s v="Araliaceae"/>
    <x v="28"/>
    <s v="Sak chacaj"/>
    <n v="34.5"/>
    <n v="10.981691073340778"/>
    <n v="6"/>
    <n v="10"/>
    <m/>
    <m/>
    <m/>
    <s v="C"/>
    <s v="S"/>
    <n v="9.4717085507564219E-3"/>
  </r>
  <r>
    <s v="Leona Vicario"/>
    <s v="Selva"/>
    <n v="5"/>
    <x v="0"/>
    <n v="4"/>
    <s v="23A"/>
    <n v="25"/>
    <s v="Araliaceae"/>
    <x v="28"/>
    <s v="Sak chacaj"/>
    <n v="16.5"/>
    <n v="5.2521131220325463"/>
    <n v="4.5"/>
    <n v="9"/>
    <m/>
    <m/>
    <m/>
    <s v="C"/>
    <s v="S"/>
    <n v="2.1664966628384252E-3"/>
  </r>
  <r>
    <s v="Leona Vicario"/>
    <s v="Selva"/>
    <n v="5"/>
    <x v="0"/>
    <n v="4"/>
    <n v="25"/>
    <n v="27"/>
    <s v="Araliaceae"/>
    <x v="28"/>
    <s v="Sak chacaj"/>
    <n v="18"/>
    <n v="5.7295779513082321"/>
    <n v="9"/>
    <n v="11"/>
    <m/>
    <m/>
    <m/>
    <s v="C"/>
    <s v="S"/>
    <n v="2.5783100780887042E-3"/>
  </r>
  <r>
    <s v="Leona Vicario"/>
    <s v="Selva"/>
    <n v="8"/>
    <x v="2"/>
    <n v="2"/>
    <n v="26"/>
    <n v="28"/>
    <s v="Araliaceae"/>
    <x v="28"/>
    <s v="Sak chacaj"/>
    <n v="36"/>
    <n v="11.459155902616464"/>
    <n v="6"/>
    <n v="13"/>
    <m/>
    <m/>
    <m/>
    <s v="C"/>
    <s v="S"/>
    <n v="1.0313240312354817E-2"/>
  </r>
  <r>
    <s v="Leona Vicario"/>
    <s v="Selva"/>
    <n v="1"/>
    <x v="2"/>
    <n v="4"/>
    <n v="27"/>
    <n v="30"/>
    <s v="Araliaceae"/>
    <x v="28"/>
    <s v="Sak chacaj"/>
    <n v="55"/>
    <n v="17.507043740108486"/>
    <n v="7"/>
    <n v="13"/>
    <m/>
    <m/>
    <m/>
    <s v="C"/>
    <s v="S"/>
    <n v="2.4072185142649163E-2"/>
  </r>
  <r>
    <s v="Leona Vicario"/>
    <s v="Selva"/>
    <n v="4"/>
    <x v="2"/>
    <n v="3"/>
    <n v="33"/>
    <n v="34"/>
    <s v="Araliaceae"/>
    <x v="28"/>
    <s v="Sak chacaj"/>
    <n v="44.5"/>
    <n v="14.164789935178685"/>
    <n v="6.5"/>
    <n v="13"/>
    <m/>
    <m/>
    <m/>
    <s v="C"/>
    <s v="S"/>
    <n v="1.5758328802886287E-2"/>
  </r>
  <r>
    <s v="Leona Vicario"/>
    <s v="Selva"/>
    <n v="5"/>
    <x v="2"/>
    <n v="3"/>
    <n v="32"/>
    <n v="34"/>
    <s v="Araliaceae"/>
    <x v="28"/>
    <s v="Sak chacaj"/>
    <n v="36"/>
    <n v="11.459155902616464"/>
    <n v="6"/>
    <n v="12"/>
    <m/>
    <m/>
    <m/>
    <s v="C"/>
    <s v="S"/>
    <n v="1.0313240312354817E-2"/>
  </r>
  <r>
    <s v="Leona Vicario"/>
    <s v="Selva"/>
    <n v="5"/>
    <x v="2"/>
    <n v="4"/>
    <n v="33"/>
    <n v="35"/>
    <s v="Araliaceae"/>
    <x v="28"/>
    <s v="Sak chacaj"/>
    <n v="32"/>
    <n v="10.185916357881302"/>
    <n v="7"/>
    <n v="10"/>
    <m/>
    <m/>
    <m/>
    <s v="C"/>
    <s v="S"/>
    <n v="8.1487330863050413E-3"/>
  </r>
  <r>
    <s v="Leona Vicario"/>
    <s v="Selva"/>
    <n v="5"/>
    <x v="0"/>
    <n v="4"/>
    <n v="33"/>
    <n v="35"/>
    <s v="Araliaceae"/>
    <x v="28"/>
    <s v="Sak chacaj"/>
    <n v="27"/>
    <n v="8.5943669269623477"/>
    <n v="6"/>
    <n v="10"/>
    <m/>
    <m/>
    <m/>
    <s v="C"/>
    <s v="S"/>
    <n v="5.8011976756995841E-3"/>
  </r>
  <r>
    <s v="Leona Vicario"/>
    <s v="Selva"/>
    <n v="5"/>
    <x v="2"/>
    <n v="4"/>
    <n v="34"/>
    <n v="36"/>
    <s v="Araliaceae"/>
    <x v="28"/>
    <s v="Sak chacaj"/>
    <n v="35.5"/>
    <n v="11.300000959524569"/>
    <n v="5.5"/>
    <n v="9"/>
    <m/>
    <m/>
    <m/>
    <s v="C"/>
    <s v="S"/>
    <n v="1.0028750851578054E-2"/>
  </r>
  <r>
    <s v="Leona Vicario"/>
    <s v="Selva"/>
    <n v="8"/>
    <x v="2"/>
    <n v="3"/>
    <n v="31"/>
    <n v="36"/>
    <s v="Araliaceae"/>
    <x v="28"/>
    <s v="Sak chacaj"/>
    <n v="41.5"/>
    <n v="13.209860276627314"/>
    <n v="8"/>
    <n v="12"/>
    <m/>
    <m/>
    <m/>
    <s v="C"/>
    <s v="S"/>
    <n v="1.3705230037000837E-2"/>
  </r>
  <r>
    <s v="Leona Vicario"/>
    <s v="Selva"/>
    <n v="5"/>
    <x v="0"/>
    <n v="4"/>
    <n v="34"/>
    <n v="36"/>
    <s v="Araliaceae"/>
    <x v="28"/>
    <s v="Sak chacaj"/>
    <n v="21.5"/>
    <n v="6.8436625529514998"/>
    <n v="6"/>
    <n v="9"/>
    <m/>
    <m/>
    <m/>
    <s v="C"/>
    <s v="S"/>
    <n v="3.6784686222114311E-3"/>
  </r>
  <r>
    <s v="Leona Vicario"/>
    <s v="Selva"/>
    <n v="8"/>
    <x v="2"/>
    <n v="3"/>
    <n v="32"/>
    <n v="37"/>
    <s v="Araliaceae"/>
    <x v="28"/>
    <s v="Sak chacaj"/>
    <n v="41"/>
    <n v="13.050705333535419"/>
    <n v="5"/>
    <n v="10"/>
    <m/>
    <m/>
    <m/>
    <s v="C"/>
    <s v="S"/>
    <n v="1.3376972966873806E-2"/>
  </r>
  <r>
    <s v="Leona Vicario"/>
    <s v="Selva"/>
    <n v="5"/>
    <x v="2"/>
    <n v="4"/>
    <n v="36"/>
    <n v="38"/>
    <s v="Araliaceae"/>
    <x v="28"/>
    <s v="Sak chacaj"/>
    <n v="38"/>
    <n v="12.095775674984045"/>
    <n v="8"/>
    <n v="13"/>
    <m/>
    <m/>
    <m/>
    <s v="C"/>
    <s v="S"/>
    <n v="1.1490986891234843E-2"/>
  </r>
  <r>
    <s v="Leona Vicario"/>
    <s v="Selva"/>
    <n v="4"/>
    <x v="2"/>
    <n v="3"/>
    <n v="38"/>
    <n v="39"/>
    <s v="Araliaceae"/>
    <x v="28"/>
    <s v="Sak chacaj"/>
    <n v="49.5"/>
    <n v="15.756339366097638"/>
    <n v="4"/>
    <n v="12"/>
    <m/>
    <m/>
    <m/>
    <s v="C"/>
    <s v="S"/>
    <n v="1.9498469965545825E-2"/>
  </r>
  <r>
    <s v="Leona Vicario"/>
    <s v="Selva"/>
    <n v="8"/>
    <x v="2"/>
    <n v="3"/>
    <n v="34"/>
    <n v="39"/>
    <s v="Araliaceae"/>
    <x v="28"/>
    <s v="Sak chacaj"/>
    <n v="45"/>
    <n v="14.323944878270581"/>
    <n v="6.5"/>
    <n v="12"/>
    <m/>
    <m/>
    <m/>
    <s v="C"/>
    <s v="S"/>
    <n v="1.6114437988054401E-2"/>
  </r>
  <r>
    <s v="Leona Vicario"/>
    <s v="Selva"/>
    <n v="8"/>
    <x v="2"/>
    <n v="3"/>
    <n v="35"/>
    <n v="40"/>
    <s v="Araliaceae"/>
    <x v="28"/>
    <s v="Sak chacaj"/>
    <n v="48"/>
    <n v="15.278874536821952"/>
    <n v="8"/>
    <n v="15"/>
    <m/>
    <m/>
    <m/>
    <s v="C"/>
    <s v="S"/>
    <n v="1.8334649444186342E-2"/>
  </r>
  <r>
    <s v="Leona Vicario"/>
    <s v="Selva"/>
    <n v="5"/>
    <x v="2"/>
    <n v="4"/>
    <n v="39"/>
    <n v="41"/>
    <s v="Araliaceae"/>
    <x v="28"/>
    <s v="Sak chacaj"/>
    <n v="34"/>
    <n v="10.822536130248883"/>
    <n v="8"/>
    <n v="12"/>
    <m/>
    <m/>
    <m/>
    <s v="C"/>
    <s v="S"/>
    <n v="9.1991557107115509E-3"/>
  </r>
  <r>
    <s v="Leona Vicario"/>
    <s v="Selva"/>
    <n v="2"/>
    <x v="2"/>
    <n v="3"/>
    <n v="46"/>
    <n v="49"/>
    <s v="Araliaceae"/>
    <x v="28"/>
    <s v="Sak chacaj"/>
    <n v="72.5"/>
    <n v="23.077466748324824"/>
    <n v="10"/>
    <n v="15"/>
    <m/>
    <m/>
    <m/>
    <s v="CB"/>
    <s v="S"/>
    <n v="4.1827908481338744E-2"/>
  </r>
  <r>
    <s v="Leona Vicario"/>
    <s v="Selva"/>
    <n v="2"/>
    <x v="2"/>
    <n v="3"/>
    <s v="46A"/>
    <n v="50"/>
    <s v="Araliaceae"/>
    <x v="28"/>
    <s v="Sak chacaj"/>
    <n v="69.5"/>
    <n v="22.122537089773452"/>
    <n v="10"/>
    <n v="15"/>
    <m/>
    <m/>
    <m/>
    <s v="C"/>
    <s v="S"/>
    <n v="3.843790819348137E-2"/>
  </r>
  <r>
    <s v="Leona Vicario"/>
    <s v="Selva"/>
    <n v="4"/>
    <x v="2"/>
    <n v="4"/>
    <n v="50"/>
    <n v="52"/>
    <s v="Araliaceae"/>
    <x v="28"/>
    <s v="Sak chacaj"/>
    <n v="50"/>
    <n v="15.915494309189533"/>
    <n v="7"/>
    <n v="13"/>
    <m/>
    <m/>
    <m/>
    <s v="C"/>
    <s v="S"/>
    <n v="1.9894367886486915E-2"/>
  </r>
  <r>
    <s v="Leona Vicario"/>
    <s v="Selva"/>
    <n v="4"/>
    <x v="2"/>
    <n v="4"/>
    <n v="52"/>
    <n v="54"/>
    <s v="Araliaceae"/>
    <x v="28"/>
    <s v="Sak chacaj"/>
    <n v="36.5"/>
    <n v="11.618310845708359"/>
    <n v="9"/>
    <n v="13"/>
    <m/>
    <m/>
    <m/>
    <s v="C"/>
    <s v="S"/>
    <n v="1.0601708646708877E-2"/>
  </r>
  <r>
    <s v="Leona Vicario"/>
    <s v="Selva"/>
    <n v="1"/>
    <x v="0"/>
    <n v="1"/>
    <n v="1"/>
    <n v="1"/>
    <s v="Araliaceae"/>
    <x v="28"/>
    <s v="Sak chacaj"/>
    <n v="16"/>
    <n v="5.0929581789406511"/>
    <n v="6"/>
    <n v="8"/>
    <m/>
    <m/>
    <m/>
    <s v="C"/>
    <s v="S"/>
    <n v="2.0371832715762603E-3"/>
  </r>
  <r>
    <s v="Leona Vicario"/>
    <s v="Selva"/>
    <n v="10"/>
    <x v="0"/>
    <n v="1"/>
    <n v="1"/>
    <n v="1"/>
    <s v="Araliaceae"/>
    <x v="28"/>
    <s v="Sak chacaj"/>
    <n v="21.5"/>
    <n v="6.8436625529514998"/>
    <n v="4"/>
    <n v="10"/>
    <m/>
    <m/>
    <m/>
    <s v="C"/>
    <s v="S"/>
    <n v="3.6784686222114311E-3"/>
  </r>
  <r>
    <s v="Leona Vicario"/>
    <s v="Selva"/>
    <n v="11"/>
    <x v="1"/>
    <m/>
    <n v="3"/>
    <n v="3"/>
    <s v="Malvaceae"/>
    <x v="27"/>
    <s v="Ho'ol"/>
    <m/>
    <m/>
    <m/>
    <n v="6"/>
    <n v="3"/>
    <n v="2"/>
    <n v="6"/>
    <m/>
    <s v="S"/>
    <m/>
  </r>
  <r>
    <s v="Leona Vicario"/>
    <s v="Selva"/>
    <n v="5"/>
    <x v="2"/>
    <n v="1"/>
    <n v="3"/>
    <n v="3"/>
    <s v="Araliaceae"/>
    <x v="28"/>
    <s v="Sak chacaj"/>
    <n v="38.5"/>
    <n v="12.254930618075941"/>
    <n v="9"/>
    <n v="12"/>
    <m/>
    <m/>
    <m/>
    <s v="C"/>
    <s v="S"/>
    <n v="1.1795370719898092E-2"/>
  </r>
  <r>
    <s v="Leona Vicario"/>
    <s v="Selva"/>
    <n v="4"/>
    <x v="0"/>
    <n v="1"/>
    <n v="3"/>
    <n v="3"/>
    <s v="Araliaceae"/>
    <x v="28"/>
    <s v="Sak chacaj"/>
    <n v="24"/>
    <n v="7.6394372684109761"/>
    <n v="5"/>
    <n v="8"/>
    <m/>
    <m/>
    <m/>
    <s v="C"/>
    <s v="S"/>
    <n v="4.5836623610465855E-3"/>
  </r>
  <r>
    <s v="Leona Vicario"/>
    <s v="Selva"/>
    <n v="7"/>
    <x v="2"/>
    <n v="1"/>
    <n v="4"/>
    <n v="4"/>
    <s v="Araliaceae"/>
    <x v="28"/>
    <s v="Sak chacaj"/>
    <n v="48"/>
    <n v="15.278874536821952"/>
    <n v="6"/>
    <n v="10"/>
    <m/>
    <m/>
    <m/>
    <s v="C"/>
    <s v="SB"/>
    <n v="1.8334649444186342E-2"/>
  </r>
  <r>
    <s v="Leona Vicario"/>
    <s v="Selva"/>
    <n v="9"/>
    <x v="2"/>
    <n v="1"/>
    <n v="4"/>
    <n v="4"/>
    <s v="Araliaceae"/>
    <x v="28"/>
    <s v="Sak chacaj"/>
    <n v="37"/>
    <n v="11.777465788800255"/>
    <n v="4"/>
    <n v="9"/>
    <m/>
    <m/>
    <m/>
    <s v="C"/>
    <s v="S"/>
    <n v="1.0894155854640236E-2"/>
  </r>
  <r>
    <s v="Leona Vicario"/>
    <s v="Selva"/>
    <n v="4"/>
    <x v="0"/>
    <n v="1"/>
    <n v="4"/>
    <n v="4"/>
    <s v="Araliaceae"/>
    <x v="28"/>
    <s v="Sak chacaj"/>
    <n v="25"/>
    <n v="7.9577471545947667"/>
    <n v="6"/>
    <n v="8"/>
    <m/>
    <m/>
    <m/>
    <s v="C"/>
    <s v="S"/>
    <n v="4.9735919716217287E-3"/>
  </r>
  <r>
    <s v="Leona Vicario"/>
    <s v="Selva"/>
    <n v="5"/>
    <x v="0"/>
    <n v="1"/>
    <n v="3"/>
    <n v="4"/>
    <s v="Araliaceae"/>
    <x v="28"/>
    <s v="Sak chacaj"/>
    <n v="30"/>
    <n v="9.5492965855137211"/>
    <n v="7"/>
    <n v="13"/>
    <m/>
    <m/>
    <m/>
    <s v="C"/>
    <s v="S"/>
    <n v="7.1619724391352906E-3"/>
  </r>
  <r>
    <s v="Leona Vicario"/>
    <s v="Selva"/>
    <n v="6"/>
    <x v="0"/>
    <n v="1"/>
    <n v="4"/>
    <n v="4"/>
    <s v="Araliaceae"/>
    <x v="28"/>
    <s v="Sak chacaj"/>
    <n v="20"/>
    <n v="6.366197723675814"/>
    <n v="3.5"/>
    <n v="7.5"/>
    <m/>
    <m/>
    <m/>
    <s v="C"/>
    <s v="S"/>
    <n v="3.1830988618379071E-3"/>
  </r>
  <r>
    <s v="Leona Vicario"/>
    <s v="Selva"/>
    <n v="10"/>
    <x v="0"/>
    <n v="1"/>
    <n v="4"/>
    <n v="4"/>
    <s v="Araliaceae"/>
    <x v="28"/>
    <s v="Sak chacaj"/>
    <n v="31"/>
    <n v="9.8676064716975116"/>
    <n v="7"/>
    <n v="12"/>
    <m/>
    <m/>
    <m/>
    <s v="C"/>
    <s v="S"/>
    <n v="7.6473950155655718E-3"/>
  </r>
  <r>
    <s v="Leona Vicario"/>
    <s v="Selva"/>
    <n v="11"/>
    <x v="1"/>
    <m/>
    <n v="4"/>
    <n v="4"/>
    <s v="Araliaceae"/>
    <x v="28"/>
    <s v="Sak chacaj"/>
    <m/>
    <m/>
    <m/>
    <n v="1.6"/>
    <n v="0.4"/>
    <n v="0.4"/>
    <n v="0.16000000000000003"/>
    <m/>
    <s v="S"/>
    <m/>
  </r>
  <r>
    <s v="Leona Vicario"/>
    <s v="Selva"/>
    <n v="11"/>
    <x v="1"/>
    <m/>
    <n v="5"/>
    <n v="5"/>
    <s v="Burseraceae"/>
    <x v="43"/>
    <s v="Chacah"/>
    <m/>
    <m/>
    <m/>
    <n v="1.2"/>
    <n v="0.4"/>
    <n v="0.3"/>
    <n v="0.12"/>
    <m/>
    <s v="S"/>
    <m/>
  </r>
  <r>
    <s v="Leona Vicario"/>
    <s v="Selva"/>
    <n v="4"/>
    <x v="2"/>
    <n v="1"/>
    <n v="5"/>
    <n v="5"/>
    <s v="Araliaceae"/>
    <x v="28"/>
    <s v="Sak chacaj"/>
    <n v="48.5"/>
    <n v="15.438029479913848"/>
    <n v="6"/>
    <n v="11"/>
    <m/>
    <m/>
    <m/>
    <s v="C"/>
    <s v="S"/>
    <n v="1.8718610744395538E-2"/>
  </r>
  <r>
    <s v="Leona Vicario"/>
    <s v="Selva"/>
    <n v="5"/>
    <x v="2"/>
    <n v="1"/>
    <n v="5"/>
    <n v="5"/>
    <s v="Araliaceae"/>
    <x v="28"/>
    <s v="Sak chacaj"/>
    <n v="37"/>
    <n v="11.777465788800255"/>
    <n v="5.5"/>
    <n v="10"/>
    <m/>
    <m/>
    <m/>
    <s v="C"/>
    <s v="S"/>
    <n v="1.0894155854640236E-2"/>
  </r>
  <r>
    <s v="Leona Vicario"/>
    <s v="Selva"/>
    <n v="7"/>
    <x v="2"/>
    <n v="1"/>
    <s v="4A"/>
    <n v="5"/>
    <s v="Araliaceae"/>
    <x v="28"/>
    <s v="Sak chacaj"/>
    <n v="39"/>
    <n v="12.414085561167836"/>
    <n v="6.5"/>
    <n v="10"/>
    <m/>
    <m/>
    <m/>
    <s v="C"/>
    <s v="S"/>
    <n v="1.210373342213864E-2"/>
  </r>
  <r>
    <s v="Leona Vicario"/>
    <s v="Selva"/>
    <n v="1"/>
    <x v="0"/>
    <n v="1"/>
    <n v="5"/>
    <n v="5"/>
    <s v="Araliaceae"/>
    <x v="28"/>
    <s v="Sak chacaj"/>
    <n v="16"/>
    <n v="5.0929581789406511"/>
    <n v="2"/>
    <n v="4"/>
    <m/>
    <m/>
    <m/>
    <s v="C"/>
    <s v="SD"/>
    <n v="2.0371832715762603E-3"/>
  </r>
  <r>
    <s v="Leona Vicario"/>
    <s v="Selva"/>
    <n v="4"/>
    <x v="0"/>
    <n v="1"/>
    <n v="5"/>
    <n v="5"/>
    <s v="Araliaceae"/>
    <x v="28"/>
    <s v="Sak chacaj"/>
    <n v="24.5"/>
    <n v="7.7985922115028714"/>
    <n v="6"/>
    <n v="9"/>
    <m/>
    <m/>
    <m/>
    <s v="CB"/>
    <s v="S"/>
    <n v="4.7766377295455084E-3"/>
  </r>
  <r>
    <s v="Leona Vicario"/>
    <s v="Selva"/>
    <n v="6"/>
    <x v="0"/>
    <n v="1"/>
    <n v="5"/>
    <n v="5"/>
    <s v="Araliaceae"/>
    <x v="28"/>
    <s v="Sak chacaj"/>
    <n v="23.5"/>
    <n v="7.4802823253190809"/>
    <n v="6"/>
    <n v="9"/>
    <m/>
    <m/>
    <m/>
    <s v="C"/>
    <s v="S"/>
    <n v="4.3946658661249598E-3"/>
  </r>
  <r>
    <s v="Leona Vicario"/>
    <s v="Selva"/>
    <n v="11"/>
    <x v="1"/>
    <m/>
    <n v="6"/>
    <n v="6"/>
    <s v="Araliaceae"/>
    <x v="28"/>
    <s v="Sak chacaj"/>
    <m/>
    <m/>
    <m/>
    <n v="1.5"/>
    <n v="0.6"/>
    <n v="0.4"/>
    <n v="0.24"/>
    <m/>
    <s v="S"/>
    <m/>
  </r>
  <r>
    <s v="Leona Vicario"/>
    <s v="Selva"/>
    <n v="8"/>
    <x v="0"/>
    <n v="1"/>
    <n v="6"/>
    <n v="6"/>
    <s v="Euphorbiaceae"/>
    <x v="61"/>
    <s v="Sak cheechem "/>
    <n v="17.5"/>
    <n v="5.5704230082163368"/>
    <n v="1.6"/>
    <n v="7"/>
    <m/>
    <m/>
    <m/>
    <s v="C"/>
    <s v="S"/>
    <n v="2.4370600660946471E-3"/>
  </r>
  <r>
    <s v="Leona Vicario"/>
    <s v="Selva"/>
    <n v="8"/>
    <x v="0"/>
    <n v="1"/>
    <n v="8"/>
    <n v="8"/>
    <s v="Euphorbiaceae"/>
    <x v="61"/>
    <s v="Sak cheechem "/>
    <n v="29"/>
    <n v="9.2309866993299305"/>
    <n v="6"/>
    <n v="10"/>
    <m/>
    <m/>
    <m/>
    <s v="C"/>
    <s v="S"/>
    <n v="6.6924653570142002E-3"/>
  </r>
  <r>
    <s v="Leona Vicario"/>
    <s v="Selva"/>
    <n v="3"/>
    <x v="0"/>
    <n v="2"/>
    <n v="10"/>
    <n v="10"/>
    <s v="Sapindaceae"/>
    <x v="62"/>
    <s v="Sak pixoy"/>
    <n v="17"/>
    <n v="5.4112680651244416"/>
    <n v="5"/>
    <n v="8"/>
    <m/>
    <m/>
    <m/>
    <s v="C"/>
    <s v="S"/>
    <n v="2.2997889276778877E-3"/>
  </r>
  <r>
    <s v="Leona Vicario"/>
    <s v="Selva"/>
    <n v="7"/>
    <x v="0"/>
    <n v="3"/>
    <n v="4"/>
    <n v="4"/>
    <s v="Sapindaceae"/>
    <x v="62"/>
    <s v="Sak pixoy"/>
    <n v="16"/>
    <n v="5.0929581789406511"/>
    <n v="5.5"/>
    <n v="9"/>
    <m/>
    <m/>
    <m/>
    <s v="C"/>
    <s v="S"/>
    <n v="2.0371832715762603E-3"/>
  </r>
  <r>
    <s v="Leona Vicario"/>
    <s v="Selva"/>
    <n v="7"/>
    <x v="0"/>
    <n v="3"/>
    <n v="7"/>
    <n v="7"/>
    <s v="Sapindaceae"/>
    <x v="62"/>
    <s v="Sak pixoy"/>
    <n v="18.5"/>
    <n v="5.8887328944001274"/>
    <n v="3"/>
    <n v="9"/>
    <m/>
    <m/>
    <m/>
    <s v="C"/>
    <s v="S"/>
    <n v="2.723538963660059E-3"/>
  </r>
  <r>
    <s v="Leona Vicario"/>
    <s v="Selva"/>
    <n v="11"/>
    <x v="1"/>
    <m/>
    <n v="7"/>
    <n v="7"/>
    <s v="Polygonaceae"/>
    <x v="13"/>
    <s v="Boob"/>
    <m/>
    <m/>
    <m/>
    <n v="0.9"/>
    <n v="0.4"/>
    <n v="0.3"/>
    <n v="0.12"/>
    <m/>
    <s v="S"/>
    <m/>
  </r>
  <r>
    <s v="Leona Vicario"/>
    <s v="Selva"/>
    <n v="11"/>
    <x v="1"/>
    <m/>
    <n v="8"/>
    <n v="8"/>
    <s v="Ebenaceae"/>
    <x v="51"/>
    <s v="Diospyros"/>
    <m/>
    <m/>
    <m/>
    <n v="1.2"/>
    <n v="0.4"/>
    <n v="0.2"/>
    <n v="8.0000000000000016E-2"/>
    <m/>
    <s v="S"/>
    <m/>
  </r>
  <r>
    <s v="Leona Vicario"/>
    <s v="Selva"/>
    <n v="11"/>
    <x v="1"/>
    <m/>
    <n v="9"/>
    <n v="9"/>
    <s v="Lauraceae"/>
    <x v="0"/>
    <s v="Aguacatillo"/>
    <m/>
    <m/>
    <m/>
    <n v="0.7"/>
    <n v="0.2"/>
    <n v="0.15"/>
    <n v="0.03"/>
    <m/>
    <s v="S"/>
    <m/>
  </r>
  <r>
    <s v="Leona Vicario"/>
    <s v="Selva"/>
    <n v="11"/>
    <x v="1"/>
    <m/>
    <n v="10"/>
    <n v="10"/>
    <s v="Ebenaceae"/>
    <x v="51"/>
    <s v="Diospyros"/>
    <m/>
    <m/>
    <m/>
    <n v="0.8"/>
    <n v="0.4"/>
    <n v="0.3"/>
    <n v="0.12"/>
    <m/>
    <s v="S"/>
    <m/>
  </r>
  <r>
    <s v="Leona Vicario"/>
    <s v="Selva"/>
    <n v="11"/>
    <x v="1"/>
    <m/>
    <n v="11"/>
    <n v="11"/>
    <s v="Ebenaceae"/>
    <x v="51"/>
    <s v="Diospyros"/>
    <m/>
    <m/>
    <m/>
    <n v="0.9"/>
    <n v="0.3"/>
    <n v="0.2"/>
    <n v="0.06"/>
    <m/>
    <s v="S"/>
    <m/>
  </r>
  <r>
    <s v="Leona Vicario"/>
    <s v="Selva"/>
    <n v="2"/>
    <x v="0"/>
    <n v="3"/>
    <n v="11"/>
    <n v="11"/>
    <s v="Sapindaceae"/>
    <x v="33"/>
    <s v="Sak poom"/>
    <n v="19"/>
    <n v="6.0478878374920226"/>
    <n v="1.3"/>
    <n v="3.5"/>
    <m/>
    <m/>
    <m/>
    <s v="C"/>
    <s v="S"/>
    <n v="2.8727467228087107E-3"/>
  </r>
  <r>
    <s v="Leona Vicario"/>
    <s v="Selva"/>
    <n v="11"/>
    <x v="1"/>
    <m/>
    <n v="12"/>
    <n v="12"/>
    <s v="Ebenaceae"/>
    <x v="51"/>
    <s v="Diospyros"/>
    <m/>
    <m/>
    <m/>
    <n v="4"/>
    <n v="1"/>
    <n v="0.8"/>
    <n v="0.8"/>
    <m/>
    <s v="S"/>
    <m/>
  </r>
  <r>
    <s v="Leona Vicario"/>
    <s v="Selva"/>
    <n v="11"/>
    <x v="1"/>
    <m/>
    <n v="13"/>
    <n v="13"/>
    <s v="Rubiaceae"/>
    <x v="10"/>
    <s v="Cruceta"/>
    <m/>
    <m/>
    <m/>
    <n v="1.2"/>
    <n v="0.4"/>
    <n v="0.3"/>
    <n v="0.12"/>
    <m/>
    <s v="S"/>
    <m/>
  </r>
  <r>
    <s v="Leona Vicario"/>
    <s v="Selva"/>
    <n v="11"/>
    <x v="1"/>
    <m/>
    <n v="14"/>
    <n v="14"/>
    <s v="Ebenaceae"/>
    <x v="51"/>
    <s v="Diospyros"/>
    <m/>
    <m/>
    <m/>
    <n v="4"/>
    <n v="4"/>
    <n v="0.8"/>
    <n v="3.2"/>
    <m/>
    <s v="S"/>
    <m/>
  </r>
  <r>
    <s v="Leona Vicario"/>
    <s v="Selva"/>
    <n v="11"/>
    <x v="1"/>
    <m/>
    <n v="15"/>
    <n v="15"/>
    <s v="Vitaceae "/>
    <x v="63"/>
    <s v="Bejuco de agua"/>
    <m/>
    <m/>
    <m/>
    <n v="12"/>
    <n v="7"/>
    <n v="8"/>
    <n v="56"/>
    <m/>
    <s v="S"/>
    <m/>
  </r>
  <r>
    <s v="Leona Vicario"/>
    <s v="Selva"/>
    <n v="1"/>
    <x v="2"/>
    <n v="2"/>
    <n v="14"/>
    <n v="17"/>
    <s v="Annonaceae"/>
    <x v="64"/>
    <s v="Saramuyo"/>
    <n v="34"/>
    <n v="10.822536130248883"/>
    <n v="3"/>
    <n v="10"/>
    <m/>
    <m/>
    <m/>
    <s v="C"/>
    <s v="S"/>
    <n v="9.1991557107115509E-3"/>
  </r>
  <r>
    <s v="Leona Vicario"/>
    <s v="Selva"/>
    <n v="4"/>
    <x v="2"/>
    <n v="1"/>
    <n v="10"/>
    <n v="10"/>
    <s v="Capparaceae"/>
    <x v="65"/>
    <s v="Silil"/>
    <n v="36.5"/>
    <n v="11.618310845708359"/>
    <n v="7"/>
    <n v="13"/>
    <m/>
    <m/>
    <m/>
    <s v="C"/>
    <s v="S"/>
    <n v="1.0601708646708877E-2"/>
  </r>
  <r>
    <s v="Leona Vicario"/>
    <s v="Selva"/>
    <n v="10"/>
    <x v="0"/>
    <n v="3"/>
    <n v="29"/>
    <n v="29"/>
    <s v="Capparaceae"/>
    <x v="65"/>
    <s v="Silil"/>
    <n v="17"/>
    <n v="5.4112680651244416"/>
    <n v="8"/>
    <n v="10"/>
    <m/>
    <m/>
    <m/>
    <s v="C"/>
    <s v="S"/>
    <n v="2.2997889276778877E-3"/>
  </r>
  <r>
    <s v="Leona Vicario"/>
    <s v="Selva"/>
    <n v="11"/>
    <x v="1"/>
    <m/>
    <n v="16"/>
    <n v="16"/>
    <s v="Leguminosae"/>
    <x v="31"/>
    <s v="Kanasin"/>
    <m/>
    <m/>
    <m/>
    <n v="7"/>
    <n v="1.5"/>
    <n v="1"/>
    <n v="1.5"/>
    <m/>
    <s v="S"/>
    <m/>
  </r>
  <r>
    <s v="Leona Vicario"/>
    <s v="Selva"/>
    <n v="11"/>
    <x v="1"/>
    <m/>
    <n v="17"/>
    <n v="17"/>
    <s v="Leguminosae"/>
    <x v="31"/>
    <s v="Kanasin"/>
    <m/>
    <m/>
    <m/>
    <n v="1.7"/>
    <n v="0.5"/>
    <n v="0.4"/>
    <n v="0.2"/>
    <m/>
    <s v="S"/>
    <m/>
  </r>
  <r>
    <s v="Leona Vicario"/>
    <s v="Selva"/>
    <n v="11"/>
    <x v="1"/>
    <m/>
    <n v="18"/>
    <n v="18"/>
    <s v="Rubiaceae"/>
    <x v="10"/>
    <s v="Cruceta"/>
    <m/>
    <m/>
    <m/>
    <n v="2"/>
    <n v="0.8"/>
    <n v="0.6"/>
    <n v="0.48"/>
    <m/>
    <s v="S"/>
    <m/>
  </r>
  <r>
    <s v="Leona Vicario"/>
    <s v="Selva"/>
    <n v="2"/>
    <x v="0"/>
    <n v="1"/>
    <n v="7"/>
    <n v="7"/>
    <s v="Nyctaginaceae"/>
    <x v="66"/>
    <s v="Tadzi"/>
    <n v="16"/>
    <n v="5.0929581789406511"/>
    <n v="4"/>
    <n v="8"/>
    <m/>
    <m/>
    <m/>
    <s v="C"/>
    <s v="S"/>
    <n v="2.0371832715762603E-3"/>
  </r>
  <r>
    <s v="Leona Vicario"/>
    <s v="Selva"/>
    <n v="11"/>
    <x v="1"/>
    <m/>
    <n v="19"/>
    <n v="19"/>
    <s v="Rubiaceae"/>
    <x v="10"/>
    <s v="Cruceta"/>
    <m/>
    <m/>
    <m/>
    <n v="2"/>
    <n v="0.8"/>
    <n v="0.6"/>
    <n v="0.48"/>
    <m/>
    <s v="S"/>
    <m/>
  </r>
  <r>
    <s v="Leona Vicario"/>
    <s v="Selva"/>
    <n v="3"/>
    <x v="2"/>
    <n v="2"/>
    <n v="19"/>
    <n v="19"/>
    <s v="Salicaceae"/>
    <x v="39"/>
    <s v="Tamay"/>
    <n v="34.5"/>
    <n v="10.981691073340778"/>
    <n v="8"/>
    <n v="13"/>
    <m/>
    <m/>
    <m/>
    <s v="C"/>
    <s v="S"/>
    <n v="9.4717085507564219E-3"/>
  </r>
  <r>
    <s v="Leona Vicario"/>
    <s v="Selva"/>
    <n v="8"/>
    <x v="0"/>
    <n v="4"/>
    <n v="24"/>
    <n v="24"/>
    <s v="Salicaceae"/>
    <x v="39"/>
    <s v="Tamay"/>
    <n v="18"/>
    <n v="5.7295779513082321"/>
    <n v="3"/>
    <n v="7"/>
    <m/>
    <m/>
    <m/>
    <s v="C"/>
    <s v="S"/>
    <n v="2.5783100780887042E-3"/>
  </r>
  <r>
    <s v="Leona Vicario"/>
    <s v="Selva"/>
    <n v="8"/>
    <x v="0"/>
    <n v="4"/>
    <n v="25"/>
    <n v="25"/>
    <s v="Salicaceae"/>
    <x v="39"/>
    <s v="Tamay"/>
    <n v="16"/>
    <n v="5.0929581789406511"/>
    <n v="3"/>
    <n v="7"/>
    <m/>
    <m/>
    <m/>
    <s v="C"/>
    <s v="S"/>
    <n v="2.0371832715762603E-3"/>
  </r>
  <r>
    <s v="Leona Vicario"/>
    <s v="Selva"/>
    <n v="7"/>
    <x v="2"/>
    <n v="4"/>
    <n v="39"/>
    <n v="42"/>
    <s v="Salicaceae"/>
    <x v="39"/>
    <s v="Tamay"/>
    <n v="32"/>
    <n v="10.185916357881302"/>
    <n v="8"/>
    <n v="12"/>
    <m/>
    <m/>
    <m/>
    <s v="C"/>
    <s v="S"/>
    <n v="8.1487330863050413E-3"/>
  </r>
  <r>
    <s v="Leona Vicario"/>
    <s v="Selva"/>
    <n v="8"/>
    <x v="0"/>
    <n v="1"/>
    <n v="2"/>
    <n v="2"/>
    <s v="Rubiaceae"/>
    <x v="15"/>
    <s v="Tasta'ab"/>
    <n v="23"/>
    <n v="7.3211273822271856"/>
    <n v="7"/>
    <n v="10"/>
    <m/>
    <m/>
    <m/>
    <s v="C"/>
    <s v="S"/>
    <n v="4.2096482447806314E-3"/>
  </r>
  <r>
    <s v="Leona Vicario"/>
    <s v="Selva"/>
    <n v="11"/>
    <x v="1"/>
    <m/>
    <n v="20"/>
    <n v="20"/>
    <s v="Rubiaceae"/>
    <x v="10"/>
    <s v="Cruceta"/>
    <m/>
    <m/>
    <m/>
    <n v="2"/>
    <n v="0.8"/>
    <n v="0.6"/>
    <n v="0.48"/>
    <m/>
    <s v="S"/>
    <m/>
  </r>
  <r>
    <s v="Leona Vicario"/>
    <s v="Selva"/>
    <n v="11"/>
    <x v="1"/>
    <m/>
    <n v="21"/>
    <n v="21"/>
    <s v="Rubiaceae"/>
    <x v="10"/>
    <s v="Cruceta"/>
    <m/>
    <m/>
    <m/>
    <n v="2"/>
    <n v="0.8"/>
    <n v="0.6"/>
    <n v="0.48"/>
    <m/>
    <s v="S"/>
    <m/>
  </r>
  <r>
    <s v="Leona Vicario"/>
    <s v="Selva"/>
    <n v="11"/>
    <x v="1"/>
    <m/>
    <n v="22"/>
    <n v="22"/>
    <s v="Rubiaceae"/>
    <x v="10"/>
    <s v="Cruceta"/>
    <m/>
    <m/>
    <m/>
    <n v="2"/>
    <n v="0.8"/>
    <n v="0.6"/>
    <n v="0.48"/>
    <m/>
    <s v="S"/>
    <m/>
  </r>
  <r>
    <s v="Leona Vicario"/>
    <s v="Selva"/>
    <n v="11"/>
    <x v="1"/>
    <m/>
    <n v="23"/>
    <n v="23"/>
    <s v="Rubiaceae"/>
    <x v="10"/>
    <s v="Cruceta"/>
    <m/>
    <m/>
    <m/>
    <n v="2"/>
    <n v="0.8"/>
    <n v="0.6"/>
    <n v="0.48"/>
    <m/>
    <s v="S"/>
    <m/>
  </r>
  <r>
    <s v="Leona Vicario"/>
    <s v="Selva"/>
    <n v="3"/>
    <x v="0"/>
    <n v="1"/>
    <n v="5"/>
    <n v="5"/>
    <s v="Rubiaceae"/>
    <x v="15"/>
    <s v="Tasta'ab"/>
    <n v="21.5"/>
    <n v="6.8436625529514998"/>
    <n v="5"/>
    <n v="8"/>
    <m/>
    <m/>
    <m/>
    <s v="C"/>
    <s v="S"/>
    <n v="3.6784686222114311E-3"/>
  </r>
  <r>
    <s v="Leona Vicario"/>
    <s v="Selva"/>
    <n v="3"/>
    <x v="0"/>
    <n v="2"/>
    <n v="7"/>
    <n v="7"/>
    <s v="Rubiaceae"/>
    <x v="15"/>
    <s v="Tasta'ab"/>
    <n v="17"/>
    <n v="5.4112680651244416"/>
    <n v="4"/>
    <n v="6"/>
    <m/>
    <m/>
    <m/>
    <s v="C"/>
    <s v="S"/>
    <n v="2.2997889276778877E-3"/>
  </r>
  <r>
    <s v="Leona Vicario"/>
    <s v="Selva"/>
    <n v="4"/>
    <x v="0"/>
    <n v="1"/>
    <n v="6"/>
    <n v="7"/>
    <s v="Rubiaceae"/>
    <x v="15"/>
    <s v="Tasta'ab"/>
    <n v="27"/>
    <n v="8.5943669269623477"/>
    <n v="6"/>
    <n v="9"/>
    <m/>
    <m/>
    <m/>
    <s v="C"/>
    <s v="S"/>
    <n v="5.8011976756995841E-3"/>
  </r>
  <r>
    <s v="Leona Vicario"/>
    <s v="Selva"/>
    <n v="4"/>
    <x v="2"/>
    <n v="1"/>
    <n v="8"/>
    <n v="8"/>
    <s v="Rubiaceae"/>
    <x v="15"/>
    <s v="Tasta'ab"/>
    <n v="31.5"/>
    <n v="10.026761414789407"/>
    <n v="6"/>
    <n v="10"/>
    <m/>
    <m/>
    <m/>
    <s v="C"/>
    <s v="S"/>
    <n v="7.8960746141466566E-3"/>
  </r>
  <r>
    <s v="Leona Vicario"/>
    <s v="Selva"/>
    <n v="3"/>
    <x v="0"/>
    <n v="2"/>
    <n v="9"/>
    <n v="9"/>
    <s v="Rubiaceae"/>
    <x v="15"/>
    <s v="Tasta'ab"/>
    <n v="16.5"/>
    <n v="5.2521131220325463"/>
    <n v="3.5"/>
    <n v="7"/>
    <m/>
    <m/>
    <m/>
    <s v="C"/>
    <s v="S"/>
    <n v="2.1664966628384252E-3"/>
  </r>
  <r>
    <s v="Leona Vicario"/>
    <s v="Selva"/>
    <n v="4"/>
    <x v="0"/>
    <n v="2"/>
    <n v="9"/>
    <n v="10"/>
    <s v="Rubiaceae"/>
    <x v="15"/>
    <s v="Tasta'ab"/>
    <n v="26.5"/>
    <n v="8.4352119838704525"/>
    <n v="5"/>
    <n v="9"/>
    <m/>
    <m/>
    <m/>
    <s v="C"/>
    <s v="S"/>
    <n v="5.5883279393141739E-3"/>
  </r>
  <r>
    <s v="Leona Vicario"/>
    <s v="Selva"/>
    <n v="11"/>
    <x v="1"/>
    <m/>
    <n v="24"/>
    <n v="24"/>
    <s v="Sapindaceae"/>
    <x v="24"/>
    <s v="Bejuco alado"/>
    <m/>
    <m/>
    <m/>
    <n v="8"/>
    <n v="2"/>
    <n v="3"/>
    <n v="6"/>
    <m/>
    <s v="S"/>
    <m/>
  </r>
  <r>
    <s v="Leona Vicario"/>
    <s v="Selva"/>
    <n v="8"/>
    <x v="0"/>
    <n v="2"/>
    <n v="12"/>
    <n v="12"/>
    <s v="Rubiaceae"/>
    <x v="15"/>
    <s v="Tasta'ab"/>
    <n v="17"/>
    <n v="5.4112680651244416"/>
    <n v="3.5"/>
    <n v="6"/>
    <m/>
    <m/>
    <m/>
    <s v="C"/>
    <s v="S"/>
    <n v="2.2997889276778877E-3"/>
  </r>
  <r>
    <s v="Leona Vicario"/>
    <s v="Selva"/>
    <n v="4"/>
    <x v="2"/>
    <n v="2"/>
    <n v="17"/>
    <n v="17"/>
    <s v="Rubiaceae"/>
    <x v="15"/>
    <s v="Tasta'ab"/>
    <n v="32"/>
    <n v="10.185916357881302"/>
    <n v="6"/>
    <n v="13"/>
    <m/>
    <m/>
    <m/>
    <s v="C"/>
    <s v="S"/>
    <n v="8.1487330863050413E-3"/>
  </r>
  <r>
    <s v="Leona Vicario"/>
    <s v="Selva"/>
    <n v="5"/>
    <x v="0"/>
    <n v="2"/>
    <n v="16"/>
    <n v="17"/>
    <s v="Rubiaceae"/>
    <x v="15"/>
    <s v="Tasta'ab"/>
    <n v="21"/>
    <n v="6.6845076098596046"/>
    <n v="3"/>
    <n v="9"/>
    <m/>
    <m/>
    <m/>
    <s v="C"/>
    <s v="S"/>
    <n v="3.5093664951762926E-3"/>
  </r>
  <r>
    <s v="Leona Vicario"/>
    <s v="Selva"/>
    <n v="5"/>
    <x v="0"/>
    <n v="3"/>
    <n v="17"/>
    <n v="18"/>
    <s v="Rubiaceae"/>
    <x v="15"/>
    <s v="Tasta'ab"/>
    <n v="20"/>
    <n v="6.366197723675814"/>
    <n v="5"/>
    <n v="9"/>
    <m/>
    <m/>
    <m/>
    <s v="C"/>
    <s v="S"/>
    <n v="3.1830988618379071E-3"/>
  </r>
  <r>
    <s v="Leona Vicario"/>
    <s v="Selva"/>
    <n v="11"/>
    <x v="1"/>
    <m/>
    <n v="25"/>
    <n v="25"/>
    <s v="Sapotaceae"/>
    <x v="36"/>
    <s v="Caimito"/>
    <m/>
    <m/>
    <m/>
    <n v="1"/>
    <n v="0.9"/>
    <n v="0.4"/>
    <n v="0.36000000000000004"/>
    <m/>
    <s v="S"/>
    <m/>
  </r>
  <r>
    <s v="Leona Vicario"/>
    <s v="Selva"/>
    <n v="5"/>
    <x v="0"/>
    <n v="3"/>
    <n v="19"/>
    <n v="20"/>
    <s v="Rubiaceae"/>
    <x v="15"/>
    <s v="Tasta'ab"/>
    <n v="16.5"/>
    <n v="5.2521131220325463"/>
    <n v="5"/>
    <n v="9"/>
    <m/>
    <m/>
    <m/>
    <s v="C"/>
    <s v="S"/>
    <n v="2.1664966628384252E-3"/>
  </r>
  <r>
    <s v="Leona Vicario"/>
    <s v="Selva"/>
    <n v="6"/>
    <x v="0"/>
    <n v="3"/>
    <n v="18"/>
    <n v="21"/>
    <s v="Rubiaceae"/>
    <x v="15"/>
    <s v="Tasta'ab"/>
    <n v="20"/>
    <n v="6.366197723675814"/>
    <n v="2.7"/>
    <n v="7"/>
    <m/>
    <m/>
    <m/>
    <s v="C"/>
    <s v="S"/>
    <n v="3.1830988618379071E-3"/>
  </r>
  <r>
    <s v="Leona Vicario"/>
    <s v="Selva"/>
    <n v="10"/>
    <x v="0"/>
    <n v="2"/>
    <n v="23"/>
    <n v="23"/>
    <s v="Rubiaceae"/>
    <x v="15"/>
    <s v="Tasta'ab"/>
    <n v="23"/>
    <n v="7.3211273822271856"/>
    <n v="5"/>
    <n v="9"/>
    <m/>
    <m/>
    <m/>
    <s v="C"/>
    <s v="S"/>
    <n v="4.2096482447806314E-3"/>
  </r>
  <r>
    <s v="Leona Vicario"/>
    <s v="Selva"/>
    <n v="10"/>
    <x v="0"/>
    <n v="3"/>
    <n v="27"/>
    <n v="27"/>
    <s v="Rubiaceae"/>
    <x v="15"/>
    <s v="Tasta'ab"/>
    <n v="18"/>
    <n v="5.7295779513082321"/>
    <n v="4"/>
    <n v="8"/>
    <m/>
    <m/>
    <m/>
    <s v="C"/>
    <s v="S"/>
    <n v="2.5783100780887042E-3"/>
  </r>
  <r>
    <s v="Leona Vicario"/>
    <s v="Selva"/>
    <n v="4"/>
    <x v="2"/>
    <n v="2"/>
    <n v="29"/>
    <n v="30"/>
    <s v="Rubiaceae"/>
    <x v="15"/>
    <s v="Tasta'ab"/>
    <n v="32"/>
    <n v="10.185916357881302"/>
    <n v="7.5"/>
    <n v="12"/>
    <m/>
    <m/>
    <m/>
    <s v="C"/>
    <s v="S"/>
    <n v="8.1487330863050413E-3"/>
  </r>
  <r>
    <s v="Leona Vicario"/>
    <s v="Selva"/>
    <n v="10"/>
    <x v="0"/>
    <n v="3"/>
    <n v="32"/>
    <n v="32"/>
    <s v="Rubiaceae"/>
    <x v="15"/>
    <s v="Tasta'ab"/>
    <n v="19.5"/>
    <n v="6.2070427805839179"/>
    <n v="3.5"/>
    <n v="8"/>
    <m/>
    <m/>
    <m/>
    <s v="C"/>
    <s v="S"/>
    <n v="3.0259333555346601E-3"/>
  </r>
  <r>
    <s v="Leona Vicario"/>
    <s v="Selva"/>
    <n v="11"/>
    <x v="1"/>
    <m/>
    <n v="26"/>
    <n v="26"/>
    <s v="Vitaceae "/>
    <x v="32"/>
    <s v="Bejuco Cissus"/>
    <m/>
    <m/>
    <m/>
    <n v="0.6"/>
    <n v="0.2"/>
    <n v="0.3"/>
    <n v="0.06"/>
    <m/>
    <s v="S"/>
    <m/>
  </r>
  <r>
    <s v="Leona Vicario"/>
    <s v="Selva"/>
    <n v="11"/>
    <x v="1"/>
    <m/>
    <n v="27"/>
    <n v="27"/>
    <s v="Vitaceae "/>
    <x v="32"/>
    <s v="Bejuco Cissus"/>
    <m/>
    <m/>
    <m/>
    <n v="0.6"/>
    <n v="0.2"/>
    <n v="0.3"/>
    <n v="0.06"/>
    <m/>
    <s v="S"/>
    <m/>
  </r>
  <r>
    <s v="Leona Vicario"/>
    <s v="Selva"/>
    <n v="11"/>
    <x v="1"/>
    <m/>
    <n v="28"/>
    <n v="28"/>
    <s v="Vitaceae "/>
    <x v="32"/>
    <s v="Bejuco Cissus"/>
    <m/>
    <m/>
    <m/>
    <n v="0.6"/>
    <n v="0.2"/>
    <n v="0.3"/>
    <n v="0.06"/>
    <m/>
    <s v="S"/>
    <m/>
  </r>
  <r>
    <s v="Leona Vicario"/>
    <s v="Selva"/>
    <n v="12"/>
    <x v="1"/>
    <m/>
    <n v="1"/>
    <n v="1"/>
    <s v="Lauraceae"/>
    <x v="0"/>
    <s v="Aguacatillo"/>
    <m/>
    <m/>
    <m/>
    <n v="8"/>
    <n v="2"/>
    <n v="2.5"/>
    <n v="5"/>
    <m/>
    <s v="S"/>
    <m/>
  </r>
  <r>
    <s v="Leona Vicario"/>
    <s v="Selva"/>
    <n v="12"/>
    <x v="1"/>
    <m/>
    <n v="2"/>
    <n v="2"/>
    <s v="Lauraceae"/>
    <x v="0"/>
    <s v="Aguacatillo"/>
    <m/>
    <m/>
    <m/>
    <n v="7"/>
    <n v="2"/>
    <n v="2"/>
    <n v="4"/>
    <m/>
    <s v="S"/>
    <m/>
  </r>
  <r>
    <s v="Leona Vicario"/>
    <s v="Selva"/>
    <n v="12"/>
    <x v="1"/>
    <m/>
    <n v="3"/>
    <n v="3"/>
    <s v="Lauraceae"/>
    <x v="0"/>
    <s v="Aguacatillo"/>
    <m/>
    <m/>
    <m/>
    <n v="2.5"/>
    <n v="1.5"/>
    <n v="1"/>
    <n v="1.5"/>
    <m/>
    <s v="S"/>
    <m/>
  </r>
  <r>
    <s v="Leona Vicario"/>
    <s v="Selva"/>
    <n v="12"/>
    <x v="1"/>
    <m/>
    <n v="4"/>
    <n v="4"/>
    <s v="Polygonaceae"/>
    <x v="13"/>
    <s v="Boob"/>
    <m/>
    <m/>
    <m/>
    <n v="5.5"/>
    <n v="2"/>
    <n v="1.5"/>
    <n v="3"/>
    <m/>
    <s v="S"/>
    <m/>
  </r>
  <r>
    <s v="Leona Vicario"/>
    <s v="Selva"/>
    <n v="8"/>
    <x v="2"/>
    <n v="3"/>
    <n v="42"/>
    <n v="47"/>
    <s v="Leguminosae"/>
    <x v="67"/>
    <s v="Tsu'uts'uk"/>
    <n v="32"/>
    <n v="10.185916357881302"/>
    <n v="8"/>
    <n v="12"/>
    <m/>
    <m/>
    <m/>
    <s v="C"/>
    <s v="S"/>
    <n v="8.1487330863050413E-3"/>
  </r>
  <r>
    <s v="Leona Vicario"/>
    <s v="Selva"/>
    <n v="8"/>
    <x v="2"/>
    <n v="3"/>
    <n v="43"/>
    <n v="48"/>
    <s v="Leguminosae"/>
    <x v="67"/>
    <s v="Tsu'uts'uk"/>
    <n v="31.5"/>
    <n v="10.026761414789407"/>
    <n v="5"/>
    <n v="12"/>
    <m/>
    <m/>
    <m/>
    <s v="C"/>
    <s v="S"/>
    <n v="7.8960746141466566E-3"/>
  </r>
  <r>
    <s v="Leona Vicario"/>
    <s v="Selva"/>
    <n v="12"/>
    <x v="1"/>
    <m/>
    <n v="5"/>
    <n v="5"/>
    <s v="Polygonaceae"/>
    <x v="13"/>
    <s v="Boob"/>
    <m/>
    <m/>
    <m/>
    <n v="4.5"/>
    <n v="2"/>
    <n v="1"/>
    <n v="2"/>
    <m/>
    <s v="S"/>
    <m/>
  </r>
  <r>
    <s v="Leona Vicario"/>
    <s v="Selva"/>
    <n v="6"/>
    <x v="2"/>
    <n v="1"/>
    <n v="1"/>
    <n v="1"/>
    <s v="Leguminosae"/>
    <x v="68"/>
    <s v="Tzalam"/>
    <n v="48.5"/>
    <n v="15.438029479913848"/>
    <n v="2.6"/>
    <n v="12"/>
    <m/>
    <m/>
    <m/>
    <s v="C"/>
    <s v="S"/>
    <n v="1.8718610744395538E-2"/>
  </r>
  <r>
    <s v="Leona Vicario"/>
    <s v="Selva"/>
    <n v="7"/>
    <x v="2"/>
    <n v="1"/>
    <n v="1"/>
    <n v="1"/>
    <s v="Leguminosae"/>
    <x v="68"/>
    <s v="Tzalam"/>
    <n v="96"/>
    <n v="30.557749073643905"/>
    <n v="3"/>
    <n v="14"/>
    <m/>
    <m/>
    <m/>
    <s v="C"/>
    <s v="S"/>
    <n v="7.3338597776745368E-2"/>
  </r>
  <r>
    <s v="Leona Vicario"/>
    <s v="Selva"/>
    <n v="10"/>
    <x v="2"/>
    <n v="1"/>
    <n v="1"/>
    <n v="1"/>
    <s v="Leguminosae"/>
    <x v="68"/>
    <s v="Tzalam"/>
    <n v="35"/>
    <n v="11.140846016432674"/>
    <n v="3"/>
    <n v="10"/>
    <m/>
    <m/>
    <m/>
    <s v="C"/>
    <s v="S"/>
    <n v="9.7482402643785885E-3"/>
  </r>
  <r>
    <s v="Leona Vicario"/>
    <s v="Selva"/>
    <n v="12"/>
    <x v="2"/>
    <n v="1"/>
    <n v="1"/>
    <n v="1"/>
    <s v="Leguminosae"/>
    <x v="68"/>
    <s v="Tzalam"/>
    <n v="42"/>
    <n v="13.369015219719209"/>
    <n v="2.2999999999999998"/>
    <n v="9"/>
    <m/>
    <m/>
    <m/>
    <s v="C"/>
    <s v="S"/>
    <n v="1.4037465980705171E-2"/>
  </r>
  <r>
    <s v="Leona Vicario"/>
    <s v="Selva"/>
    <n v="12"/>
    <x v="0"/>
    <n v="1"/>
    <n v="1"/>
    <n v="1"/>
    <s v="Leguminosae"/>
    <x v="68"/>
    <s v="Tzalam"/>
    <n v="20.5"/>
    <n v="6.5253526667677093"/>
    <n v="2.7"/>
    <n v="9"/>
    <m/>
    <m/>
    <m/>
    <s v="CB"/>
    <s v="S"/>
    <n v="3.3442432417184515E-3"/>
  </r>
  <r>
    <s v="Leona Vicario"/>
    <s v="Selva"/>
    <n v="8"/>
    <x v="2"/>
    <n v="1"/>
    <n v="2"/>
    <n v="2"/>
    <s v="Leguminosae"/>
    <x v="68"/>
    <s v="Tzalam"/>
    <n v="57"/>
    <n v="18.143663512476071"/>
    <n v="8"/>
    <n v="13"/>
    <m/>
    <m/>
    <m/>
    <s v="C"/>
    <s v="S"/>
    <n v="2.5854720505278404E-2"/>
  </r>
  <r>
    <s v="Leona Vicario"/>
    <s v="Selva"/>
    <n v="12"/>
    <x v="2"/>
    <n v="1"/>
    <n v="2"/>
    <n v="2"/>
    <s v="Leguminosae"/>
    <x v="68"/>
    <s v="Tzalam"/>
    <n v="34"/>
    <n v="10.822536130248883"/>
    <n v="1.4"/>
    <n v="12"/>
    <m/>
    <m/>
    <m/>
    <s v="C"/>
    <s v="S"/>
    <n v="9.1991557107115509E-3"/>
  </r>
  <r>
    <s v="Leona Vicario"/>
    <s v="Selva"/>
    <n v="12"/>
    <x v="0"/>
    <n v="1"/>
    <s v="1A"/>
    <n v="2"/>
    <s v="Leguminosae"/>
    <x v="68"/>
    <s v="Tzalam"/>
    <n v="19"/>
    <n v="6.0478878374920226"/>
    <n v="2.4"/>
    <n v="7"/>
    <m/>
    <m/>
    <m/>
    <s v="C"/>
    <s v="S"/>
    <n v="2.8727467228087107E-3"/>
  </r>
  <r>
    <s v="Leona Vicario"/>
    <s v="Selva"/>
    <n v="12"/>
    <x v="2"/>
    <n v="1"/>
    <n v="3"/>
    <n v="3"/>
    <s v="Leguminosae"/>
    <x v="68"/>
    <s v="Tzalam"/>
    <n v="35"/>
    <n v="11.140846016432674"/>
    <n v="3.2"/>
    <n v="10"/>
    <m/>
    <m/>
    <m/>
    <s v="C"/>
    <s v="S"/>
    <n v="9.7482402643785885E-3"/>
  </r>
  <r>
    <s v="Leona Vicario"/>
    <s v="Selva"/>
    <n v="12"/>
    <x v="0"/>
    <n v="1"/>
    <n v="2"/>
    <n v="3"/>
    <s v="Leguminosae"/>
    <x v="68"/>
    <s v="Tzalam"/>
    <n v="17"/>
    <n v="5.4112680651244416"/>
    <n v="2.2000000000000002"/>
    <n v="9"/>
    <m/>
    <m/>
    <m/>
    <s v="C"/>
    <s v="S"/>
    <n v="2.2997889276778877E-3"/>
  </r>
  <r>
    <s v="Leona Vicario"/>
    <s v="Selva"/>
    <n v="8"/>
    <x v="2"/>
    <n v="1"/>
    <n v="4"/>
    <n v="4"/>
    <s v="Leguminosae"/>
    <x v="68"/>
    <s v="Tzalam"/>
    <n v="87.5"/>
    <n v="27.852115041081685"/>
    <n v="8"/>
    <n v="14"/>
    <m/>
    <m/>
    <m/>
    <s v="CB"/>
    <s v="S"/>
    <n v="6.092650165236619E-2"/>
  </r>
  <r>
    <s v="Leona Vicario"/>
    <s v="Selva"/>
    <n v="12"/>
    <x v="2"/>
    <n v="2"/>
    <n v="4"/>
    <n v="4"/>
    <s v="Leguminosae"/>
    <x v="68"/>
    <s v="Tzalam"/>
    <n v="38"/>
    <n v="12.095775674984045"/>
    <n v="3"/>
    <n v="9"/>
    <m/>
    <m/>
    <m/>
    <s v="CB"/>
    <s v="S"/>
    <n v="1.1490986891234843E-2"/>
  </r>
  <r>
    <s v="Leona Vicario"/>
    <s v="Selva"/>
    <n v="12"/>
    <x v="0"/>
    <n v="1"/>
    <n v="3"/>
    <n v="4"/>
    <s v="Leguminosae"/>
    <x v="68"/>
    <s v="Tzalam"/>
    <n v="19"/>
    <n v="6.0478878374920226"/>
    <n v="7.5"/>
    <n v="10"/>
    <m/>
    <m/>
    <m/>
    <s v="C"/>
    <s v="S"/>
    <n v="2.8727467228087107E-3"/>
  </r>
  <r>
    <s v="Leona Vicario"/>
    <s v="Selva"/>
    <n v="8"/>
    <x v="2"/>
    <n v="1"/>
    <s v="4A"/>
    <n v="5"/>
    <s v="Leguminosae"/>
    <x v="68"/>
    <s v="Tzalam"/>
    <n v="72"/>
    <n v="22.918311805232928"/>
    <n v="8"/>
    <n v="14"/>
    <m/>
    <m/>
    <m/>
    <s v="C"/>
    <s v="S"/>
    <n v="4.1252961249419268E-2"/>
  </r>
  <r>
    <s v="Leona Vicario"/>
    <s v="Selva"/>
    <n v="12"/>
    <x v="2"/>
    <n v="2"/>
    <s v="4A"/>
    <n v="5"/>
    <s v="Leguminosae"/>
    <x v="68"/>
    <s v="Tzalam"/>
    <n v="37.5"/>
    <n v="11.93662073189215"/>
    <n v="1.8"/>
    <n v="9"/>
    <m/>
    <m/>
    <m/>
    <s v="C"/>
    <s v="S"/>
    <n v="1.1190581936148891E-2"/>
  </r>
  <r>
    <s v="Leona Vicario"/>
    <s v="Selva"/>
    <n v="12"/>
    <x v="0"/>
    <n v="1"/>
    <n v="4"/>
    <n v="5"/>
    <s v="Leguminosae"/>
    <x v="68"/>
    <s v="Tzalam"/>
    <n v="19.5"/>
    <n v="6.2070427805839179"/>
    <n v="4"/>
    <n v="8"/>
    <m/>
    <m/>
    <m/>
    <s v="C"/>
    <s v="S"/>
    <n v="3.0259333555346601E-3"/>
  </r>
  <r>
    <s v="Leona Vicario"/>
    <s v="Selva"/>
    <n v="5"/>
    <x v="2"/>
    <n v="1"/>
    <n v="6"/>
    <n v="6"/>
    <s v="Leguminosae"/>
    <x v="68"/>
    <s v="Tzalam"/>
    <n v="57.5"/>
    <n v="18.302818455567966"/>
    <n v="6"/>
    <n v="12"/>
    <m/>
    <m/>
    <m/>
    <s v="C"/>
    <s v="S"/>
    <n v="2.6310301529878954E-2"/>
  </r>
  <r>
    <s v="Leona Vicario"/>
    <s v="Selva"/>
    <n v="11"/>
    <x v="2"/>
    <n v="1"/>
    <n v="5"/>
    <n v="6"/>
    <s v="Leguminosae"/>
    <x v="68"/>
    <s v="Tzalam"/>
    <n v="56.5"/>
    <n v="17.984508569384175"/>
    <n v="2"/>
    <n v="11"/>
    <m/>
    <m/>
    <m/>
    <s v="C"/>
    <s v="S"/>
    <n v="2.5403118354255152E-2"/>
  </r>
  <r>
    <s v="Leona Vicario"/>
    <s v="Selva"/>
    <n v="12"/>
    <x v="2"/>
    <n v="2"/>
    <n v="5"/>
    <n v="6"/>
    <s v="Leguminosae"/>
    <x v="68"/>
    <s v="Tzalam"/>
    <n v="34"/>
    <n v="10.822536130248883"/>
    <n v="5"/>
    <n v="10"/>
    <m/>
    <m/>
    <m/>
    <s v="C"/>
    <s v="S"/>
    <n v="9.1991557107115509E-3"/>
  </r>
  <r>
    <s v="Leona Vicario"/>
    <s v="Selva"/>
    <n v="9"/>
    <x v="2"/>
    <n v="2"/>
    <n v="7"/>
    <n v="7"/>
    <s v="Leguminosae"/>
    <x v="68"/>
    <s v="Tzalam"/>
    <n v="55"/>
    <n v="17.507043740108486"/>
    <n v="2.2999999999999998"/>
    <n v="11"/>
    <m/>
    <m/>
    <m/>
    <s v="C"/>
    <s v="S"/>
    <n v="2.4072185142649163E-2"/>
  </r>
  <r>
    <s v="Leona Vicario"/>
    <s v="Selva"/>
    <n v="10"/>
    <x v="2"/>
    <n v="2"/>
    <n v="7"/>
    <n v="7"/>
    <s v="Leguminosae"/>
    <x v="68"/>
    <s v="Tzalam"/>
    <n v="48.5"/>
    <n v="15.438029479913848"/>
    <n v="4"/>
    <n v="11"/>
    <m/>
    <m/>
    <m/>
    <s v="C"/>
    <s v="S"/>
    <n v="1.8718610744395538E-2"/>
  </r>
  <r>
    <s v="Leona Vicario"/>
    <s v="Selva"/>
    <n v="12"/>
    <x v="2"/>
    <n v="3"/>
    <n v="6"/>
    <n v="7"/>
    <s v="Leguminosae"/>
    <x v="68"/>
    <s v="Tzalam"/>
    <n v="36"/>
    <n v="11.459155902616464"/>
    <n v="2.2000000000000002"/>
    <n v="10"/>
    <m/>
    <m/>
    <m/>
    <s v="C"/>
    <s v="S"/>
    <n v="1.0313240312354817E-2"/>
  </r>
  <r>
    <s v="Leona Vicario"/>
    <s v="Selva"/>
    <n v="12"/>
    <x v="0"/>
    <n v="1"/>
    <n v="6"/>
    <n v="7"/>
    <s v="Leguminosae"/>
    <x v="68"/>
    <s v="Tzalam"/>
    <n v="19"/>
    <n v="6.0478878374920226"/>
    <n v="7"/>
    <n v="9"/>
    <m/>
    <m/>
    <m/>
    <s v="C"/>
    <s v="S"/>
    <n v="2.8727467228087107E-3"/>
  </r>
  <r>
    <s v="Leona Vicario"/>
    <s v="Selva"/>
    <n v="9"/>
    <x v="2"/>
    <n v="2"/>
    <n v="8"/>
    <n v="8"/>
    <s v="Leguminosae"/>
    <x v="68"/>
    <s v="Tzalam"/>
    <n v="56.5"/>
    <n v="17.984508569384175"/>
    <n v="3.5"/>
    <n v="12"/>
    <m/>
    <m/>
    <m/>
    <s v="C"/>
    <s v="S"/>
    <n v="2.5403118354255152E-2"/>
  </r>
  <r>
    <s v="Leona Vicario"/>
    <s v="Selva"/>
    <n v="12"/>
    <x v="0"/>
    <n v="1"/>
    <n v="7"/>
    <n v="8"/>
    <s v="Leguminosae"/>
    <x v="68"/>
    <s v="Tzalam"/>
    <n v="23.5"/>
    <n v="7.4802823253190809"/>
    <n v="8"/>
    <n v="10"/>
    <m/>
    <m/>
    <m/>
    <s v="C"/>
    <s v="S"/>
    <n v="4.3946658661249598E-3"/>
  </r>
  <r>
    <s v="Leona Vicario"/>
    <s v="Selva"/>
    <n v="6"/>
    <x v="2"/>
    <n v="3"/>
    <n v="8"/>
    <n v="9"/>
    <s v="Leguminosae"/>
    <x v="68"/>
    <s v="Tzalam"/>
    <n v="38"/>
    <n v="12.095775674984045"/>
    <n v="3"/>
    <n v="10"/>
    <m/>
    <m/>
    <m/>
    <s v="C"/>
    <s v="S"/>
    <n v="1.1490986891234843E-2"/>
  </r>
  <r>
    <s v="Leona Vicario"/>
    <s v="Selva"/>
    <n v="10"/>
    <x v="2"/>
    <n v="3"/>
    <n v="9"/>
    <n v="9"/>
    <s v="Leguminosae"/>
    <x v="68"/>
    <s v="Tzalam"/>
    <n v="46.5"/>
    <n v="14.801409707546267"/>
    <n v="5"/>
    <n v="13"/>
    <m/>
    <m/>
    <m/>
    <s v="C"/>
    <s v="S"/>
    <n v="1.7206638785022533E-2"/>
  </r>
  <r>
    <s v="Leona Vicario"/>
    <s v="Selva"/>
    <n v="12"/>
    <x v="2"/>
    <n v="3"/>
    <n v="8"/>
    <n v="9"/>
    <s v="Leguminosae"/>
    <x v="68"/>
    <s v="Tzalam"/>
    <n v="31.5"/>
    <n v="10.026761414789407"/>
    <n v="3.5"/>
    <n v="9"/>
    <m/>
    <m/>
    <m/>
    <s v="C"/>
    <s v="S"/>
    <n v="7.8960746141466566E-3"/>
  </r>
  <r>
    <s v="Leona Vicario"/>
    <s v="Selva"/>
    <n v="12"/>
    <x v="0"/>
    <n v="2"/>
    <n v="8"/>
    <n v="9"/>
    <s v="Leguminosae"/>
    <x v="68"/>
    <s v="Tzalam"/>
    <n v="24"/>
    <n v="7.6394372684109761"/>
    <n v="3.5"/>
    <n v="9"/>
    <m/>
    <m/>
    <m/>
    <s v="C"/>
    <s v="S"/>
    <n v="4.5836623610465855E-3"/>
  </r>
  <r>
    <s v="Leona Vicario"/>
    <s v="Selva"/>
    <n v="8"/>
    <x v="2"/>
    <n v="1"/>
    <n v="9"/>
    <n v="10"/>
    <s v="Leguminosae"/>
    <x v="68"/>
    <s v="Tzalam"/>
    <n v="48"/>
    <n v="15.278874536821952"/>
    <n v="5.5"/>
    <n v="12"/>
    <m/>
    <m/>
    <m/>
    <s v="C"/>
    <s v="S"/>
    <n v="1.8334649444186342E-2"/>
  </r>
  <r>
    <s v="Leona Vicario"/>
    <s v="Selva"/>
    <n v="9"/>
    <x v="2"/>
    <n v="2"/>
    <n v="10"/>
    <n v="10"/>
    <s v="Leguminosae"/>
    <x v="68"/>
    <s v="Tzalam"/>
    <n v="41"/>
    <n v="13.050705333535419"/>
    <n v="7.5"/>
    <n v="11"/>
    <m/>
    <m/>
    <m/>
    <s v="C"/>
    <s v="S"/>
    <n v="1.3376972966873806E-2"/>
  </r>
  <r>
    <s v="Leona Vicario"/>
    <s v="Selva"/>
    <n v="11"/>
    <x v="2"/>
    <n v="2"/>
    <n v="9"/>
    <n v="10"/>
    <s v="Leguminosae"/>
    <x v="68"/>
    <s v="Tzalam"/>
    <n v="42.5"/>
    <n v="13.528170162811104"/>
    <n v="3.5"/>
    <n v="9"/>
    <m/>
    <m/>
    <m/>
    <s v="C"/>
    <s v="S"/>
    <n v="1.43736807979868E-2"/>
  </r>
  <r>
    <s v="Leona Vicario"/>
    <s v="Selva"/>
    <n v="12"/>
    <x v="0"/>
    <n v="2"/>
    <n v="9"/>
    <n v="10"/>
    <s v="Leguminosae"/>
    <x v="68"/>
    <s v="Tzalam"/>
    <n v="22.5"/>
    <n v="7.1619724391352904"/>
    <n v="2"/>
    <n v="10"/>
    <m/>
    <m/>
    <m/>
    <s v="C"/>
    <s v="S"/>
    <n v="4.0286094970136003E-3"/>
  </r>
  <r>
    <s v="Leona Vicario"/>
    <s v="Selva"/>
    <n v="7"/>
    <x v="2"/>
    <n v="2"/>
    <n v="8"/>
    <n v="11"/>
    <s v="Leguminosae"/>
    <x v="68"/>
    <s v="Tzalam"/>
    <n v="95"/>
    <n v="30.239439187460114"/>
    <n v="7"/>
    <n v="14"/>
    <m/>
    <m/>
    <m/>
    <s v="C"/>
    <s v="S"/>
    <n v="7.1818668070217764E-2"/>
  </r>
  <r>
    <s v="Leona Vicario"/>
    <s v="Selva"/>
    <n v="12"/>
    <x v="0"/>
    <n v="2"/>
    <n v="10"/>
    <n v="11"/>
    <s v="Leguminosae"/>
    <x v="68"/>
    <s v="Tzalam"/>
    <n v="21.5"/>
    <n v="6.8436625529514998"/>
    <n v="2.2000000000000002"/>
    <n v="8"/>
    <m/>
    <m/>
    <m/>
    <s v="CB"/>
    <s v="S"/>
    <n v="3.6784686222114311E-3"/>
  </r>
  <r>
    <s v="Leona Vicario"/>
    <s v="Selva"/>
    <n v="1"/>
    <x v="2"/>
    <n v="2"/>
    <n v="11"/>
    <n v="12"/>
    <s v="Leguminosae"/>
    <x v="68"/>
    <s v="Tzalam"/>
    <n v="73"/>
    <n v="23.236621691416719"/>
    <n v="6"/>
    <n v="13"/>
    <m/>
    <m/>
    <m/>
    <s v="CB"/>
    <s v="S"/>
    <n v="4.2406834586835508E-2"/>
  </r>
  <r>
    <s v="Leona Vicario"/>
    <s v="Selva"/>
    <n v="12"/>
    <x v="0"/>
    <n v="2"/>
    <s v="10A"/>
    <n v="12"/>
    <s v="Leguminosae"/>
    <x v="68"/>
    <s v="Tzalam"/>
    <n v="19"/>
    <n v="6.0478878374920226"/>
    <n v="6"/>
    <n v="8"/>
    <m/>
    <m/>
    <m/>
    <s v="C"/>
    <s v="S"/>
    <n v="2.8727467228087107E-3"/>
  </r>
  <r>
    <s v="Leona Vicario"/>
    <s v="Selva"/>
    <n v="1"/>
    <x v="2"/>
    <n v="2"/>
    <s v="11A"/>
    <n v="13"/>
    <s v="Leguminosae"/>
    <x v="68"/>
    <s v="Tzalam"/>
    <n v="64"/>
    <n v="20.371832715762604"/>
    <n v="6"/>
    <n v="13"/>
    <m/>
    <m/>
    <m/>
    <s v="C"/>
    <s v="S"/>
    <n v="3.2594932345220165E-2"/>
  </r>
  <r>
    <s v="Leona Vicario"/>
    <s v="Selva"/>
    <n v="12"/>
    <x v="0"/>
    <n v="2"/>
    <n v="11"/>
    <n v="13"/>
    <s v="Leguminosae"/>
    <x v="68"/>
    <s v="Tzalam"/>
    <n v="29.5"/>
    <n v="9.3901416424218258"/>
    <n v="7"/>
    <n v="11"/>
    <m/>
    <m/>
    <m/>
    <s v="CB"/>
    <s v="S"/>
    <n v="6.9252294612860976E-3"/>
  </r>
  <r>
    <s v="Leona Vicario"/>
    <s v="Selva"/>
    <n v="1"/>
    <x v="2"/>
    <n v="2"/>
    <s v="11B"/>
    <n v="14"/>
    <s v="Leguminosae"/>
    <x v="68"/>
    <s v="Tzalam"/>
    <n v="50"/>
    <n v="15.915494309189533"/>
    <n v="4"/>
    <n v="11"/>
    <m/>
    <m/>
    <m/>
    <s v="C"/>
    <s v="S"/>
    <n v="1.9894367886486915E-2"/>
  </r>
  <r>
    <s v="Leona Vicario"/>
    <s v="Selva"/>
    <n v="7"/>
    <x v="2"/>
    <n v="2"/>
    <n v="11"/>
    <n v="14"/>
    <s v="Leguminosae"/>
    <x v="68"/>
    <s v="Tzalam"/>
    <n v="60"/>
    <n v="19.098593171027442"/>
    <n v="2.6"/>
    <n v="14"/>
    <m/>
    <m/>
    <m/>
    <s v="C"/>
    <s v="S"/>
    <n v="2.8647889756541162E-2"/>
  </r>
  <r>
    <s v="Leona Vicario"/>
    <s v="Selva"/>
    <n v="11"/>
    <x v="2"/>
    <n v="3"/>
    <n v="13"/>
    <n v="14"/>
    <s v="Leguminosae"/>
    <x v="68"/>
    <s v="Tzalam"/>
    <n v="51"/>
    <n v="16.233804195373324"/>
    <n v="4"/>
    <n v="10"/>
    <m/>
    <m/>
    <m/>
    <s v="C"/>
    <s v="S"/>
    <n v="2.0698100349100988E-2"/>
  </r>
  <r>
    <s v="Leona Vicario"/>
    <s v="Selva"/>
    <n v="12"/>
    <x v="0"/>
    <n v="2"/>
    <s v="11A"/>
    <n v="14"/>
    <s v="Leguminosae"/>
    <x v="68"/>
    <s v="Tzalam"/>
    <n v="21.5"/>
    <n v="6.8436625529514998"/>
    <n v="6"/>
    <n v="9"/>
    <m/>
    <m/>
    <m/>
    <s v="C"/>
    <s v="S"/>
    <n v="3.6784686222114311E-3"/>
  </r>
  <r>
    <s v="Leona Vicario"/>
    <s v="Selva"/>
    <n v="7"/>
    <x v="2"/>
    <n v="2"/>
    <n v="12"/>
    <n v="15"/>
    <s v="Leguminosae"/>
    <x v="68"/>
    <s v="Tzalam"/>
    <n v="66"/>
    <n v="21.008452488130185"/>
    <n v="6"/>
    <n v="14"/>
    <m/>
    <m/>
    <m/>
    <s v="C"/>
    <s v="S"/>
    <n v="3.4663946605414803E-2"/>
  </r>
  <r>
    <s v="Leona Vicario"/>
    <s v="Selva"/>
    <n v="11"/>
    <x v="2"/>
    <n v="3"/>
    <n v="14"/>
    <n v="15"/>
    <s v="Leguminosae"/>
    <x v="68"/>
    <s v="Tzalam"/>
    <n v="39.5"/>
    <n v="12.573240504259733"/>
    <n v="4.5"/>
    <n v="13"/>
    <m/>
    <m/>
    <m/>
    <s v="C"/>
    <s v="S"/>
    <n v="1.2416074997956486E-2"/>
  </r>
  <r>
    <s v="Leona Vicario"/>
    <s v="Selva"/>
    <n v="12"/>
    <x v="0"/>
    <n v="2"/>
    <s v="11A"/>
    <n v="15"/>
    <s v="Leguminosae"/>
    <x v="68"/>
    <s v="Tzalam"/>
    <n v="22"/>
    <n v="7.0028174960433951"/>
    <n v="2.5"/>
    <n v="7"/>
    <m/>
    <m/>
    <m/>
    <s v="C"/>
    <s v="S"/>
    <n v="3.8515496228238677E-3"/>
  </r>
  <r>
    <s v="Leona Vicario"/>
    <s v="Selva"/>
    <n v="7"/>
    <x v="2"/>
    <n v="2"/>
    <n v="13"/>
    <n v="16"/>
    <s v="Leguminosae"/>
    <x v="68"/>
    <s v="Tzalam"/>
    <n v="66.5"/>
    <n v="21.167607431222081"/>
    <n v="8"/>
    <n v="14"/>
    <m/>
    <m/>
    <m/>
    <s v="C"/>
    <s v="S"/>
    <n v="3.5191147354406704E-2"/>
  </r>
  <r>
    <s v="Leona Vicario"/>
    <s v="Selva"/>
    <n v="8"/>
    <x v="2"/>
    <n v="1"/>
    <n v="15"/>
    <n v="16"/>
    <s v="Leguminosae"/>
    <x v="68"/>
    <s v="Tzalam"/>
    <n v="72"/>
    <n v="22.918311805232928"/>
    <n v="4.5"/>
    <n v="12"/>
    <m/>
    <m/>
    <m/>
    <s v="C"/>
    <s v="S"/>
    <n v="4.1252961249419268E-2"/>
  </r>
  <r>
    <s v="Leona Vicario"/>
    <s v="Selva"/>
    <n v="9"/>
    <x v="2"/>
    <n v="4"/>
    <n v="16"/>
    <n v="16"/>
    <s v="Leguminosae"/>
    <x v="68"/>
    <s v="Tzalam"/>
    <n v="51"/>
    <n v="16.233804195373324"/>
    <n v="5"/>
    <n v="12"/>
    <m/>
    <m/>
    <m/>
    <s v="C"/>
    <s v="S"/>
    <n v="2.0698100349100988E-2"/>
  </r>
  <r>
    <s v="Leona Vicario"/>
    <s v="Selva"/>
    <n v="12"/>
    <x v="0"/>
    <n v="2"/>
    <n v="12"/>
    <n v="16"/>
    <s v="Leguminosae"/>
    <x v="68"/>
    <s v="Tzalam"/>
    <n v="22"/>
    <n v="7.0028174960433951"/>
    <n v="6"/>
    <n v="9"/>
    <m/>
    <m/>
    <m/>
    <s v="CB"/>
    <s v="S"/>
    <n v="3.8515496228238677E-3"/>
  </r>
  <r>
    <s v="Leona Vicario"/>
    <s v="Selva"/>
    <n v="7"/>
    <x v="2"/>
    <n v="2"/>
    <n v="14"/>
    <n v="17"/>
    <s v="Leguminosae"/>
    <x v="68"/>
    <s v="Tzalam"/>
    <n v="81"/>
    <n v="25.783100780887047"/>
    <n v="4"/>
    <n v="12"/>
    <m/>
    <m/>
    <m/>
    <s v="C"/>
    <s v="S"/>
    <n v="5.2210779081296267E-2"/>
  </r>
  <r>
    <s v="Leona Vicario"/>
    <s v="Selva"/>
    <n v="8"/>
    <x v="2"/>
    <n v="2"/>
    <n v="16"/>
    <n v="17"/>
    <s v="Leguminosae"/>
    <x v="68"/>
    <s v="Tzalam"/>
    <n v="64"/>
    <n v="20.371832715762604"/>
    <n v="7"/>
    <n v="12"/>
    <m/>
    <m/>
    <m/>
    <s v="CB"/>
    <s v="S"/>
    <n v="3.2594932345220165E-2"/>
  </r>
  <r>
    <s v="Leona Vicario"/>
    <s v="Selva"/>
    <n v="12"/>
    <x v="0"/>
    <n v="2"/>
    <s v="12A"/>
    <n v="17"/>
    <s v="Leguminosae"/>
    <x v="68"/>
    <s v="Tzalam"/>
    <n v="17"/>
    <n v="5.4112680651244416"/>
    <n v="6"/>
    <n v="9"/>
    <m/>
    <m/>
    <m/>
    <s v="C"/>
    <s v="S"/>
    <n v="2.2997889276778877E-3"/>
  </r>
  <r>
    <s v="Leona Vicario"/>
    <s v="Selva"/>
    <n v="8"/>
    <x v="2"/>
    <n v="2"/>
    <s v="16A"/>
    <n v="18"/>
    <s v="Leguminosae"/>
    <x v="68"/>
    <s v="Tzalam"/>
    <n v="42"/>
    <n v="13.369015219719209"/>
    <n v="5.5"/>
    <n v="12"/>
    <m/>
    <m/>
    <m/>
    <s v="C"/>
    <s v="S"/>
    <n v="1.4037465980705171E-2"/>
  </r>
  <r>
    <s v="Leona Vicario"/>
    <s v="Selva"/>
    <n v="12"/>
    <x v="0"/>
    <n v="2"/>
    <n v="13"/>
    <n v="18"/>
    <s v="Leguminosae"/>
    <x v="68"/>
    <s v="Tzalam"/>
    <n v="18.5"/>
    <n v="5.8887328944001274"/>
    <n v="3.5"/>
    <n v="8"/>
    <m/>
    <m/>
    <m/>
    <s v="C"/>
    <s v="S"/>
    <n v="2.723538963660059E-3"/>
  </r>
  <r>
    <s v="Leona Vicario"/>
    <s v="Selva"/>
    <n v="7"/>
    <x v="2"/>
    <n v="2"/>
    <n v="16"/>
    <n v="19"/>
    <s v="Leguminosae"/>
    <x v="68"/>
    <s v="Tzalam"/>
    <n v="44"/>
    <n v="14.00563499208679"/>
    <n v="5"/>
    <n v="12"/>
    <m/>
    <m/>
    <m/>
    <s v="C"/>
    <s v="S"/>
    <n v="1.5406198491295471E-2"/>
  </r>
  <r>
    <s v="Leona Vicario"/>
    <s v="Selva"/>
    <n v="7"/>
    <x v="2"/>
    <n v="2"/>
    <n v="17"/>
    <n v="20"/>
    <s v="Leguminosae"/>
    <x v="68"/>
    <s v="Tzalam"/>
    <n v="40"/>
    <n v="12.732395447351628"/>
    <n v="7"/>
    <n v="13"/>
    <m/>
    <m/>
    <m/>
    <s v="C"/>
    <s v="S"/>
    <n v="1.2732395447351628E-2"/>
  </r>
  <r>
    <s v="Leona Vicario"/>
    <s v="Selva"/>
    <n v="7"/>
    <x v="2"/>
    <n v="2"/>
    <n v="18"/>
    <n v="21"/>
    <s v="Leguminosae"/>
    <x v="68"/>
    <s v="Tzalam"/>
    <n v="40"/>
    <n v="12.732395447351628"/>
    <n v="6.5"/>
    <n v="12"/>
    <m/>
    <m/>
    <m/>
    <s v="C"/>
    <s v="S"/>
    <n v="1.2732395447351628E-2"/>
  </r>
  <r>
    <s v="Leona Vicario"/>
    <s v="Selva"/>
    <n v="12"/>
    <x v="0"/>
    <n v="3"/>
    <n v="16"/>
    <n v="21"/>
    <s v="Leguminosae"/>
    <x v="68"/>
    <s v="Tzalam"/>
    <n v="25.5"/>
    <n v="8.1169020976866619"/>
    <n v="1.8"/>
    <n v="9"/>
    <m/>
    <m/>
    <m/>
    <s v="CB"/>
    <s v="S"/>
    <n v="5.1745250872752471E-3"/>
  </r>
  <r>
    <s v="Leona Vicario"/>
    <s v="Selva"/>
    <n v="1"/>
    <x v="2"/>
    <n v="4"/>
    <n v="19"/>
    <n v="22"/>
    <s v="Leguminosae"/>
    <x v="68"/>
    <s v="Tzalam"/>
    <n v="37"/>
    <n v="11.777465788800255"/>
    <n v="6.5"/>
    <n v="12"/>
    <m/>
    <m/>
    <m/>
    <s v="C"/>
    <s v="S"/>
    <n v="1.0894155854640236E-2"/>
  </r>
  <r>
    <s v="Leona Vicario"/>
    <s v="Selva"/>
    <n v="5"/>
    <x v="2"/>
    <n v="2"/>
    <n v="20"/>
    <n v="22"/>
    <s v="Leguminosae"/>
    <x v="68"/>
    <s v="Tzalam"/>
    <n v="39.5"/>
    <n v="12.573240504259733"/>
    <n v="3"/>
    <n v="12"/>
    <m/>
    <m/>
    <m/>
    <s v="C"/>
    <s v="S"/>
    <n v="1.2416074997956486E-2"/>
  </r>
  <r>
    <s v="Leona Vicario"/>
    <s v="Selva"/>
    <n v="7"/>
    <x v="2"/>
    <n v="2"/>
    <n v="19"/>
    <n v="22"/>
    <s v="Leguminosae"/>
    <x v="68"/>
    <s v="Tzalam"/>
    <n v="66.5"/>
    <n v="21.167607431222081"/>
    <n v="10"/>
    <n v="15"/>
    <m/>
    <m/>
    <m/>
    <s v="C"/>
    <s v="S"/>
    <n v="3.5191147354406704E-2"/>
  </r>
  <r>
    <s v="Leona Vicario"/>
    <s v="Selva"/>
    <n v="12"/>
    <x v="0"/>
    <n v="3"/>
    <s v="16A"/>
    <n v="22"/>
    <s v="Leguminosae"/>
    <x v="68"/>
    <s v="Tzalam"/>
    <n v="20"/>
    <n v="6.366197723675814"/>
    <n v="2.2999999999999998"/>
    <n v="9"/>
    <m/>
    <m/>
    <m/>
    <s v="C"/>
    <s v="S"/>
    <n v="3.1830988618379071E-3"/>
  </r>
  <r>
    <s v="Leona Vicario"/>
    <s v="Selva"/>
    <n v="7"/>
    <x v="2"/>
    <n v="2"/>
    <n v="20"/>
    <n v="23"/>
    <s v="Leguminosae"/>
    <x v="68"/>
    <s v="Tzalam"/>
    <n v="80"/>
    <n v="25.464790894703256"/>
    <n v="7"/>
    <n v="13"/>
    <m/>
    <m/>
    <m/>
    <s v="C"/>
    <s v="S"/>
    <n v="5.0929581789406514E-2"/>
  </r>
  <r>
    <s v="Leona Vicario"/>
    <s v="Selva"/>
    <n v="12"/>
    <x v="0"/>
    <n v="3"/>
    <s v="16B"/>
    <n v="23"/>
    <s v="Leguminosae"/>
    <x v="68"/>
    <s v="Tzalam"/>
    <n v="17.5"/>
    <n v="5.5704230082163368"/>
    <n v="3"/>
    <n v="7"/>
    <m/>
    <m/>
    <m/>
    <s v="C"/>
    <s v="S"/>
    <n v="2.4370600660946471E-3"/>
  </r>
  <r>
    <s v="Leona Vicario"/>
    <s v="Selva"/>
    <n v="7"/>
    <x v="2"/>
    <n v="2"/>
    <n v="21"/>
    <n v="24"/>
    <s v="Leguminosae"/>
    <x v="68"/>
    <s v="Tzalam"/>
    <n v="66"/>
    <n v="21.008452488130185"/>
    <n v="8"/>
    <n v="13"/>
    <m/>
    <m/>
    <m/>
    <s v="C"/>
    <s v="S"/>
    <n v="3.4663946605414803E-2"/>
  </r>
  <r>
    <s v="Leona Vicario"/>
    <s v="Selva"/>
    <n v="12"/>
    <x v="0"/>
    <n v="3"/>
    <n v="17"/>
    <n v="24"/>
    <s v="Leguminosae"/>
    <x v="68"/>
    <s v="Tzalam"/>
    <n v="26"/>
    <n v="8.2760570407785572"/>
    <n v="3.5"/>
    <n v="9"/>
    <m/>
    <m/>
    <m/>
    <s v="CB"/>
    <s v="S"/>
    <n v="5.379437076506061E-3"/>
  </r>
  <r>
    <s v="Leona Vicario"/>
    <s v="Selva"/>
    <n v="12"/>
    <x v="0"/>
    <n v="3"/>
    <s v="17A"/>
    <n v="25"/>
    <s v="Leguminosae"/>
    <x v="68"/>
    <s v="Tzalam"/>
    <n v="23"/>
    <n v="7.3211273822271856"/>
    <n v="2"/>
    <n v="9"/>
    <m/>
    <m/>
    <m/>
    <s v="C"/>
    <s v="S"/>
    <n v="4.2096482447806314E-3"/>
  </r>
  <r>
    <s v="Leona Vicario"/>
    <s v="Selva"/>
    <n v="5"/>
    <x v="2"/>
    <n v="2"/>
    <n v="24"/>
    <n v="26"/>
    <s v="Leguminosae"/>
    <x v="68"/>
    <s v="Tzalam"/>
    <n v="63"/>
    <n v="20.053522829578814"/>
    <n v="2.5"/>
    <n v="12"/>
    <m/>
    <m/>
    <m/>
    <s v="C"/>
    <s v="S"/>
    <n v="3.1584298456586626E-2"/>
  </r>
  <r>
    <s v="Leona Vicario"/>
    <s v="Selva"/>
    <n v="12"/>
    <x v="0"/>
    <n v="3"/>
    <s v="17B"/>
    <n v="26"/>
    <s v="Leguminosae"/>
    <x v="68"/>
    <s v="Tzalam"/>
    <n v="21.5"/>
    <n v="6.8436625529514998"/>
    <n v="3"/>
    <n v="9"/>
    <m/>
    <m/>
    <m/>
    <s v="C"/>
    <s v="S"/>
    <n v="3.6784686222114311E-3"/>
  </r>
  <r>
    <s v="Leona Vicario"/>
    <s v="Selva"/>
    <n v="8"/>
    <x v="2"/>
    <n v="2"/>
    <n v="25"/>
    <n v="27"/>
    <s v="Leguminosae"/>
    <x v="68"/>
    <s v="Tzalam"/>
    <n v="61"/>
    <n v="19.416903057211233"/>
    <n v="6.5"/>
    <n v="12"/>
    <m/>
    <m/>
    <m/>
    <s v="C"/>
    <s v="S"/>
    <n v="2.961077716224713E-2"/>
  </r>
  <r>
    <s v="Leona Vicario"/>
    <s v="Selva"/>
    <n v="12"/>
    <x v="0"/>
    <n v="3"/>
    <n v="18"/>
    <n v="27"/>
    <s v="Leguminosae"/>
    <x v="68"/>
    <s v="Tzalam"/>
    <n v="30"/>
    <n v="9.5492965855137211"/>
    <n v="2"/>
    <n v="9"/>
    <m/>
    <m/>
    <m/>
    <s v="CB"/>
    <s v="S"/>
    <n v="7.1619724391352906E-3"/>
  </r>
  <r>
    <s v="Leona Vicario"/>
    <s v="Selva"/>
    <n v="7"/>
    <x v="2"/>
    <n v="3"/>
    <n v="25"/>
    <n v="28"/>
    <s v="Leguminosae"/>
    <x v="68"/>
    <s v="Tzalam"/>
    <n v="60"/>
    <n v="19.098593171027442"/>
    <n v="8"/>
    <n v="12"/>
    <m/>
    <m/>
    <m/>
    <s v="C"/>
    <s v="S"/>
    <n v="2.8647889756541162E-2"/>
  </r>
  <r>
    <s v="Leona Vicario"/>
    <s v="Selva"/>
    <n v="12"/>
    <x v="0"/>
    <n v="3"/>
    <s v="18A"/>
    <n v="28"/>
    <s v="Leguminosae"/>
    <x v="68"/>
    <s v="Tzalam"/>
    <n v="29.5"/>
    <n v="9.3901416424218258"/>
    <n v="3"/>
    <n v="9"/>
    <m/>
    <m/>
    <m/>
    <s v="C"/>
    <s v="S"/>
    <n v="6.9252294612860976E-3"/>
  </r>
  <r>
    <s v="Leona Vicario"/>
    <s v="Selva"/>
    <n v="5"/>
    <x v="2"/>
    <n v="3"/>
    <n v="27"/>
    <n v="29"/>
    <s v="Leguminosae"/>
    <x v="68"/>
    <s v="Tzalam"/>
    <n v="76"/>
    <n v="24.191551349968091"/>
    <n v="3.5"/>
    <n v="10"/>
    <m/>
    <m/>
    <m/>
    <s v="C"/>
    <s v="S"/>
    <n v="4.5963947564939371E-2"/>
  </r>
  <r>
    <s v="Leona Vicario"/>
    <s v="Selva"/>
    <n v="7"/>
    <x v="2"/>
    <n v="3"/>
    <n v="26"/>
    <n v="29"/>
    <s v="Leguminosae"/>
    <x v="68"/>
    <s v="Tzalam"/>
    <n v="103"/>
    <n v="32.785918276930438"/>
    <n v="7"/>
    <n v="14"/>
    <m/>
    <m/>
    <m/>
    <s v="C"/>
    <s v="S"/>
    <n v="8.4423739563095873E-2"/>
  </r>
  <r>
    <s v="Leona Vicario"/>
    <s v="Selva"/>
    <n v="8"/>
    <x v="2"/>
    <n v="2"/>
    <n v="27"/>
    <n v="29"/>
    <s v="Leguminosae"/>
    <x v="68"/>
    <s v="Tzalam"/>
    <n v="59"/>
    <n v="18.780283284843652"/>
    <n v="5"/>
    <n v="13"/>
    <m/>
    <m/>
    <m/>
    <s v="CB"/>
    <s v="S"/>
    <n v="2.770091784514439E-2"/>
  </r>
  <r>
    <s v="Leona Vicario"/>
    <s v="Selva"/>
    <n v="12"/>
    <x v="0"/>
    <n v="3"/>
    <s v="18B"/>
    <n v="29"/>
    <s v="Leguminosae"/>
    <x v="68"/>
    <s v="Tzalam"/>
    <n v="26.5"/>
    <n v="8.4352119838704525"/>
    <n v="2"/>
    <n v="9"/>
    <m/>
    <m/>
    <m/>
    <s v="C"/>
    <s v="S"/>
    <n v="5.5883279393141739E-3"/>
  </r>
  <r>
    <s v="Leona Vicario"/>
    <s v="Selva"/>
    <n v="7"/>
    <x v="2"/>
    <n v="3"/>
    <n v="27"/>
    <n v="30"/>
    <s v="Leguminosae"/>
    <x v="68"/>
    <s v="Tzalam"/>
    <n v="77.5"/>
    <n v="24.669016179243776"/>
    <n v="7"/>
    <n v="14"/>
    <m/>
    <m/>
    <m/>
    <s v="C"/>
    <s v="S"/>
    <n v="4.7796218847284813E-2"/>
  </r>
  <r>
    <s v="Leona Vicario"/>
    <s v="Selva"/>
    <n v="8"/>
    <x v="2"/>
    <n v="2"/>
    <s v="27A"/>
    <n v="30"/>
    <s v="Leguminosae"/>
    <x v="68"/>
    <s v="Tzalam"/>
    <n v="53"/>
    <n v="16.870423967740905"/>
    <n v="7"/>
    <n v="12"/>
    <m/>
    <m/>
    <m/>
    <s v="C"/>
    <s v="S"/>
    <n v="2.2353311757256696E-2"/>
  </r>
  <r>
    <s v="Leona Vicario"/>
    <s v="Selva"/>
    <n v="12"/>
    <x v="0"/>
    <n v="3"/>
    <n v="19"/>
    <n v="30"/>
    <s v="Leguminosae"/>
    <x v="68"/>
    <s v="Tzalam"/>
    <n v="22.5"/>
    <n v="7.1619724391352904"/>
    <n v="6"/>
    <n v="10"/>
    <m/>
    <m/>
    <m/>
    <s v="C"/>
    <s v="S"/>
    <n v="4.0286094970136003E-3"/>
  </r>
  <r>
    <s v="Leona Vicario"/>
    <s v="Selva"/>
    <n v="7"/>
    <x v="2"/>
    <n v="3"/>
    <n v="28"/>
    <n v="31"/>
    <s v="Leguminosae"/>
    <x v="68"/>
    <s v="Tzalam"/>
    <n v="54"/>
    <n v="17.188733853924695"/>
    <n v="7"/>
    <n v="13"/>
    <m/>
    <m/>
    <m/>
    <s v="C"/>
    <s v="S"/>
    <n v="2.3204790702798336E-2"/>
  </r>
  <r>
    <s v="Leona Vicario"/>
    <s v="Selva"/>
    <n v="8"/>
    <x v="2"/>
    <n v="3"/>
    <n v="28"/>
    <n v="31"/>
    <s v="Leguminosae"/>
    <x v="68"/>
    <s v="Tzalam"/>
    <n v="34"/>
    <n v="10.822536130248883"/>
    <n v="4.5"/>
    <n v="10"/>
    <m/>
    <m/>
    <m/>
    <s v="C"/>
    <s v="S"/>
    <n v="9.1991557107115509E-3"/>
  </r>
  <r>
    <s v="Leona Vicario"/>
    <s v="Selva"/>
    <n v="12"/>
    <x v="0"/>
    <n v="3"/>
    <n v="20"/>
    <n v="31"/>
    <s v="Leguminosae"/>
    <x v="68"/>
    <s v="Tzalam"/>
    <n v="25.5"/>
    <n v="8.1169020976866619"/>
    <n v="6"/>
    <n v="9"/>
    <m/>
    <m/>
    <m/>
    <s v="CB"/>
    <s v="S"/>
    <n v="5.1745250872752471E-3"/>
  </r>
  <r>
    <s v="Leona Vicario"/>
    <s v="Selva"/>
    <n v="8"/>
    <x v="2"/>
    <n v="3"/>
    <n v="29"/>
    <n v="32"/>
    <s v="Leguminosae"/>
    <x v="68"/>
    <s v="Tzalam"/>
    <n v="61"/>
    <n v="19.416903057211233"/>
    <n v="6"/>
    <n v="14"/>
    <m/>
    <m/>
    <m/>
    <s v="CB"/>
    <s v="S"/>
    <n v="2.961077716224713E-2"/>
  </r>
  <r>
    <s v="Leona Vicario"/>
    <s v="Selva"/>
    <n v="12"/>
    <x v="0"/>
    <n v="3"/>
    <s v="20A"/>
    <n v="32"/>
    <s v="Leguminosae"/>
    <x v="68"/>
    <s v="Tzalam"/>
    <n v="20.5"/>
    <n v="6.5253526667677093"/>
    <n v="4"/>
    <n v="9"/>
    <m/>
    <m/>
    <m/>
    <s v="C"/>
    <s v="S"/>
    <n v="3.3442432417184515E-3"/>
  </r>
  <r>
    <s v="Leona Vicario"/>
    <s v="Selva"/>
    <n v="5"/>
    <x v="2"/>
    <n v="3"/>
    <n v="31"/>
    <n v="33"/>
    <s v="Leguminosae"/>
    <x v="68"/>
    <s v="Tzalam"/>
    <n v="57"/>
    <n v="18.143663512476071"/>
    <n v="6"/>
    <n v="13"/>
    <m/>
    <m/>
    <m/>
    <s v="C"/>
    <s v="S"/>
    <n v="2.5854720505278404E-2"/>
  </r>
  <r>
    <s v="Leona Vicario"/>
    <s v="Selva"/>
    <n v="8"/>
    <x v="2"/>
    <n v="3"/>
    <s v="29A"/>
    <n v="33"/>
    <s v="Leguminosae"/>
    <x v="68"/>
    <s v="Tzalam"/>
    <n v="50"/>
    <n v="15.915494309189533"/>
    <n v="6"/>
    <n v="14"/>
    <m/>
    <m/>
    <m/>
    <s v="C"/>
    <s v="S"/>
    <n v="1.9894367886486915E-2"/>
  </r>
  <r>
    <s v="Leona Vicario"/>
    <s v="Selva"/>
    <n v="8"/>
    <x v="2"/>
    <n v="3"/>
    <s v="29B"/>
    <n v="34"/>
    <s v="Leguminosae"/>
    <x v="68"/>
    <s v="Tzalam"/>
    <n v="43"/>
    <n v="13.687325105903"/>
    <n v="6"/>
    <n v="14"/>
    <m/>
    <m/>
    <m/>
    <s v="C"/>
    <s v="S"/>
    <n v="1.4713874488845724E-2"/>
  </r>
  <r>
    <s v="Leona Vicario"/>
    <s v="Selva"/>
    <n v="12"/>
    <x v="0"/>
    <n v="3"/>
    <n v="22"/>
    <n v="34"/>
    <s v="Leguminosae"/>
    <x v="68"/>
    <s v="Tzalam"/>
    <n v="20.5"/>
    <n v="6.5253526667677093"/>
    <n v="7"/>
    <n v="10"/>
    <m/>
    <m/>
    <m/>
    <s v="C"/>
    <s v="S"/>
    <n v="3.3442432417184515E-3"/>
  </r>
  <r>
    <s v="Leona Vicario"/>
    <s v="Selva"/>
    <n v="12"/>
    <x v="0"/>
    <n v="3"/>
    <n v="23"/>
    <n v="35"/>
    <s v="Leguminosae"/>
    <x v="68"/>
    <s v="Tzalam"/>
    <n v="27.5"/>
    <n v="8.753521870054243"/>
    <n v="2.4"/>
    <n v="9"/>
    <m/>
    <m/>
    <m/>
    <s v="C"/>
    <s v="S"/>
    <n v="6.0180462856622907E-3"/>
  </r>
  <r>
    <s v="Leona Vicario"/>
    <s v="Selva"/>
    <n v="7"/>
    <x v="2"/>
    <n v="3"/>
    <n v="33"/>
    <n v="36"/>
    <s v="Leguminosae"/>
    <x v="68"/>
    <s v="Tzalam"/>
    <n v="62.5"/>
    <n v="19.894367886486918"/>
    <n v="7"/>
    <n v="14"/>
    <m/>
    <m/>
    <m/>
    <s v="C"/>
    <s v="S"/>
    <n v="3.1084949822635811E-2"/>
  </r>
  <r>
    <s v="Leona Vicario"/>
    <s v="Selva"/>
    <n v="12"/>
    <x v="0"/>
    <n v="3"/>
    <n v="24"/>
    <n v="36"/>
    <s v="Leguminosae"/>
    <x v="68"/>
    <s v="Tzalam"/>
    <n v="29"/>
    <n v="9.2309866993299305"/>
    <n v="9"/>
    <n v="11"/>
    <m/>
    <m/>
    <m/>
    <s v="C"/>
    <s v="S"/>
    <n v="6.6924653570142002E-3"/>
  </r>
  <r>
    <s v="Leona Vicario"/>
    <s v="Selva"/>
    <n v="7"/>
    <x v="2"/>
    <n v="3"/>
    <n v="34"/>
    <n v="37"/>
    <s v="Leguminosae"/>
    <x v="68"/>
    <s v="Tzalam"/>
    <n v="62"/>
    <n v="19.735212943395023"/>
    <n v="6"/>
    <n v="14"/>
    <m/>
    <m/>
    <m/>
    <s v="C"/>
    <s v="S"/>
    <n v="3.0589580062262287E-2"/>
  </r>
  <r>
    <s v="Leona Vicario"/>
    <s v="Selva"/>
    <n v="12"/>
    <x v="0"/>
    <n v="4"/>
    <n v="26"/>
    <n v="38"/>
    <s v="Leguminosae"/>
    <x v="68"/>
    <s v="Tzalam"/>
    <n v="17.5"/>
    <n v="5.5704230082163368"/>
    <n v="2.1"/>
    <n v="8"/>
    <m/>
    <m/>
    <m/>
    <s v="C"/>
    <s v="S"/>
    <n v="2.4370600660946471E-3"/>
  </r>
  <r>
    <s v="Leona Vicario"/>
    <s v="Selva"/>
    <n v="8"/>
    <x v="2"/>
    <n v="3"/>
    <n v="36"/>
    <n v="41"/>
    <s v="Leguminosae"/>
    <x v="68"/>
    <s v="Tzalam"/>
    <n v="62"/>
    <n v="19.735212943395023"/>
    <n v="5.5"/>
    <n v="12"/>
    <m/>
    <m/>
    <m/>
    <s v="C"/>
    <s v="S"/>
    <n v="3.0589580062262287E-2"/>
  </r>
  <r>
    <s v="Leona Vicario"/>
    <s v="Selva"/>
    <n v="12"/>
    <x v="0"/>
    <n v="4"/>
    <n v="29"/>
    <n v="41"/>
    <s v="Leguminosae"/>
    <x v="68"/>
    <s v="Tzalam"/>
    <n v="19.5"/>
    <n v="6.2070427805839179"/>
    <n v="8"/>
    <n v="10"/>
    <m/>
    <m/>
    <m/>
    <s v="C"/>
    <s v="S"/>
    <n v="3.0259333555346601E-3"/>
  </r>
  <r>
    <s v="Leona Vicario"/>
    <s v="Selva"/>
    <n v="12"/>
    <x v="0"/>
    <n v="4"/>
    <n v="30"/>
    <n v="42"/>
    <s v="Leguminosae"/>
    <x v="68"/>
    <s v="Tzalam"/>
    <n v="25"/>
    <n v="7.9577471545947667"/>
    <n v="5"/>
    <n v="10"/>
    <m/>
    <m/>
    <m/>
    <s v="C"/>
    <s v="S"/>
    <n v="4.9735919716217287E-3"/>
  </r>
  <r>
    <s v="Leona Vicario"/>
    <s v="Selva"/>
    <n v="12"/>
    <x v="0"/>
    <n v="4"/>
    <n v="31"/>
    <n v="43"/>
    <s v="Leguminosae"/>
    <x v="68"/>
    <s v="Tzalam"/>
    <n v="17.5"/>
    <n v="5.5704230082163368"/>
    <n v="3.5"/>
    <n v="8"/>
    <m/>
    <m/>
    <m/>
    <s v="CB"/>
    <s v="S"/>
    <n v="2.4370600660946471E-3"/>
  </r>
  <r>
    <s v="Leona Vicario"/>
    <s v="Selva"/>
    <n v="12"/>
    <x v="0"/>
    <n v="4"/>
    <s v="31A"/>
    <n v="44"/>
    <s v="Leguminosae"/>
    <x v="68"/>
    <s v="Tzalam"/>
    <n v="17.5"/>
    <n v="5.5704230082163368"/>
    <n v="6"/>
    <n v="8"/>
    <m/>
    <m/>
    <m/>
    <s v="C"/>
    <s v="S"/>
    <n v="2.4370600660946471E-3"/>
  </r>
  <r>
    <s v="Leona Vicario"/>
    <s v="Selva"/>
    <n v="8"/>
    <x v="2"/>
    <n v="3"/>
    <n v="40"/>
    <n v="45"/>
    <s v="Leguminosae"/>
    <x v="68"/>
    <s v="Tzalam"/>
    <n v="93"/>
    <n v="29.602819415092533"/>
    <n v="2"/>
    <n v="14"/>
    <m/>
    <m/>
    <m/>
    <s v="C"/>
    <s v="S"/>
    <n v="6.8826555140090132E-2"/>
  </r>
  <r>
    <s v="Leona Vicario"/>
    <s v="Selva"/>
    <n v="12"/>
    <x v="0"/>
    <n v="4"/>
    <s v="31B"/>
    <n v="45"/>
    <s v="Leguminosae"/>
    <x v="68"/>
    <s v="Tzalam"/>
    <n v="25.5"/>
    <n v="8.1169020976866619"/>
    <n v="5"/>
    <n v="9"/>
    <m/>
    <m/>
    <m/>
    <s v="C"/>
    <s v="S"/>
    <n v="5.1745250872752471E-3"/>
  </r>
  <r>
    <s v="Leona Vicario"/>
    <s v="Selva"/>
    <n v="12"/>
    <x v="0"/>
    <n v="4"/>
    <s v="31C"/>
    <n v="46"/>
    <s v="Leguminosae"/>
    <x v="68"/>
    <s v="Tzalam"/>
    <n v="27.5"/>
    <n v="8.753521870054243"/>
    <n v="5"/>
    <n v="8"/>
    <m/>
    <m/>
    <m/>
    <s v="C"/>
    <s v="S"/>
    <n v="6.0180462856622907E-3"/>
  </r>
  <r>
    <s v="Leona Vicario"/>
    <s v="Selva"/>
    <n v="12"/>
    <x v="0"/>
    <n v="4"/>
    <s v="31D"/>
    <n v="47"/>
    <s v="Leguminosae"/>
    <x v="68"/>
    <s v="Tzalam"/>
    <n v="25.5"/>
    <n v="8.1169020976866619"/>
    <n v="4"/>
    <n v="9"/>
    <m/>
    <m/>
    <m/>
    <s v="C"/>
    <s v="S"/>
    <n v="5.1745250872752471E-3"/>
  </r>
  <r>
    <s v="Leona Vicario"/>
    <s v="Selva"/>
    <n v="12"/>
    <x v="0"/>
    <n v="4"/>
    <s v="31E"/>
    <n v="48"/>
    <s v="Leguminosae"/>
    <x v="68"/>
    <s v="Tzalam"/>
    <n v="31"/>
    <n v="9.8676064716975116"/>
    <n v="2"/>
    <n v="9"/>
    <m/>
    <m/>
    <m/>
    <s v="C"/>
    <s v="S"/>
    <n v="7.6473950155655718E-3"/>
  </r>
  <r>
    <s v="Leona Vicario"/>
    <s v="Selva"/>
    <n v="8"/>
    <x v="2"/>
    <n v="3"/>
    <n v="44"/>
    <n v="49"/>
    <s v="Leguminosae"/>
    <x v="68"/>
    <s v="Tzalam"/>
    <n v="41"/>
    <n v="13.050705333535419"/>
    <n v="8"/>
    <n v="13"/>
    <m/>
    <m/>
    <m/>
    <s v="C"/>
    <s v="S"/>
    <n v="1.3376972966873806E-2"/>
  </r>
  <r>
    <s v="Leona Vicario"/>
    <s v="Selva"/>
    <n v="12"/>
    <x v="0"/>
    <n v="4"/>
    <n v="32"/>
    <n v="49"/>
    <s v="Leguminosae"/>
    <x v="68"/>
    <s v="Tzalam"/>
    <n v="30"/>
    <n v="9.5492965855137211"/>
    <n v="4.5"/>
    <n v="9"/>
    <m/>
    <m/>
    <m/>
    <s v="C"/>
    <s v="S"/>
    <n v="7.1619724391352906E-3"/>
  </r>
  <r>
    <s v="Leona Vicario"/>
    <s v="Selva"/>
    <n v="8"/>
    <x v="2"/>
    <n v="4"/>
    <n v="45"/>
    <n v="50"/>
    <s v="Leguminosae"/>
    <x v="68"/>
    <s v="Tzalam"/>
    <n v="90"/>
    <n v="28.647889756541161"/>
    <n v="2.5"/>
    <n v="12"/>
    <m/>
    <m/>
    <m/>
    <s v="C"/>
    <s v="S"/>
    <n v="6.4457751952217604E-2"/>
  </r>
  <r>
    <s v="Leona Vicario"/>
    <s v="Selva"/>
    <n v="12"/>
    <x v="0"/>
    <n v="4"/>
    <n v="33"/>
    <n v="50"/>
    <s v="Leguminosae"/>
    <x v="68"/>
    <s v="Tzalam"/>
    <n v="16"/>
    <n v="5.0929581789406511"/>
    <n v="5"/>
    <n v="8"/>
    <m/>
    <m/>
    <m/>
    <s v="C"/>
    <s v="S"/>
    <n v="2.0371832715762603E-3"/>
  </r>
  <r>
    <s v="Leona Vicario"/>
    <s v="Selva"/>
    <n v="12"/>
    <x v="0"/>
    <n v="4"/>
    <n v="35"/>
    <n v="52"/>
    <s v="Leguminosae"/>
    <x v="68"/>
    <s v="Tzalam"/>
    <n v="18"/>
    <n v="5.7295779513082321"/>
    <n v="2"/>
    <n v="9"/>
    <m/>
    <m/>
    <m/>
    <s v="CB"/>
    <s v="S"/>
    <n v="2.5783100780887042E-3"/>
  </r>
  <r>
    <s v="Leona Vicario"/>
    <s v="Selva"/>
    <n v="12"/>
    <x v="0"/>
    <n v="4"/>
    <s v="35A"/>
    <n v="53"/>
    <s v="Leguminosae"/>
    <x v="68"/>
    <s v="Tzalam"/>
    <n v="19.5"/>
    <n v="6.2070427805839179"/>
    <n v="4.5"/>
    <n v="10"/>
    <m/>
    <m/>
    <m/>
    <s v="C"/>
    <s v="S"/>
    <n v="3.0259333555346601E-3"/>
  </r>
  <r>
    <s v="Leona Vicario"/>
    <s v="Selva"/>
    <n v="12"/>
    <x v="0"/>
    <n v="4"/>
    <s v="35B"/>
    <n v="54"/>
    <s v="Leguminosae"/>
    <x v="68"/>
    <s v="Tzalam"/>
    <n v="21.5"/>
    <n v="6.8436625529514998"/>
    <n v="4"/>
    <n v="9"/>
    <m/>
    <m/>
    <m/>
    <s v="C"/>
    <s v="S"/>
    <n v="3.6784686222114311E-3"/>
  </r>
  <r>
    <s v="Leona Vicario"/>
    <s v="Selva"/>
    <n v="8"/>
    <x v="2"/>
    <n v="4"/>
    <n v="50"/>
    <n v="55"/>
    <s v="Leguminosae"/>
    <x v="68"/>
    <s v="Tzalam"/>
    <n v="93"/>
    <n v="29.602819415092533"/>
    <n v="8"/>
    <n v="13"/>
    <m/>
    <m/>
    <m/>
    <s v="C"/>
    <s v="S"/>
    <n v="6.8826555140090132E-2"/>
  </r>
  <r>
    <s v="Leona Vicario"/>
    <s v="Selva"/>
    <n v="12"/>
    <x v="0"/>
    <n v="4"/>
    <n v="36"/>
    <n v="55"/>
    <s v="Leguminosae"/>
    <x v="68"/>
    <s v="Tzalam"/>
    <n v="25.5"/>
    <n v="8.1169020976866619"/>
    <n v="4"/>
    <n v="10"/>
    <m/>
    <m/>
    <m/>
    <s v="CB"/>
    <s v="S"/>
    <n v="5.1745250872752471E-3"/>
  </r>
  <r>
    <s v="Leona Vicario"/>
    <s v="Selva"/>
    <n v="12"/>
    <x v="0"/>
    <n v="4"/>
    <s v="36A"/>
    <n v="56"/>
    <s v="Leguminosae"/>
    <x v="68"/>
    <s v="Tzalam"/>
    <n v="21.5"/>
    <n v="6.8436625529514998"/>
    <n v="3"/>
    <n v="10"/>
    <m/>
    <m/>
    <m/>
    <s v="C"/>
    <s v="S"/>
    <n v="3.6784686222114311E-3"/>
  </r>
  <r>
    <s v="Leona Vicario"/>
    <s v="Selva"/>
    <n v="12"/>
    <x v="0"/>
    <n v="4"/>
    <n v="37"/>
    <n v="57"/>
    <s v="Leguminosae"/>
    <x v="68"/>
    <s v="Tzalam"/>
    <n v="22"/>
    <n v="7.0028174960433951"/>
    <n v="4"/>
    <n v="9"/>
    <m/>
    <m/>
    <m/>
    <s v="CB"/>
    <s v="S"/>
    <n v="3.8515496228238677E-3"/>
  </r>
  <r>
    <s v="Leona Vicario"/>
    <s v="Selva"/>
    <n v="12"/>
    <x v="0"/>
    <n v="4"/>
    <s v="37A"/>
    <n v="58"/>
    <s v="Leguminosae"/>
    <x v="68"/>
    <s v="Tzalam"/>
    <n v="20.5"/>
    <n v="6.5253526667677093"/>
    <n v="5"/>
    <n v="9"/>
    <m/>
    <m/>
    <m/>
    <s v="C"/>
    <s v="S"/>
    <n v="3.3442432417184515E-3"/>
  </r>
  <r>
    <s v="Leona Vicario"/>
    <s v="Selva"/>
    <n v="8"/>
    <x v="2"/>
    <n v="4"/>
    <n v="56"/>
    <n v="61"/>
    <s v="Leguminosae"/>
    <x v="68"/>
    <s v="Tzalam"/>
    <n v="72"/>
    <n v="22.918311805232928"/>
    <n v="5"/>
    <n v="12"/>
    <m/>
    <m/>
    <m/>
    <s v="C"/>
    <s v="S"/>
    <n v="4.1252961249419268E-2"/>
  </r>
  <r>
    <s v="Leona Vicario"/>
    <s v="Selva"/>
    <n v="8"/>
    <x v="2"/>
    <n v="4"/>
    <s v="56A"/>
    <n v="62"/>
    <s v="Leguminosae"/>
    <x v="68"/>
    <s v="Tzalam"/>
    <n v="66"/>
    <n v="21.008452488130185"/>
    <n v="7"/>
    <n v="12"/>
    <m/>
    <m/>
    <m/>
    <s v="C"/>
    <s v="S"/>
    <n v="3.4663946605414803E-2"/>
  </r>
  <r>
    <s v="Leona Vicario"/>
    <s v="Selva"/>
    <n v="3"/>
    <x v="2"/>
    <n v="4"/>
    <n v="54"/>
    <n v="63"/>
    <s v="Leguminosae"/>
    <x v="68"/>
    <s v="Tzalam"/>
    <n v="96.5"/>
    <n v="30.7169040167358"/>
    <n v="4"/>
    <n v="13"/>
    <m/>
    <m/>
    <m/>
    <s v="C"/>
    <s v="S"/>
    <n v="7.4104530940375113E-2"/>
  </r>
  <r>
    <s v="Leona Vicario"/>
    <s v="Selva"/>
    <n v="8"/>
    <x v="2"/>
    <n v="4"/>
    <s v="56B"/>
    <n v="63"/>
    <s v="Leguminosae"/>
    <x v="68"/>
    <s v="Tzalam"/>
    <n v="50"/>
    <n v="15.915494309189533"/>
    <n v="5.5"/>
    <n v="10"/>
    <m/>
    <m/>
    <m/>
    <s v="C"/>
    <s v="S"/>
    <n v="1.9894367886486915E-2"/>
  </r>
  <r>
    <s v="Leona Vicario"/>
    <s v="Selva"/>
    <n v="8"/>
    <x v="2"/>
    <n v="4"/>
    <n v="57"/>
    <n v="64"/>
    <s v="Leguminosae"/>
    <x v="68"/>
    <s v="Tzalam"/>
    <n v="50.5"/>
    <n v="16.074649252281429"/>
    <n v="4"/>
    <n v="13"/>
    <m/>
    <m/>
    <m/>
    <s v="C"/>
    <s v="S"/>
    <n v="2.0294244681005304E-2"/>
  </r>
  <r>
    <s v="Leona Vicario"/>
    <s v="Selva"/>
    <n v="1"/>
    <x v="2"/>
    <n v="4"/>
    <n v="21"/>
    <n v="24"/>
    <s v="Icacinaceae"/>
    <x v="69"/>
    <s v="Uvas che' "/>
    <n v="35"/>
    <n v="11.140846016432674"/>
    <n v="3"/>
    <n v="10"/>
    <m/>
    <m/>
    <m/>
    <s v="C"/>
    <s v="S"/>
    <n v="9.7482402643785885E-3"/>
  </r>
  <r>
    <s v="Leona Vicario"/>
    <s v="Selva"/>
    <n v="12"/>
    <x v="1"/>
    <m/>
    <n v="6"/>
    <n v="6"/>
    <s v="Rhamnaceae"/>
    <x v="70"/>
    <s v="Ciruela de monte"/>
    <m/>
    <m/>
    <m/>
    <n v="5"/>
    <n v="1.5"/>
    <n v="1"/>
    <n v="1.5"/>
    <m/>
    <s v="S"/>
    <m/>
  </r>
  <r>
    <s v="Leona Vicario"/>
    <s v="Selva"/>
    <n v="7"/>
    <x v="2"/>
    <n v="1"/>
    <n v="2"/>
    <n v="2"/>
    <s v="Arecaceae"/>
    <x v="60"/>
    <s v="Xa'an"/>
    <n v="65"/>
    <n v="20.690142601946395"/>
    <n v="4"/>
    <n v="7"/>
    <m/>
    <m/>
    <m/>
    <s v="R"/>
    <s v="S"/>
    <n v="3.3621481728162893E-2"/>
  </r>
  <r>
    <s v="Leona Vicario"/>
    <s v="Selva"/>
    <n v="1"/>
    <x v="2"/>
    <n v="2"/>
    <n v="4"/>
    <n v="5"/>
    <s v="Arecaceae"/>
    <x v="60"/>
    <s v="Xa'an"/>
    <n v="64"/>
    <n v="20.371832715762604"/>
    <n v="1.8"/>
    <n v="5"/>
    <m/>
    <m/>
    <m/>
    <s v="R"/>
    <s v="S"/>
    <n v="3.2594932345220165E-2"/>
  </r>
  <r>
    <s v="Leona Vicario"/>
    <s v="Selva"/>
    <n v="8"/>
    <x v="2"/>
    <n v="1"/>
    <n v="6"/>
    <n v="7"/>
    <s v="Arecaceae"/>
    <x v="60"/>
    <s v="Xa'an"/>
    <n v="64"/>
    <n v="20.371832715762604"/>
    <n v="6"/>
    <n v="8"/>
    <m/>
    <m/>
    <m/>
    <s v="C"/>
    <s v="S"/>
    <n v="3.2594932345220165E-2"/>
  </r>
  <r>
    <s v="Leona Vicario"/>
    <s v="Selva"/>
    <n v="10"/>
    <x v="2"/>
    <n v="3"/>
    <n v="12"/>
    <n v="12"/>
    <s v="Arecaceae"/>
    <x v="60"/>
    <s v="Xa'an"/>
    <n v="34"/>
    <n v="10.822536130248883"/>
    <n v="1.3"/>
    <n v="5.5"/>
    <m/>
    <m/>
    <m/>
    <s v="C"/>
    <s v="S"/>
    <n v="9.1991557107115509E-3"/>
  </r>
  <r>
    <s v="Leona Vicario"/>
    <s v="Selva"/>
    <n v="11"/>
    <x v="2"/>
    <n v="3"/>
    <n v="11"/>
    <n v="12"/>
    <s v="Arecaceae"/>
    <x v="60"/>
    <s v="Xa'an"/>
    <n v="50"/>
    <n v="15.915494309189533"/>
    <n v="5"/>
    <n v="8"/>
    <m/>
    <m/>
    <m/>
    <s v="C"/>
    <s v="S"/>
    <n v="1.9894367886486915E-2"/>
  </r>
  <r>
    <s v="Leona Vicario"/>
    <s v="Selva"/>
    <n v="3"/>
    <x v="2"/>
    <n v="2"/>
    <n v="23"/>
    <n v="23"/>
    <s v="Arecaceae"/>
    <x v="60"/>
    <s v="Xa'an"/>
    <n v="55"/>
    <n v="17.507043740108486"/>
    <n v="5"/>
    <n v="8"/>
    <m/>
    <m/>
    <m/>
    <s v="C"/>
    <s v="S"/>
    <n v="2.4072185142649163E-2"/>
  </r>
  <r>
    <s v="Leona Vicario"/>
    <s v="Selva"/>
    <n v="7"/>
    <x v="2"/>
    <n v="2"/>
    <n v="22"/>
    <n v="25"/>
    <s v="Arecaceae"/>
    <x v="60"/>
    <s v="Xa'an"/>
    <n v="72"/>
    <n v="22.918311805232928"/>
    <n v="8"/>
    <n v="14"/>
    <m/>
    <m/>
    <m/>
    <s v="C"/>
    <s v="S"/>
    <n v="4.1252961249419268E-2"/>
  </r>
  <r>
    <s v="Leona Vicario"/>
    <s v="Selva"/>
    <n v="7"/>
    <x v="2"/>
    <n v="4"/>
    <n v="43"/>
    <n v="46"/>
    <s v="Arecaceae"/>
    <x v="60"/>
    <s v="Xa'an"/>
    <n v="80"/>
    <n v="25.464790894703256"/>
    <n v="3.5"/>
    <n v="8"/>
    <m/>
    <m/>
    <m/>
    <s v="C"/>
    <s v="S"/>
    <n v="5.0929581789406514E-2"/>
  </r>
  <r>
    <s v="Leona Vicario"/>
    <s v="Selva"/>
    <n v="7"/>
    <x v="2"/>
    <n v="4"/>
    <n v="44"/>
    <n v="47"/>
    <s v="Arecaceae"/>
    <x v="60"/>
    <s v="Xa'an"/>
    <n v="55"/>
    <n v="17.507043740108486"/>
    <n v="6"/>
    <n v="9"/>
    <m/>
    <m/>
    <m/>
    <s v="C"/>
    <s v="S"/>
    <n v="2.4072185142649163E-2"/>
  </r>
  <r>
    <s v="Leona Vicario"/>
    <s v="Selva"/>
    <n v="9"/>
    <x v="0"/>
    <n v="1"/>
    <n v="1"/>
    <n v="1"/>
    <s v="Leguminosae"/>
    <x v="52"/>
    <s v="Xul"/>
    <n v="22"/>
    <n v="7.0028174960433951"/>
    <n v="7.5"/>
    <n v="9"/>
    <m/>
    <m/>
    <m/>
    <s v="C"/>
    <s v="S"/>
    <n v="3.8515496228238677E-3"/>
  </r>
  <r>
    <s v="Leona Vicario"/>
    <s v="Selva"/>
    <n v="9"/>
    <x v="0"/>
    <n v="1"/>
    <n v="4"/>
    <n v="4"/>
    <s v="Leguminosae"/>
    <x v="52"/>
    <s v="Xul"/>
    <n v="27"/>
    <n v="8.5943669269623477"/>
    <n v="5"/>
    <n v="10"/>
    <m/>
    <m/>
    <m/>
    <s v="C"/>
    <s v="S"/>
    <n v="5.8011976756995841E-3"/>
  </r>
  <r>
    <s v="Leona Vicario"/>
    <s v="Selva"/>
    <n v="9"/>
    <x v="0"/>
    <n v="1"/>
    <n v="6"/>
    <n v="6"/>
    <s v="Leguminosae"/>
    <x v="52"/>
    <s v="Xul"/>
    <n v="18.5"/>
    <n v="5.8887328944001274"/>
    <n v="7"/>
    <n v="10"/>
    <m/>
    <m/>
    <m/>
    <s v="C"/>
    <s v="S"/>
    <n v="2.723538963660059E-3"/>
  </r>
  <r>
    <s v="Leona Vicario"/>
    <s v="Selva"/>
    <n v="12"/>
    <x v="1"/>
    <m/>
    <n v="7"/>
    <n v="7"/>
    <s v="Rhamnaceae"/>
    <x v="70"/>
    <s v="Ciruela de monte"/>
    <m/>
    <m/>
    <m/>
    <n v="5"/>
    <n v="1"/>
    <n v="1"/>
    <n v="1"/>
    <m/>
    <s v="S"/>
    <m/>
  </r>
  <r>
    <s v="Leona Vicario"/>
    <s v="Selva"/>
    <n v="12"/>
    <x v="1"/>
    <m/>
    <n v="8"/>
    <n v="8"/>
    <s v="Myrtaceae"/>
    <x v="1"/>
    <s v="Granada cimarrona"/>
    <m/>
    <m/>
    <m/>
    <n v="2.4"/>
    <n v="1"/>
    <n v="0.9"/>
    <n v="0.9"/>
    <m/>
    <s v="S"/>
    <m/>
  </r>
  <r>
    <s v="Leona Vicario"/>
    <s v="Selva"/>
    <n v="9"/>
    <x v="0"/>
    <n v="1"/>
    <n v="8"/>
    <n v="8"/>
    <s v="Leguminosae"/>
    <x v="52"/>
    <s v="Xul"/>
    <n v="17"/>
    <n v="5.4112680651244416"/>
    <n v="7"/>
    <n v="9"/>
    <m/>
    <m/>
    <m/>
    <s v="C"/>
    <s v="S"/>
    <n v="2.2997889276778877E-3"/>
  </r>
  <r>
    <s v="Leona Vicario"/>
    <s v="Selva"/>
    <n v="12"/>
    <x v="1"/>
    <m/>
    <n v="9"/>
    <n v="9"/>
    <s v="Rubiaceae"/>
    <x v="35"/>
    <s v="Café de Monte"/>
    <m/>
    <m/>
    <m/>
    <n v="1.2"/>
    <n v="0.9"/>
    <n v="0.8"/>
    <n v="0.72000000000000008"/>
    <m/>
    <s v="S"/>
    <m/>
  </r>
  <r>
    <s v="Leona Vicario"/>
    <s v="Selva"/>
    <n v="12"/>
    <x v="1"/>
    <m/>
    <n v="10"/>
    <n v="10"/>
    <s v="Rubiaceae"/>
    <x v="35"/>
    <s v="Café de Monte"/>
    <m/>
    <m/>
    <m/>
    <n v="1.2"/>
    <n v="0.9"/>
    <n v="0.8"/>
    <n v="0.72000000000000008"/>
    <m/>
    <s v="S"/>
    <m/>
  </r>
  <r>
    <s v="Leona Vicario"/>
    <s v="Selva"/>
    <n v="12"/>
    <x v="1"/>
    <m/>
    <n v="11"/>
    <n v="11"/>
    <s v="Bignoniaceae"/>
    <x v="71"/>
    <s v="Bejuco seis hojas"/>
    <m/>
    <m/>
    <m/>
    <n v="9"/>
    <n v="1"/>
    <n v="1"/>
    <n v="1"/>
    <m/>
    <s v="S"/>
    <m/>
  </r>
  <r>
    <s v="Leona Vicario"/>
    <s v="Selva"/>
    <n v="9"/>
    <x v="0"/>
    <n v="2"/>
    <n v="14"/>
    <n v="14"/>
    <s v="Leguminosae"/>
    <x v="52"/>
    <s v="Xul"/>
    <n v="17"/>
    <n v="5.4112680651244416"/>
    <n v="9"/>
    <n v="12"/>
    <m/>
    <m/>
    <m/>
    <s v="C"/>
    <s v="S"/>
    <n v="2.2997889276778877E-3"/>
  </r>
  <r>
    <s v="Leona Vicario"/>
    <s v="Selva"/>
    <n v="9"/>
    <x v="0"/>
    <n v="2"/>
    <n v="16"/>
    <n v="16"/>
    <s v="Leguminosae"/>
    <x v="52"/>
    <s v="Xul"/>
    <n v="19.5"/>
    <n v="6.2070427805839179"/>
    <n v="4"/>
    <n v="9"/>
    <m/>
    <m/>
    <m/>
    <s v="C"/>
    <s v="S"/>
    <n v="3.0259333555346601E-3"/>
  </r>
  <r>
    <s v="Leona Vicario"/>
    <s v="Selva"/>
    <n v="9"/>
    <x v="0"/>
    <n v="2"/>
    <n v="18"/>
    <n v="18"/>
    <s v="Leguminosae"/>
    <x v="52"/>
    <s v="Xul"/>
    <n v="18"/>
    <n v="5.7295779513082321"/>
    <n v="5"/>
    <n v="8"/>
    <m/>
    <m/>
    <m/>
    <s v="C"/>
    <s v="S"/>
    <n v="2.5783100780887042E-3"/>
  </r>
  <r>
    <s v="Leona Vicario"/>
    <s v="Selva"/>
    <n v="12"/>
    <x v="1"/>
    <m/>
    <n v="12"/>
    <n v="12"/>
    <s v="Bignoniaceae"/>
    <x v="26"/>
    <s v="Sool aak"/>
    <m/>
    <m/>
    <m/>
    <n v="5"/>
    <n v="2"/>
    <n v="1"/>
    <n v="2"/>
    <m/>
    <s v="S"/>
    <m/>
  </r>
  <r>
    <s v="Leona Vicario"/>
    <s v="Selva"/>
    <n v="9"/>
    <x v="0"/>
    <n v="2"/>
    <n v="22"/>
    <n v="22"/>
    <s v="Leguminosae"/>
    <x v="52"/>
    <s v="Xul"/>
    <n v="18.5"/>
    <n v="5.8887328944001274"/>
    <n v="8"/>
    <n v="11"/>
    <m/>
    <m/>
    <m/>
    <s v="C"/>
    <s v="S"/>
    <n v="2.723538963660059E-3"/>
  </r>
  <r>
    <s v="Leona Vicario"/>
    <s v="Selva"/>
    <n v="12"/>
    <x v="1"/>
    <m/>
    <n v="13"/>
    <n v="13"/>
    <s v="Vitaceae "/>
    <x v="32"/>
    <s v="Bejuco Cissus"/>
    <m/>
    <m/>
    <m/>
    <n v="0.8"/>
    <n v="0.15"/>
    <n v="0.2"/>
    <n v="0.03"/>
    <m/>
    <s v="S"/>
    <m/>
  </r>
  <r>
    <s v="Leona Vicario"/>
    <s v="Selva"/>
    <n v="12"/>
    <x v="1"/>
    <m/>
    <n v="14"/>
    <n v="14"/>
    <s v="Bignoniaceae"/>
    <x v="71"/>
    <s v="Bejuco seis hojas"/>
    <m/>
    <m/>
    <m/>
    <n v="4"/>
    <n v="2"/>
    <n v="2"/>
    <n v="4"/>
    <m/>
    <s v="S"/>
    <m/>
  </r>
  <r>
    <s v="Leona Vicario"/>
    <s v="Selva"/>
    <n v="12"/>
    <x v="1"/>
    <m/>
    <n v="15"/>
    <n v="15"/>
    <s v="Bignoniaceae"/>
    <x v="71"/>
    <s v="Bejuco seis hojas"/>
    <m/>
    <m/>
    <m/>
    <n v="8"/>
    <n v="2"/>
    <n v="2"/>
    <n v="4"/>
    <m/>
    <s v="S"/>
    <m/>
  </r>
  <r>
    <s v="Leona Vicario"/>
    <s v="Selva"/>
    <n v="9"/>
    <x v="2"/>
    <n v="4"/>
    <n v="24"/>
    <n v="27"/>
    <s v="Leguminosae"/>
    <x v="52"/>
    <s v="Xul"/>
    <n v="32"/>
    <n v="10.185916357881302"/>
    <n v="6"/>
    <n v="12"/>
    <m/>
    <m/>
    <m/>
    <s v="C"/>
    <s v="S"/>
    <n v="8.1487330863050413E-3"/>
  </r>
  <r>
    <s v="Leona Vicario"/>
    <s v="Selva"/>
    <n v="10"/>
    <x v="0"/>
    <n v="3"/>
    <n v="36"/>
    <n v="36"/>
    <s v="Leguminosae"/>
    <x v="52"/>
    <s v="Xul"/>
    <n v="22"/>
    <n v="7.0028174960433951"/>
    <n v="6"/>
    <n v="9"/>
    <m/>
    <m/>
    <m/>
    <s v="C"/>
    <s v="S"/>
    <n v="3.8515496228238677E-3"/>
  </r>
  <r>
    <s v="Leona Vicario"/>
    <s v="Selva"/>
    <n v="9"/>
    <x v="0"/>
    <n v="4"/>
    <n v="42"/>
    <n v="42"/>
    <s v="Leguminosae"/>
    <x v="52"/>
    <s v="Xul"/>
    <n v="23.5"/>
    <n v="7.4802823253190809"/>
    <n v="8"/>
    <n v="12"/>
    <m/>
    <m/>
    <m/>
    <s v="C"/>
    <s v="S"/>
    <n v="4.3946658661249598E-3"/>
  </r>
  <r>
    <s v="Leona Vicario"/>
    <s v="Selva"/>
    <n v="11"/>
    <x v="2"/>
    <n v="1"/>
    <n v="1"/>
    <n v="1"/>
    <s v="Lamiaceae"/>
    <x v="9"/>
    <s v="Ya'axnik"/>
    <n v="46"/>
    <n v="14.642254764454371"/>
    <n v="3.5"/>
    <n v="8"/>
    <m/>
    <m/>
    <m/>
    <s v="CB"/>
    <s v="S"/>
    <n v="1.6838592979122526E-2"/>
  </r>
  <r>
    <s v="Leona Vicario"/>
    <s v="Selva"/>
    <n v="11"/>
    <x v="0"/>
    <n v="1"/>
    <n v="1"/>
    <n v="1"/>
    <s v="Lamiaceae"/>
    <x v="9"/>
    <s v="Ya'axnik"/>
    <n v="30"/>
    <n v="9.5492965855137211"/>
    <n v="3.5"/>
    <n v="8"/>
    <m/>
    <m/>
    <m/>
    <s v="C"/>
    <s v="S"/>
    <n v="7.1619724391352906E-3"/>
  </r>
  <r>
    <s v="Leona Vicario"/>
    <s v="Selva"/>
    <n v="11"/>
    <x v="2"/>
    <n v="1"/>
    <s v="1A"/>
    <n v="2"/>
    <s v="Lamiaceae"/>
    <x v="9"/>
    <s v="Ya'axnik"/>
    <n v="35.5"/>
    <n v="11.300000959524569"/>
    <n v="3"/>
    <n v="8"/>
    <m/>
    <m/>
    <m/>
    <s v="C"/>
    <s v="S"/>
    <n v="1.0028750851578054E-2"/>
  </r>
  <r>
    <s v="Leona Vicario"/>
    <s v="Selva"/>
    <n v="11"/>
    <x v="0"/>
    <n v="1"/>
    <n v="2"/>
    <n v="2"/>
    <s v="Lamiaceae"/>
    <x v="9"/>
    <s v="Ya'axnik"/>
    <n v="24.5"/>
    <n v="7.7985922115028714"/>
    <n v="4"/>
    <n v="8"/>
    <m/>
    <m/>
    <m/>
    <s v="C"/>
    <s v="S"/>
    <n v="4.7766377295455084E-3"/>
  </r>
  <r>
    <s v="Leona Vicario"/>
    <s v="Selva"/>
    <n v="6"/>
    <x v="2"/>
    <n v="1"/>
    <n v="3"/>
    <n v="3"/>
    <s v="Lamiaceae"/>
    <x v="9"/>
    <s v="Ya'axnik"/>
    <n v="35"/>
    <n v="11.140846016432674"/>
    <n v="6"/>
    <n v="10"/>
    <m/>
    <m/>
    <m/>
    <s v="CB"/>
    <s v="S"/>
    <n v="9.7482402643785885E-3"/>
  </r>
  <r>
    <s v="Leona Vicario"/>
    <s v="Selva"/>
    <n v="5"/>
    <x v="0"/>
    <n v="1"/>
    <n v="2"/>
    <n v="3"/>
    <s v="Lamiaceae"/>
    <x v="9"/>
    <s v="Ya'axnik"/>
    <n v="28"/>
    <n v="8.91267681314614"/>
    <n v="5"/>
    <n v="14"/>
    <m/>
    <m/>
    <m/>
    <s v="C"/>
    <s v="S"/>
    <n v="6.2388737692022989E-3"/>
  </r>
  <r>
    <s v="Leona Vicario"/>
    <s v="Selva"/>
    <n v="8"/>
    <x v="0"/>
    <n v="1"/>
    <n v="3"/>
    <n v="3"/>
    <s v="Lamiaceae"/>
    <x v="9"/>
    <s v="Ya'axnik"/>
    <n v="19"/>
    <n v="6.0478878374920226"/>
    <n v="7"/>
    <n v="9"/>
    <m/>
    <m/>
    <m/>
    <s v="C"/>
    <s v="S"/>
    <n v="2.8727467228087107E-3"/>
  </r>
  <r>
    <s v="Leona Vicario"/>
    <s v="Selva"/>
    <n v="5"/>
    <x v="2"/>
    <n v="1"/>
    <n v="4"/>
    <n v="4"/>
    <s v="Lamiaceae"/>
    <x v="9"/>
    <s v="Ya'axnik"/>
    <n v="37.5"/>
    <n v="11.93662073189215"/>
    <n v="6"/>
    <n v="10"/>
    <m/>
    <m/>
    <m/>
    <s v="C"/>
    <s v="S"/>
    <n v="1.1190581936148891E-2"/>
  </r>
  <r>
    <s v="Leona Vicario"/>
    <s v="Selva"/>
    <n v="6"/>
    <x v="2"/>
    <n v="1"/>
    <s v="3A"/>
    <n v="4"/>
    <s v="Lamiaceae"/>
    <x v="9"/>
    <s v="Ya'axnik"/>
    <n v="32.5"/>
    <n v="10.345071300973197"/>
    <n v="6"/>
    <n v="10"/>
    <m/>
    <m/>
    <m/>
    <s v="C"/>
    <s v="S"/>
    <n v="8.4053704320407232E-3"/>
  </r>
  <r>
    <s v="Leona Vicario"/>
    <s v="Selva"/>
    <n v="8"/>
    <x v="0"/>
    <n v="1"/>
    <n v="4"/>
    <n v="4"/>
    <s v="Lamiaceae"/>
    <x v="9"/>
    <s v="Ya'axnik"/>
    <n v="25"/>
    <n v="7.9577471545947667"/>
    <n v="4.5"/>
    <n v="9"/>
    <m/>
    <m/>
    <m/>
    <s v="C"/>
    <s v="S"/>
    <n v="4.9735919716217287E-3"/>
  </r>
  <r>
    <s v="Leona Vicario"/>
    <s v="Selva"/>
    <n v="7"/>
    <x v="0"/>
    <n v="3"/>
    <n v="5"/>
    <n v="5"/>
    <s v="Lamiaceae"/>
    <x v="9"/>
    <s v="Ya'axnik"/>
    <n v="28"/>
    <n v="8.91267681314614"/>
    <n v="6.5"/>
    <n v="11"/>
    <m/>
    <m/>
    <m/>
    <s v="C"/>
    <s v="S"/>
    <n v="6.2388737692022989E-3"/>
  </r>
  <r>
    <s v="Leona Vicario"/>
    <s v="Selva"/>
    <n v="8"/>
    <x v="2"/>
    <n v="1"/>
    <n v="5"/>
    <n v="6"/>
    <s v="Lamiaceae"/>
    <x v="9"/>
    <s v="Ya'axnik"/>
    <n v="36"/>
    <n v="11.459155902616464"/>
    <n v="1.8"/>
    <n v="10"/>
    <m/>
    <m/>
    <m/>
    <s v="C"/>
    <s v="S"/>
    <n v="1.0313240312354817E-2"/>
  </r>
  <r>
    <s v="Leona Vicario"/>
    <s v="Selva"/>
    <n v="7"/>
    <x v="2"/>
    <n v="1"/>
    <n v="6"/>
    <n v="7"/>
    <s v="Lamiaceae"/>
    <x v="9"/>
    <s v="Ya'axnik"/>
    <n v="123"/>
    <n v="39.152116000606256"/>
    <n v="6"/>
    <n v="13"/>
    <m/>
    <m/>
    <m/>
    <s v="C"/>
    <s v="SB"/>
    <n v="0.12039275670186424"/>
  </r>
  <r>
    <s v="Leona Vicario"/>
    <s v="Selva"/>
    <n v="8"/>
    <x v="0"/>
    <n v="1"/>
    <n v="7"/>
    <n v="7"/>
    <s v="Lamiaceae"/>
    <x v="9"/>
    <s v="Ya'axnik"/>
    <n v="28"/>
    <n v="8.91267681314614"/>
    <n v="6"/>
    <n v="9"/>
    <m/>
    <m/>
    <m/>
    <s v="C"/>
    <s v="S"/>
    <n v="6.2388737692022989E-3"/>
  </r>
  <r>
    <s v="Leona Vicario"/>
    <s v="Selva"/>
    <n v="7"/>
    <x v="2"/>
    <n v="1"/>
    <s v="6A"/>
    <n v="8"/>
    <s v="Lamiaceae"/>
    <x v="9"/>
    <s v="Ya'axnik"/>
    <n v="68"/>
    <n v="21.645072260497766"/>
    <n v="6"/>
    <n v="13"/>
    <m/>
    <m/>
    <m/>
    <s v="C"/>
    <s v="S"/>
    <n v="3.6796622842846204E-2"/>
  </r>
  <r>
    <s v="Leona Vicario"/>
    <s v="Selva"/>
    <n v="12"/>
    <x v="2"/>
    <n v="3"/>
    <n v="7"/>
    <n v="8"/>
    <s v="Lamiaceae"/>
    <x v="9"/>
    <s v="Ya'axnik"/>
    <n v="38.5"/>
    <n v="12.254930618075941"/>
    <n v="5"/>
    <n v="11"/>
    <m/>
    <m/>
    <m/>
    <s v="C"/>
    <s v="S"/>
    <n v="1.1795370719898092E-2"/>
  </r>
  <r>
    <s v="Leona Vicario"/>
    <s v="Selva"/>
    <n v="7"/>
    <x v="2"/>
    <n v="1"/>
    <s v="6B"/>
    <n v="9"/>
    <s v="Lamiaceae"/>
    <x v="9"/>
    <s v="Ya'axnik"/>
    <n v="58"/>
    <n v="18.461973398659861"/>
    <n v="1.8"/>
    <n v="12"/>
    <m/>
    <m/>
    <m/>
    <s v="C"/>
    <s v="S"/>
    <n v="2.6769861428056801E-2"/>
  </r>
  <r>
    <s v="Leona Vicario"/>
    <s v="Selva"/>
    <n v="12"/>
    <x v="2"/>
    <n v="3"/>
    <n v="9"/>
    <n v="10"/>
    <s v="Lamiaceae"/>
    <x v="9"/>
    <s v="Ya'axnik"/>
    <n v="33"/>
    <n v="10.504226244065093"/>
    <n v="4.5"/>
    <n v="10"/>
    <m/>
    <m/>
    <m/>
    <s v="C"/>
    <s v="S"/>
    <n v="8.6659866513537007E-3"/>
  </r>
  <r>
    <s v="Leona Vicario"/>
    <s v="Selva"/>
    <n v="4"/>
    <x v="2"/>
    <n v="1"/>
    <n v="11"/>
    <n v="11"/>
    <s v="Lamiaceae"/>
    <x v="9"/>
    <s v="Ya'axnik"/>
    <n v="34"/>
    <n v="10.822536130248883"/>
    <n v="6"/>
    <n v="10"/>
    <m/>
    <m/>
    <m/>
    <s v="C"/>
    <s v="S"/>
    <n v="9.1991557107115509E-3"/>
  </r>
  <r>
    <s v="Leona Vicario"/>
    <s v="Selva"/>
    <n v="5"/>
    <x v="2"/>
    <n v="1"/>
    <n v="11"/>
    <n v="11"/>
    <s v="Lamiaceae"/>
    <x v="9"/>
    <s v="Ya'axnik"/>
    <n v="36.5"/>
    <n v="11.618310845708359"/>
    <n v="3"/>
    <n v="9"/>
    <m/>
    <m/>
    <m/>
    <s v="CB"/>
    <s v="S"/>
    <n v="1.0601708646708877E-2"/>
  </r>
  <r>
    <s v="Leona Vicario"/>
    <s v="Selva"/>
    <n v="4"/>
    <x v="2"/>
    <n v="1"/>
    <n v="12"/>
    <n v="12"/>
    <s v="Lamiaceae"/>
    <x v="9"/>
    <s v="Ya'axnik"/>
    <n v="49.5"/>
    <n v="15.756339366097638"/>
    <n v="6"/>
    <n v="12"/>
    <m/>
    <m/>
    <m/>
    <s v="C"/>
    <s v="S"/>
    <n v="1.9498469965545825E-2"/>
  </r>
  <r>
    <s v="Leona Vicario"/>
    <s v="Selva"/>
    <n v="5"/>
    <x v="2"/>
    <n v="1"/>
    <n v="12"/>
    <n v="12"/>
    <s v="Lamiaceae"/>
    <x v="9"/>
    <s v="Ya'axnik"/>
    <n v="37"/>
    <n v="11.777465788800255"/>
    <n v="6"/>
    <n v="13"/>
    <m/>
    <m/>
    <m/>
    <s v="C"/>
    <s v="S"/>
    <n v="1.0894155854640236E-2"/>
  </r>
  <r>
    <s v="Leona Vicario"/>
    <s v="Selva"/>
    <n v="5"/>
    <x v="2"/>
    <n v="1"/>
    <s v="12A"/>
    <n v="13"/>
    <s v="Lamiaceae"/>
    <x v="9"/>
    <s v="Ya'axnik"/>
    <n v="32.5"/>
    <n v="10.345071300973197"/>
    <n v="4"/>
    <n v="10"/>
    <m/>
    <m/>
    <m/>
    <s v="C"/>
    <s v="S"/>
    <n v="8.4053704320407232E-3"/>
  </r>
  <r>
    <s v="Leona Vicario"/>
    <s v="Selva"/>
    <n v="11"/>
    <x v="2"/>
    <n v="3"/>
    <n v="12"/>
    <n v="13"/>
    <s v="Lamiaceae"/>
    <x v="9"/>
    <s v="Ya'axnik"/>
    <n v="34.5"/>
    <n v="10.981691073340778"/>
    <n v="6"/>
    <n v="12"/>
    <m/>
    <m/>
    <m/>
    <s v="C"/>
    <s v="S"/>
    <n v="9.4717085507564219E-3"/>
  </r>
  <r>
    <s v="Leona Vicario"/>
    <s v="Selva"/>
    <n v="2"/>
    <x v="0"/>
    <n v="4"/>
    <n v="14"/>
    <n v="14"/>
    <s v="Lamiaceae"/>
    <x v="9"/>
    <s v="Ya'axnik"/>
    <n v="17"/>
    <n v="5.4112680651244416"/>
    <n v="2.5"/>
    <n v="5"/>
    <m/>
    <m/>
    <m/>
    <s v="C"/>
    <s v="S"/>
    <n v="2.2997889276778877E-3"/>
  </r>
  <r>
    <s v="Leona Vicario"/>
    <s v="Selva"/>
    <n v="3"/>
    <x v="0"/>
    <n v="4"/>
    <n v="17"/>
    <n v="17"/>
    <s v="Lamiaceae"/>
    <x v="9"/>
    <s v="Ya'axnik"/>
    <n v="31"/>
    <n v="9.8676064716975116"/>
    <n v="8"/>
    <n v="10"/>
    <m/>
    <m/>
    <m/>
    <s v="C"/>
    <s v="S"/>
    <n v="7.6473950155655718E-3"/>
  </r>
  <r>
    <s v="Leona Vicario"/>
    <s v="Selva"/>
    <n v="1"/>
    <x v="2"/>
    <n v="3"/>
    <n v="18"/>
    <n v="21"/>
    <s v="Lamiaceae"/>
    <x v="9"/>
    <s v="Ya'axnik"/>
    <n v="175"/>
    <n v="55.70423008216337"/>
    <n v="5"/>
    <n v="19"/>
    <m/>
    <m/>
    <m/>
    <s v="C"/>
    <s v="S"/>
    <n v="0.24370600660946476"/>
  </r>
  <r>
    <s v="Leona Vicario"/>
    <s v="Selva"/>
    <n v="4"/>
    <x v="2"/>
    <n v="2"/>
    <n v="20"/>
    <n v="21"/>
    <s v="Lamiaceae"/>
    <x v="9"/>
    <s v="Ya'axnik"/>
    <n v="36"/>
    <n v="11.459155902616464"/>
    <n v="6"/>
    <n v="12"/>
    <m/>
    <m/>
    <m/>
    <s v="C"/>
    <s v="S"/>
    <n v="1.0313240312354817E-2"/>
  </r>
  <r>
    <s v="Leona Vicario"/>
    <s v="Selva"/>
    <n v="12"/>
    <x v="1"/>
    <m/>
    <n v="16"/>
    <n v="16"/>
    <s v="Bignoniaceae"/>
    <x v="71"/>
    <s v="Bejuco seis hojas"/>
    <m/>
    <m/>
    <m/>
    <n v="8"/>
    <n v="2"/>
    <n v="2"/>
    <n v="4"/>
    <m/>
    <s v="S"/>
    <m/>
  </r>
  <r>
    <s v="Leona Vicario"/>
    <s v="Selva"/>
    <n v="9"/>
    <x v="2"/>
    <n v="4"/>
    <n v="21"/>
    <n v="22"/>
    <s v="Lamiaceae"/>
    <x v="9"/>
    <s v="Ya'axnik"/>
    <n v="41.5"/>
    <n v="13.209860276627314"/>
    <n v="6"/>
    <n v="13"/>
    <m/>
    <m/>
    <m/>
    <s v="C"/>
    <s v="S"/>
    <n v="1.3705230037000837E-2"/>
  </r>
  <r>
    <s v="Leona Vicario"/>
    <s v="Selva"/>
    <n v="9"/>
    <x v="2"/>
    <n v="4"/>
    <s v="21A"/>
    <n v="23"/>
    <s v="Lamiaceae"/>
    <x v="9"/>
    <s v="Ya'axnik"/>
    <n v="35"/>
    <n v="11.140846016432674"/>
    <n v="6"/>
    <n v="12"/>
    <m/>
    <m/>
    <m/>
    <s v="C"/>
    <s v="S"/>
    <n v="9.7482402643785885E-3"/>
  </r>
  <r>
    <s v="Leona Vicario"/>
    <s v="Selva"/>
    <n v="4"/>
    <x v="2"/>
    <n v="2"/>
    <n v="23"/>
    <n v="24"/>
    <s v="Lamiaceae"/>
    <x v="9"/>
    <s v="Ya'axnik"/>
    <n v="34"/>
    <n v="10.822536130248883"/>
    <n v="6.5"/>
    <n v="10"/>
    <m/>
    <m/>
    <m/>
    <s v="C"/>
    <s v="S"/>
    <n v="9.1991557107115509E-3"/>
  </r>
  <r>
    <s v="Leona Vicario"/>
    <s v="Selva"/>
    <n v="9"/>
    <x v="2"/>
    <n v="4"/>
    <s v="21B"/>
    <n v="24"/>
    <s v="Lamiaceae"/>
    <x v="9"/>
    <s v="Ya'axnik"/>
    <n v="39.5"/>
    <n v="12.573240504259733"/>
    <n v="6"/>
    <n v="12"/>
    <m/>
    <m/>
    <m/>
    <s v="C"/>
    <s v="S"/>
    <n v="1.2416074997956486E-2"/>
  </r>
  <r>
    <s v="Leona Vicario"/>
    <s v="Selva"/>
    <n v="8"/>
    <x v="0"/>
    <n v="4"/>
    <n v="26"/>
    <n v="26"/>
    <s v="Lamiaceae"/>
    <x v="9"/>
    <s v="Ya'axnik"/>
    <n v="24.5"/>
    <n v="7.7985922115028714"/>
    <n v="2"/>
    <n v="8"/>
    <m/>
    <m/>
    <m/>
    <s v="C"/>
    <s v="SI"/>
    <n v="4.7766377295455084E-3"/>
  </r>
  <r>
    <s v="Leona Vicario"/>
    <s v="Selva"/>
    <n v="5"/>
    <x v="0"/>
    <n v="4"/>
    <n v="28"/>
    <n v="30"/>
    <s v="Lamiaceae"/>
    <x v="9"/>
    <s v="Ya'axnik"/>
    <n v="30.3"/>
    <n v="9.6447895513688575"/>
    <n v="6"/>
    <n v="11"/>
    <m/>
    <m/>
    <m/>
    <s v="C"/>
    <s v="S"/>
    <n v="7.3059280851619094E-3"/>
  </r>
  <r>
    <s v="Leona Vicario"/>
    <s v="Selva"/>
    <n v="5"/>
    <x v="0"/>
    <n v="4"/>
    <n v="29"/>
    <n v="31"/>
    <s v="Lamiaceae"/>
    <x v="9"/>
    <s v="Ya'axnik"/>
    <n v="25.5"/>
    <n v="8.1169020976866619"/>
    <n v="5"/>
    <n v="9"/>
    <m/>
    <m/>
    <m/>
    <s v="C"/>
    <s v="S"/>
    <n v="5.1745250872752471E-3"/>
  </r>
  <r>
    <s v="Leona Vicario"/>
    <s v="Selva"/>
    <n v="5"/>
    <x v="0"/>
    <n v="4"/>
    <n v="30"/>
    <n v="32"/>
    <s v="Lamiaceae"/>
    <x v="9"/>
    <s v="Ya'axnik"/>
    <n v="22.5"/>
    <n v="7.1619724391352904"/>
    <n v="4.5"/>
    <n v="8"/>
    <m/>
    <m/>
    <m/>
    <s v="C"/>
    <s v="S"/>
    <n v="4.0286094970136003E-3"/>
  </r>
  <r>
    <s v="Leona Vicario"/>
    <s v="Selva"/>
    <n v="2"/>
    <x v="2"/>
    <n v="2"/>
    <n v="32"/>
    <n v="33"/>
    <s v="Lamiaceae"/>
    <x v="9"/>
    <s v="Ya'axnik"/>
    <n v="37.5"/>
    <n v="11.93662073189215"/>
    <n v="8"/>
    <n v="12"/>
    <m/>
    <m/>
    <m/>
    <s v="C"/>
    <s v="S"/>
    <n v="1.1190581936148891E-2"/>
  </r>
  <r>
    <s v="Leona Vicario"/>
    <s v="Selva"/>
    <n v="5"/>
    <x v="0"/>
    <n v="4"/>
    <n v="31"/>
    <n v="33"/>
    <s v="Lamiaceae"/>
    <x v="9"/>
    <s v="Ya'axnik"/>
    <n v="16"/>
    <n v="5.0929581789406511"/>
    <n v="2.5"/>
    <n v="6"/>
    <m/>
    <m/>
    <m/>
    <s v="C"/>
    <s v="S"/>
    <n v="2.0371832715762603E-3"/>
  </r>
  <r>
    <s v="Leona Vicario"/>
    <s v="Selva"/>
    <n v="3"/>
    <x v="2"/>
    <n v="3"/>
    <n v="32"/>
    <n v="34"/>
    <s v="Lamiaceae"/>
    <x v="9"/>
    <s v="Ya'axnik"/>
    <n v="67"/>
    <n v="21.326762374313976"/>
    <n v="4.5"/>
    <n v="14"/>
    <m/>
    <m/>
    <m/>
    <s v="C"/>
    <s v="S"/>
    <n v="3.5722326976975909E-2"/>
  </r>
  <r>
    <s v="Leona Vicario"/>
    <s v="Selva"/>
    <n v="2"/>
    <x v="2"/>
    <n v="3"/>
    <n v="34"/>
    <n v="35"/>
    <s v="Lamiaceae"/>
    <x v="9"/>
    <s v="Ya'axnik"/>
    <n v="40"/>
    <n v="12.732395447351628"/>
    <n v="8"/>
    <n v="10"/>
    <m/>
    <m/>
    <m/>
    <s v="C"/>
    <s v="S"/>
    <n v="1.2732395447351628E-2"/>
  </r>
  <r>
    <s v="Leona Vicario"/>
    <s v="Selva"/>
    <n v="2"/>
    <x v="2"/>
    <n v="3"/>
    <n v="35"/>
    <n v="36"/>
    <s v="Lamiaceae"/>
    <x v="9"/>
    <s v="Ya'axnik"/>
    <n v="36.5"/>
    <n v="11.618310845708359"/>
    <n v="2.5"/>
    <n v="9"/>
    <m/>
    <m/>
    <m/>
    <s v="C"/>
    <s v="S"/>
    <n v="1.0601708646708877E-2"/>
  </r>
  <r>
    <s v="Leona Vicario"/>
    <s v="Selva"/>
    <n v="3"/>
    <x v="2"/>
    <n v="3"/>
    <n v="34"/>
    <n v="36"/>
    <s v="Lamiaceae"/>
    <x v="9"/>
    <s v="Ya'axnik"/>
    <n v="34.5"/>
    <n v="10.981691073340778"/>
    <n v="7"/>
    <n v="13"/>
    <m/>
    <m/>
    <m/>
    <s v="C"/>
    <s v="S"/>
    <n v="9.4717085507564219E-3"/>
  </r>
  <r>
    <s v="Leona Vicario"/>
    <s v="Selva"/>
    <n v="2"/>
    <x v="2"/>
    <n v="3"/>
    <n v="36"/>
    <n v="37"/>
    <s v="Lamiaceae"/>
    <x v="9"/>
    <s v="Ya'axnik"/>
    <n v="120"/>
    <n v="38.197186342054884"/>
    <n v="2"/>
    <n v="10"/>
    <m/>
    <m/>
    <m/>
    <s v="CB"/>
    <s v="S"/>
    <n v="0.11459155902616465"/>
  </r>
  <r>
    <s v="Leona Vicario"/>
    <s v="Selva"/>
    <n v="3"/>
    <x v="2"/>
    <n v="3"/>
    <n v="35"/>
    <n v="37"/>
    <s v="Lamiaceae"/>
    <x v="9"/>
    <s v="Ya'axnik"/>
    <n v="37"/>
    <n v="11.777465788800255"/>
    <n v="6"/>
    <n v="12"/>
    <m/>
    <m/>
    <m/>
    <s v="C"/>
    <s v="S"/>
    <n v="1.0894155854640236E-2"/>
  </r>
  <r>
    <s v="Leona Vicario"/>
    <s v="Selva"/>
    <n v="2"/>
    <x v="2"/>
    <n v="3"/>
    <s v="36A"/>
    <n v="38"/>
    <s v="Lamiaceae"/>
    <x v="9"/>
    <s v="Ya'axnik"/>
    <n v="52"/>
    <n v="16.552114081557114"/>
    <n v="5.5"/>
    <n v="9"/>
    <m/>
    <m/>
    <m/>
    <s v="C"/>
    <s v="S"/>
    <n v="2.1517748306024244E-2"/>
  </r>
  <r>
    <s v="Leona Vicario"/>
    <s v="Selva"/>
    <n v="3"/>
    <x v="2"/>
    <n v="3"/>
    <n v="36"/>
    <n v="38"/>
    <s v="Lamiaceae"/>
    <x v="9"/>
    <s v="Ya'axnik"/>
    <n v="31.5"/>
    <n v="10.026761414789407"/>
    <n v="4"/>
    <n v="12"/>
    <m/>
    <m/>
    <m/>
    <s v="C"/>
    <s v="S"/>
    <n v="7.8960746141466566E-3"/>
  </r>
  <r>
    <s v="Leona Vicario"/>
    <s v="Selva"/>
    <n v="2"/>
    <x v="2"/>
    <n v="3"/>
    <n v="37"/>
    <n v="39"/>
    <s v="Lamiaceae"/>
    <x v="9"/>
    <s v="Ya'axnik"/>
    <n v="33"/>
    <n v="10.504226244065093"/>
    <n v="5"/>
    <n v="10"/>
    <m/>
    <m/>
    <m/>
    <s v="C"/>
    <s v="S"/>
    <n v="8.6659866513537007E-3"/>
  </r>
  <r>
    <s v="Leona Vicario"/>
    <s v="Selva"/>
    <n v="3"/>
    <x v="2"/>
    <n v="3"/>
    <n v="37"/>
    <n v="39"/>
    <s v="Lamiaceae"/>
    <x v="9"/>
    <s v="Ya'axnik"/>
    <n v="31.5"/>
    <n v="10.026761414789407"/>
    <n v="4"/>
    <n v="9"/>
    <m/>
    <m/>
    <m/>
    <s v="C"/>
    <s v="S"/>
    <n v="7.8960746141466566E-3"/>
  </r>
  <r>
    <s v="Leona Vicario"/>
    <s v="Selva"/>
    <n v="5"/>
    <x v="2"/>
    <n v="4"/>
    <n v="37"/>
    <n v="39"/>
    <s v="Lamiaceae"/>
    <x v="9"/>
    <s v="Ya'axnik"/>
    <n v="32"/>
    <n v="10.185916357881302"/>
    <n v="5"/>
    <n v="10"/>
    <m/>
    <m/>
    <m/>
    <s v="C"/>
    <s v="S"/>
    <n v="8.1487330863050413E-3"/>
  </r>
  <r>
    <s v="Leona Vicario"/>
    <s v="Selva"/>
    <n v="12"/>
    <x v="0"/>
    <n v="4"/>
    <n v="27"/>
    <n v="39"/>
    <s v="Lamiaceae"/>
    <x v="9"/>
    <s v="Ya'axnik"/>
    <n v="18.5"/>
    <n v="5.8887328944001274"/>
    <n v="10"/>
    <n v="12"/>
    <m/>
    <m/>
    <m/>
    <s v="C"/>
    <s v="S"/>
    <n v="2.723538963660059E-3"/>
  </r>
  <r>
    <s v="Leona Vicario"/>
    <s v="Selva"/>
    <n v="2"/>
    <x v="2"/>
    <n v="3"/>
    <n v="38"/>
    <n v="40"/>
    <s v="Lamiaceae"/>
    <x v="9"/>
    <s v="Ya'axnik"/>
    <n v="50"/>
    <n v="15.915494309189533"/>
    <n v="8"/>
    <n v="14"/>
    <m/>
    <m/>
    <m/>
    <s v="C"/>
    <s v="S"/>
    <n v="1.9894367886486915E-2"/>
  </r>
  <r>
    <s v="Leona Vicario"/>
    <s v="Selva"/>
    <n v="3"/>
    <x v="2"/>
    <n v="3"/>
    <n v="38"/>
    <n v="40"/>
    <s v="Lamiaceae"/>
    <x v="9"/>
    <s v="Ya'axnik"/>
    <n v="36"/>
    <n v="11.459155902616464"/>
    <n v="6"/>
    <n v="11"/>
    <m/>
    <m/>
    <m/>
    <s v="C"/>
    <s v="S"/>
    <n v="1.0313240312354817E-2"/>
  </r>
  <r>
    <s v="Leona Vicario"/>
    <s v="Selva"/>
    <n v="5"/>
    <x v="2"/>
    <n v="4"/>
    <n v="38"/>
    <n v="40"/>
    <s v="Lamiaceae"/>
    <x v="9"/>
    <s v="Ya'axnik"/>
    <n v="36"/>
    <n v="11.459155902616464"/>
    <n v="7"/>
    <n v="11"/>
    <m/>
    <m/>
    <m/>
    <s v="C"/>
    <s v="S"/>
    <n v="1.0313240312354817E-2"/>
  </r>
  <r>
    <s v="Leona Vicario"/>
    <s v="Selva"/>
    <n v="3"/>
    <x v="2"/>
    <n v="3"/>
    <n v="39"/>
    <n v="41"/>
    <s v="Lamiaceae"/>
    <x v="9"/>
    <s v="Ya'axnik"/>
    <n v="49"/>
    <n v="15.597184423005743"/>
    <n v="9"/>
    <n v="13"/>
    <m/>
    <m/>
    <m/>
    <s v="C"/>
    <s v="S"/>
    <n v="1.9106550918182034E-2"/>
  </r>
  <r>
    <s v="Leona Vicario"/>
    <s v="Selva"/>
    <n v="3"/>
    <x v="2"/>
    <n v="3"/>
    <n v="41"/>
    <n v="43"/>
    <s v="Lamiaceae"/>
    <x v="9"/>
    <s v="Ya'axnik"/>
    <n v="52"/>
    <n v="16.552114081557114"/>
    <n v="6"/>
    <n v="13"/>
    <m/>
    <m/>
    <m/>
    <s v="C"/>
    <s v="S"/>
    <n v="2.1517748306024244E-2"/>
  </r>
  <r>
    <s v="Leona Vicario"/>
    <s v="Selva"/>
    <n v="4"/>
    <x v="2"/>
    <n v="4"/>
    <n v="42"/>
    <n v="44"/>
    <s v="Lamiaceae"/>
    <x v="9"/>
    <s v="Ya'axnik"/>
    <n v="37"/>
    <n v="11.777465788800255"/>
    <n v="1.6"/>
    <n v="12"/>
    <m/>
    <m/>
    <m/>
    <s v="C"/>
    <s v="S"/>
    <n v="1.0894155854640236E-2"/>
  </r>
  <r>
    <s v="Leona Vicario"/>
    <s v="Selva"/>
    <n v="3"/>
    <x v="2"/>
    <n v="3"/>
    <n v="43"/>
    <n v="45"/>
    <s v="Lamiaceae"/>
    <x v="9"/>
    <s v="Ya'axnik"/>
    <n v="40"/>
    <n v="12.732395447351628"/>
    <n v="2.5"/>
    <n v="12"/>
    <m/>
    <m/>
    <m/>
    <s v="CB"/>
    <s v="S"/>
    <n v="1.2732395447351628E-2"/>
  </r>
  <r>
    <s v="Leona Vicario"/>
    <s v="Selva"/>
    <n v="4"/>
    <x v="2"/>
    <n v="4"/>
    <n v="43"/>
    <n v="45"/>
    <s v="Lamiaceae"/>
    <x v="9"/>
    <s v="Ya'axnik"/>
    <n v="57"/>
    <n v="18.143663512476071"/>
    <n v="3.5"/>
    <n v="12"/>
    <m/>
    <m/>
    <m/>
    <s v="C"/>
    <s v="S"/>
    <n v="2.5854720505278404E-2"/>
  </r>
  <r>
    <s v="Leona Vicario"/>
    <s v="Selva"/>
    <n v="3"/>
    <x v="2"/>
    <n v="3"/>
    <s v="43A"/>
    <n v="46"/>
    <s v="Lamiaceae"/>
    <x v="9"/>
    <s v="Ya'axnik"/>
    <n v="50"/>
    <n v="15.915494309189533"/>
    <n v="3"/>
    <n v="13"/>
    <m/>
    <m/>
    <m/>
    <s v="C"/>
    <s v="S"/>
    <n v="1.9894367886486915E-2"/>
  </r>
  <r>
    <s v="Leona Vicario"/>
    <s v="Selva"/>
    <n v="2"/>
    <x v="2"/>
    <n v="3"/>
    <n v="45"/>
    <n v="47"/>
    <s v="Lamiaceae"/>
    <x v="9"/>
    <s v="Ya'axnik"/>
    <n v="58.5"/>
    <n v="18.621128341751756"/>
    <n v="6"/>
    <n v="13"/>
    <m/>
    <m/>
    <m/>
    <s v="CB"/>
    <s v="S"/>
    <n v="2.7233400199811946E-2"/>
  </r>
  <r>
    <s v="Leona Vicario"/>
    <s v="Selva"/>
    <n v="3"/>
    <x v="2"/>
    <n v="3"/>
    <s v="43B"/>
    <n v="47"/>
    <s v="Lamiaceae"/>
    <x v="9"/>
    <s v="Ya'axnik"/>
    <n v="58"/>
    <n v="18.461973398659861"/>
    <n v="4"/>
    <n v="11"/>
    <m/>
    <m/>
    <m/>
    <s v="C"/>
    <s v="S"/>
    <n v="2.6769861428056801E-2"/>
  </r>
  <r>
    <s v="Leona Vicario"/>
    <s v="Selva"/>
    <n v="2"/>
    <x v="2"/>
    <n v="3"/>
    <s v="45A"/>
    <n v="48"/>
    <s v="Lamiaceae"/>
    <x v="9"/>
    <s v="Ya'axnik"/>
    <n v="51"/>
    <n v="16.233804195373324"/>
    <n v="4"/>
    <n v="12"/>
    <m/>
    <m/>
    <m/>
    <s v="C"/>
    <s v="S"/>
    <n v="2.0698100349100988E-2"/>
  </r>
  <r>
    <s v="Leona Vicario"/>
    <s v="Selva"/>
    <n v="3"/>
    <x v="2"/>
    <n v="3"/>
    <s v="43C"/>
    <n v="48"/>
    <s v="Lamiaceae"/>
    <x v="9"/>
    <s v="Ya'axnik"/>
    <n v="46"/>
    <n v="14.642254764454371"/>
    <n v="8"/>
    <n v="12"/>
    <m/>
    <m/>
    <m/>
    <s v="C"/>
    <s v="S"/>
    <n v="1.6838592979122526E-2"/>
  </r>
  <r>
    <s v="Leona Vicario"/>
    <s v="Selva"/>
    <n v="3"/>
    <x v="2"/>
    <n v="3"/>
    <s v="43D"/>
    <n v="49"/>
    <s v="Lamiaceae"/>
    <x v="9"/>
    <s v="Ya'axnik"/>
    <n v="47"/>
    <n v="14.960564650638162"/>
    <n v="7"/>
    <n v="11"/>
    <m/>
    <m/>
    <m/>
    <s v="C"/>
    <s v="S"/>
    <n v="1.7578663464499839E-2"/>
  </r>
  <r>
    <s v="Leona Vicario"/>
    <s v="Selva"/>
    <n v="3"/>
    <x v="2"/>
    <n v="3"/>
    <s v="43E"/>
    <n v="50"/>
    <s v="Lamiaceae"/>
    <x v="9"/>
    <s v="Ya'axnik"/>
    <n v="54"/>
    <n v="17.188733853924695"/>
    <n v="6"/>
    <n v="11"/>
    <m/>
    <m/>
    <m/>
    <s v="C"/>
    <s v="S"/>
    <n v="2.3204790702798336E-2"/>
  </r>
  <r>
    <s v="Leona Vicario"/>
    <s v="Selva"/>
    <n v="3"/>
    <x v="2"/>
    <n v="3"/>
    <s v="43F"/>
    <n v="51"/>
    <s v="Lamiaceae"/>
    <x v="9"/>
    <s v="Ya'axnik"/>
    <n v="40"/>
    <n v="12.732395447351628"/>
    <n v="7"/>
    <n v="12"/>
    <m/>
    <m/>
    <m/>
    <s v="C"/>
    <s v="S"/>
    <n v="1.2732395447351628E-2"/>
  </r>
  <r>
    <s v="Leona Vicario"/>
    <s v="Selva"/>
    <n v="3"/>
    <x v="2"/>
    <n v="3"/>
    <s v="43G"/>
    <n v="52"/>
    <s v="Lamiaceae"/>
    <x v="9"/>
    <s v="Ya'axnik"/>
    <n v="49.5"/>
    <n v="15.756339366097638"/>
    <n v="4"/>
    <n v="13"/>
    <m/>
    <m/>
    <m/>
    <s v="C"/>
    <s v="S"/>
    <n v="1.9498469965545825E-2"/>
  </r>
  <r>
    <s v="Leona Vicario"/>
    <s v="Selva"/>
    <n v="3"/>
    <x v="2"/>
    <n v="3"/>
    <n v="44"/>
    <n v="53"/>
    <s v="Lamiaceae"/>
    <x v="9"/>
    <s v="Ya'axnik"/>
    <n v="59.5"/>
    <n v="18.939438227935547"/>
    <n v="3"/>
    <n v="14"/>
    <m/>
    <m/>
    <m/>
    <s v="C"/>
    <s v="S"/>
    <n v="2.8172414364054127E-2"/>
  </r>
  <r>
    <s v="Leona Vicario"/>
    <s v="Selva"/>
    <n v="3"/>
    <x v="2"/>
    <n v="4"/>
    <n v="52"/>
    <n v="61"/>
    <s v="Lamiaceae"/>
    <x v="9"/>
    <s v="Ya'axnik"/>
    <n v="36"/>
    <n v="11.459155902616464"/>
    <n v="6"/>
    <n v="10"/>
    <m/>
    <m/>
    <m/>
    <s v="C"/>
    <s v="S"/>
    <n v="1.0313240312354817E-2"/>
  </r>
  <r>
    <s v="Leona Vicario"/>
    <s v="Selva"/>
    <n v="5"/>
    <x v="2"/>
    <n v="1"/>
    <n v="1"/>
    <n v="1"/>
    <s v="Rutaceae "/>
    <x v="72"/>
    <s v="Zapote blanco"/>
    <n v="31.5"/>
    <n v="10.026761414789407"/>
    <n v="4.5"/>
    <n v="9"/>
    <m/>
    <m/>
    <m/>
    <s v="C"/>
    <s v="S"/>
    <n v="7.8960746141466566E-3"/>
  </r>
  <r>
    <s v="Leona Vicario"/>
    <s v="Selva"/>
    <n v="2"/>
    <x v="2"/>
    <n v="3"/>
    <n v="33"/>
    <n v="34"/>
    <s v="Sapotaceae"/>
    <x v="73"/>
    <s v="Zapote faisán"/>
    <n v="65.5"/>
    <n v="20.84929754503829"/>
    <n v="8"/>
    <n v="14"/>
    <m/>
    <m/>
    <m/>
    <s v="C"/>
    <s v="S"/>
    <n v="3.4140724730000196E-2"/>
  </r>
  <r>
    <s v="Leona Vicario"/>
    <s v="Selva"/>
    <n v="3"/>
    <x v="2"/>
    <n v="4"/>
    <n v="46"/>
    <n v="55"/>
    <s v="Sapotaceae"/>
    <x v="73"/>
    <s v="Zapote faisán"/>
    <n v="36"/>
    <n v="11.459155902616464"/>
    <n v="7"/>
    <n v="10"/>
    <m/>
    <m/>
    <m/>
    <s v="C"/>
    <s v="S"/>
    <n v="1.0313240312354817E-2"/>
  </r>
  <r>
    <m/>
    <m/>
    <m/>
    <x v="3"/>
    <m/>
    <m/>
    <m/>
    <m/>
    <x v="74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8" firstHeaderRow="1" firstDataRow="1" firstDataCol="1" rowPageCount="1" colPageCount="1"/>
  <pivotFields count="20">
    <pivotField showAll="0"/>
    <pivotField showAll="0"/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axis="axisRow" dataField="1" showAll="0">
      <items count="76">
        <item x="62"/>
        <item x="71"/>
        <item x="44"/>
        <item x="47"/>
        <item x="64"/>
        <item x="16"/>
        <item x="58"/>
        <item x="6"/>
        <item x="57"/>
        <item x="45"/>
        <item x="43"/>
        <item x="56"/>
        <item x="34"/>
        <item x="19"/>
        <item x="72"/>
        <item x="14"/>
        <item x="36"/>
        <item x="32"/>
        <item x="22"/>
        <item x="13"/>
        <item x="54"/>
        <item x="33"/>
        <item x="26"/>
        <item x="65"/>
        <item x="17"/>
        <item x="28"/>
        <item x="51"/>
        <item x="67"/>
        <item x="46"/>
        <item x="1"/>
        <item x="21"/>
        <item x="20"/>
        <item x="23"/>
        <item x="15"/>
        <item x="27"/>
        <item x="4"/>
        <item x="29"/>
        <item x="52"/>
        <item x="31"/>
        <item x="53"/>
        <item x="68"/>
        <item x="49"/>
        <item x="18"/>
        <item x="25"/>
        <item x="7"/>
        <item x="12"/>
        <item x="0"/>
        <item x="66"/>
        <item x="69"/>
        <item x="24"/>
        <item x="2"/>
        <item x="11"/>
        <item x="41"/>
        <item x="38"/>
        <item x="48"/>
        <item x="35"/>
        <item x="10"/>
        <item x="60"/>
        <item x="61"/>
        <item x="42"/>
        <item x="3"/>
        <item x="73"/>
        <item x="59"/>
        <item x="50"/>
        <item x="55"/>
        <item x="30"/>
        <item x="40"/>
        <item x="37"/>
        <item x="9"/>
        <item x="63"/>
        <item x="8"/>
        <item x="70"/>
        <item x="39"/>
        <item x="5"/>
        <item x="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5">
    <i>
      <x v="3"/>
    </i>
    <i>
      <x v="4"/>
    </i>
    <i>
      <x v="8"/>
    </i>
    <i>
      <x v="10"/>
    </i>
    <i>
      <x v="11"/>
    </i>
    <i>
      <x v="13"/>
    </i>
    <i>
      <x v="14"/>
    </i>
    <i>
      <x v="19"/>
    </i>
    <i>
      <x v="23"/>
    </i>
    <i>
      <x v="25"/>
    </i>
    <i>
      <x v="26"/>
    </i>
    <i>
      <x v="27"/>
    </i>
    <i>
      <x v="30"/>
    </i>
    <i>
      <x v="31"/>
    </i>
    <i>
      <x v="32"/>
    </i>
    <i>
      <x v="33"/>
    </i>
    <i>
      <x v="37"/>
    </i>
    <i>
      <x v="38"/>
    </i>
    <i>
      <x v="39"/>
    </i>
    <i>
      <x v="40"/>
    </i>
    <i>
      <x v="43"/>
    </i>
    <i>
      <x v="46"/>
    </i>
    <i>
      <x v="48"/>
    </i>
    <i>
      <x v="52"/>
    </i>
    <i>
      <x v="53"/>
    </i>
    <i>
      <x v="54"/>
    </i>
    <i>
      <x v="57"/>
    </i>
    <i>
      <x v="61"/>
    </i>
    <i>
      <x v="62"/>
    </i>
    <i>
      <x v="64"/>
    </i>
    <i>
      <x v="65"/>
    </i>
    <i>
      <x v="66"/>
    </i>
    <i>
      <x v="68"/>
    </i>
    <i>
      <x v="72"/>
    </i>
    <i t="grand">
      <x/>
    </i>
  </rowItems>
  <colItems count="1">
    <i/>
  </colItems>
  <pageFields count="1">
    <pageField fld="3" item="2" hier="-1"/>
  </pageFields>
  <dataFields count="1">
    <dataField name="Cuenta de NOMBRE CIENTIFIC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8" firstHeaderRow="1" firstDataRow="1" firstDataCol="1" rowPageCount="1" colPageCount="1"/>
  <pivotFields count="20">
    <pivotField showAll="0"/>
    <pivotField showAll="0"/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axis="axisRow" dataField="1" showAll="0">
      <items count="76">
        <item x="62"/>
        <item x="71"/>
        <item x="44"/>
        <item x="47"/>
        <item x="64"/>
        <item x="16"/>
        <item x="58"/>
        <item x="6"/>
        <item x="57"/>
        <item x="45"/>
        <item x="43"/>
        <item x="56"/>
        <item x="34"/>
        <item x="19"/>
        <item x="72"/>
        <item x="14"/>
        <item x="36"/>
        <item x="32"/>
        <item x="22"/>
        <item x="13"/>
        <item x="54"/>
        <item x="33"/>
        <item x="26"/>
        <item x="65"/>
        <item x="17"/>
        <item x="28"/>
        <item x="51"/>
        <item x="67"/>
        <item x="46"/>
        <item x="1"/>
        <item x="21"/>
        <item x="20"/>
        <item x="23"/>
        <item x="15"/>
        <item x="27"/>
        <item x="4"/>
        <item x="29"/>
        <item x="52"/>
        <item x="31"/>
        <item x="53"/>
        <item x="68"/>
        <item x="49"/>
        <item x="18"/>
        <item x="25"/>
        <item x="7"/>
        <item x="12"/>
        <item x="0"/>
        <item x="66"/>
        <item x="69"/>
        <item x="24"/>
        <item x="2"/>
        <item x="11"/>
        <item x="41"/>
        <item x="38"/>
        <item x="48"/>
        <item x="35"/>
        <item x="10"/>
        <item x="60"/>
        <item x="61"/>
        <item x="42"/>
        <item x="3"/>
        <item x="73"/>
        <item x="59"/>
        <item x="50"/>
        <item x="55"/>
        <item x="30"/>
        <item x="40"/>
        <item x="37"/>
        <item x="9"/>
        <item x="63"/>
        <item x="8"/>
        <item x="70"/>
        <item x="39"/>
        <item x="5"/>
        <item x="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5">
    <i>
      <x/>
    </i>
    <i>
      <x v="3"/>
    </i>
    <i>
      <x v="6"/>
    </i>
    <i>
      <x v="10"/>
    </i>
    <i>
      <x v="11"/>
    </i>
    <i>
      <x v="12"/>
    </i>
    <i>
      <x v="13"/>
    </i>
    <i>
      <x v="16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7"/>
    </i>
    <i>
      <x v="38"/>
    </i>
    <i>
      <x v="40"/>
    </i>
    <i>
      <x v="43"/>
    </i>
    <i>
      <x v="44"/>
    </i>
    <i>
      <x v="46"/>
    </i>
    <i>
      <x v="47"/>
    </i>
    <i>
      <x v="52"/>
    </i>
    <i>
      <x v="54"/>
    </i>
    <i>
      <x v="58"/>
    </i>
    <i>
      <x v="59"/>
    </i>
    <i>
      <x v="62"/>
    </i>
    <i>
      <x v="65"/>
    </i>
    <i>
      <x v="68"/>
    </i>
    <i>
      <x v="72"/>
    </i>
    <i>
      <x v="73"/>
    </i>
    <i t="grand">
      <x/>
    </i>
  </rowItems>
  <colItems count="1">
    <i/>
  </colItems>
  <pageFields count="1">
    <pageField fld="3" item="1" hier="-1"/>
  </pageFields>
  <dataFields count="1">
    <dataField name="Cuenta de NOMBRE CIENTIFIC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8" firstHeaderRow="1" firstDataRow="1" firstDataCol="1" rowPageCount="1" colPageCount="1"/>
  <pivotFields count="20">
    <pivotField showAll="0"/>
    <pivotField showAll="0"/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axis="axisRow" dataField="1" showAll="0">
      <items count="76">
        <item x="62"/>
        <item x="71"/>
        <item x="44"/>
        <item x="47"/>
        <item x="64"/>
        <item x="16"/>
        <item x="58"/>
        <item x="6"/>
        <item x="57"/>
        <item x="45"/>
        <item x="43"/>
        <item x="56"/>
        <item x="34"/>
        <item x="19"/>
        <item x="72"/>
        <item x="14"/>
        <item x="36"/>
        <item x="32"/>
        <item x="22"/>
        <item x="13"/>
        <item x="54"/>
        <item x="33"/>
        <item x="26"/>
        <item x="65"/>
        <item x="17"/>
        <item x="28"/>
        <item x="51"/>
        <item x="67"/>
        <item x="46"/>
        <item x="1"/>
        <item x="21"/>
        <item x="20"/>
        <item x="23"/>
        <item x="15"/>
        <item x="27"/>
        <item x="4"/>
        <item x="29"/>
        <item x="52"/>
        <item x="31"/>
        <item x="53"/>
        <item x="68"/>
        <item x="49"/>
        <item x="18"/>
        <item x="25"/>
        <item x="7"/>
        <item x="12"/>
        <item x="0"/>
        <item x="66"/>
        <item x="69"/>
        <item x="24"/>
        <item x="2"/>
        <item x="11"/>
        <item x="41"/>
        <item x="38"/>
        <item x="48"/>
        <item x="35"/>
        <item x="10"/>
        <item x="60"/>
        <item x="61"/>
        <item x="42"/>
        <item x="3"/>
        <item x="73"/>
        <item x="59"/>
        <item x="50"/>
        <item x="55"/>
        <item x="30"/>
        <item x="40"/>
        <item x="37"/>
        <item x="9"/>
        <item x="63"/>
        <item x="8"/>
        <item x="70"/>
        <item x="39"/>
        <item x="5"/>
        <item x="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5">
    <i>
      <x v="1"/>
    </i>
    <i>
      <x v="2"/>
    </i>
    <i>
      <x v="5"/>
    </i>
    <i>
      <x v="7"/>
    </i>
    <i>
      <x v="9"/>
    </i>
    <i>
      <x v="10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41"/>
    </i>
    <i>
      <x v="42"/>
    </i>
    <i>
      <x v="43"/>
    </i>
    <i>
      <x v="44"/>
    </i>
    <i>
      <x v="45"/>
    </i>
    <i>
      <x v="46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60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pageFields count="1">
    <pageField fld="3" item="0" hier="-1"/>
  </pageFields>
  <dataFields count="1">
    <dataField name="Cuenta de NOMBRE CIENTIFIC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2"/>
  <sheetViews>
    <sheetView zoomScale="90" zoomScaleNormal="90" workbookViewId="0">
      <pane ySplit="1" topLeftCell="A2" activePane="bottomLeft" state="frozen"/>
      <selection activeCell="E1" sqref="E1"/>
      <selection pane="bottomLeft" activeCell="A2" sqref="A2"/>
    </sheetView>
  </sheetViews>
  <sheetFormatPr baseColWidth="10" defaultRowHeight="14.3" x14ac:dyDescent="0.25"/>
  <cols>
    <col min="1" max="1" width="13" customWidth="1"/>
    <col min="2" max="2" width="14.75" customWidth="1"/>
    <col min="5" max="5" width="13.25" customWidth="1"/>
    <col min="6" max="6" width="11" style="8"/>
    <col min="7" max="7" width="13.25" customWidth="1"/>
    <col min="8" max="8" width="20.625" customWidth="1"/>
    <col min="9" max="9" width="24.875" customWidth="1"/>
    <col min="10" max="10" width="17.125" customWidth="1"/>
    <col min="11" max="11" width="17.125" bestFit="1" customWidth="1"/>
    <col min="12" max="12" width="15.625" bestFit="1" customWidth="1"/>
    <col min="13" max="13" width="15.875" bestFit="1" customWidth="1"/>
    <col min="14" max="14" width="11" customWidth="1"/>
    <col min="16" max="17" width="11" style="18"/>
    <col min="19" max="19" width="11" style="14"/>
  </cols>
  <sheetData>
    <row r="1" spans="1:20" ht="22.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4" t="s">
        <v>9</v>
      </c>
      <c r="K1" s="6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7" t="s">
        <v>18</v>
      </c>
      <c r="T1" s="7" t="s">
        <v>19</v>
      </c>
    </row>
    <row r="2" spans="1:20" x14ac:dyDescent="0.25">
      <c r="A2" t="s">
        <v>20</v>
      </c>
      <c r="B2" t="s">
        <v>21</v>
      </c>
      <c r="C2">
        <v>6</v>
      </c>
      <c r="D2">
        <v>100</v>
      </c>
      <c r="E2" s="8">
        <v>1</v>
      </c>
      <c r="F2" s="8">
        <v>1</v>
      </c>
      <c r="G2" s="8">
        <v>1</v>
      </c>
      <c r="H2" s="9" t="s">
        <v>22</v>
      </c>
      <c r="I2" s="10" t="s">
        <v>23</v>
      </c>
      <c r="J2" s="11" t="s">
        <v>24</v>
      </c>
      <c r="K2" s="8">
        <v>22</v>
      </c>
      <c r="L2" s="12">
        <f>K2/PI()</f>
        <v>7.0028174960433951</v>
      </c>
      <c r="M2" s="8">
        <v>3.5</v>
      </c>
      <c r="N2" s="8">
        <v>7.5</v>
      </c>
      <c r="P2" s="13"/>
      <c r="Q2" s="13"/>
      <c r="R2" t="s">
        <v>25</v>
      </c>
      <c r="S2" s="14" t="s">
        <v>26</v>
      </c>
      <c r="T2">
        <f>PI()*(L2/2)*(L2/2)/10000</f>
        <v>3.8515496228238677E-3</v>
      </c>
    </row>
    <row r="3" spans="1:20" x14ac:dyDescent="0.25">
      <c r="A3" t="s">
        <v>20</v>
      </c>
      <c r="B3" t="s">
        <v>21</v>
      </c>
      <c r="C3">
        <v>7</v>
      </c>
      <c r="D3">
        <v>100</v>
      </c>
      <c r="E3">
        <v>1</v>
      </c>
      <c r="F3" s="8">
        <v>1</v>
      </c>
      <c r="G3">
        <v>1</v>
      </c>
      <c r="H3" s="15" t="s">
        <v>22</v>
      </c>
      <c r="I3" s="16" t="s">
        <v>23</v>
      </c>
      <c r="J3" s="17" t="s">
        <v>24</v>
      </c>
      <c r="K3">
        <v>30</v>
      </c>
      <c r="L3" s="12">
        <f>K3/PI()</f>
        <v>9.5492965855137211</v>
      </c>
      <c r="M3">
        <v>6</v>
      </c>
      <c r="N3">
        <v>9</v>
      </c>
      <c r="P3" s="13"/>
      <c r="Q3" s="13"/>
      <c r="R3" t="s">
        <v>25</v>
      </c>
      <c r="S3" t="s">
        <v>26</v>
      </c>
      <c r="T3">
        <f t="shared" ref="T3:T64" si="0">PI()*(L3/2)*(L3/2)/10000</f>
        <v>7.1619724391352906E-3</v>
      </c>
    </row>
    <row r="4" spans="1:20" x14ac:dyDescent="0.25">
      <c r="A4" t="s">
        <v>20</v>
      </c>
      <c r="B4" t="s">
        <v>21</v>
      </c>
      <c r="C4">
        <v>1</v>
      </c>
      <c r="D4">
        <v>5</v>
      </c>
      <c r="F4" s="8">
        <v>1</v>
      </c>
      <c r="G4">
        <v>1</v>
      </c>
      <c r="H4" s="9" t="s">
        <v>22</v>
      </c>
      <c r="I4" s="10" t="s">
        <v>23</v>
      </c>
      <c r="J4" s="11" t="s">
        <v>24</v>
      </c>
      <c r="N4">
        <v>6</v>
      </c>
      <c r="O4">
        <v>2.5</v>
      </c>
      <c r="P4" s="18">
        <v>1</v>
      </c>
      <c r="Q4" s="18">
        <f>O4*P4</f>
        <v>2.5</v>
      </c>
      <c r="S4" s="14" t="s">
        <v>26</v>
      </c>
    </row>
    <row r="5" spans="1:20" x14ac:dyDescent="0.25">
      <c r="A5" t="s">
        <v>20</v>
      </c>
      <c r="B5" t="s">
        <v>21</v>
      </c>
      <c r="C5">
        <v>1</v>
      </c>
      <c r="D5">
        <v>5</v>
      </c>
      <c r="F5" s="8">
        <v>2</v>
      </c>
      <c r="G5">
        <v>2</v>
      </c>
      <c r="H5" s="9" t="s">
        <v>22</v>
      </c>
      <c r="I5" s="10" t="s">
        <v>23</v>
      </c>
      <c r="J5" s="11" t="s">
        <v>24</v>
      </c>
      <c r="N5">
        <v>0.7</v>
      </c>
      <c r="O5">
        <v>0.4</v>
      </c>
      <c r="P5" s="18">
        <v>0.3</v>
      </c>
      <c r="Q5" s="18">
        <f>O5*P5</f>
        <v>0.12</v>
      </c>
      <c r="S5" s="14" t="s">
        <v>26</v>
      </c>
    </row>
    <row r="6" spans="1:20" x14ac:dyDescent="0.25">
      <c r="A6" t="s">
        <v>20</v>
      </c>
      <c r="B6" t="s">
        <v>21</v>
      </c>
      <c r="C6">
        <v>1</v>
      </c>
      <c r="D6">
        <v>5</v>
      </c>
      <c r="F6" s="8">
        <v>3</v>
      </c>
      <c r="G6">
        <v>3</v>
      </c>
      <c r="H6" s="9" t="s">
        <v>22</v>
      </c>
      <c r="I6" s="10" t="s">
        <v>23</v>
      </c>
      <c r="J6" s="11" t="s">
        <v>24</v>
      </c>
      <c r="N6">
        <v>0.5</v>
      </c>
      <c r="O6">
        <v>0.4</v>
      </c>
      <c r="P6" s="18">
        <v>0.3</v>
      </c>
      <c r="Q6" s="18">
        <f>O6*P6</f>
        <v>0.12</v>
      </c>
      <c r="S6" s="14" t="s">
        <v>26</v>
      </c>
    </row>
    <row r="7" spans="1:20" x14ac:dyDescent="0.25">
      <c r="A7" t="s">
        <v>20</v>
      </c>
      <c r="B7" t="s">
        <v>21</v>
      </c>
      <c r="C7">
        <v>1</v>
      </c>
      <c r="D7">
        <v>5</v>
      </c>
      <c r="F7" s="8">
        <v>4</v>
      </c>
      <c r="G7">
        <v>4</v>
      </c>
      <c r="H7" s="9" t="s">
        <v>22</v>
      </c>
      <c r="I7" s="10" t="s">
        <v>23</v>
      </c>
      <c r="J7" s="11" t="s">
        <v>24</v>
      </c>
      <c r="N7">
        <v>0.2</v>
      </c>
      <c r="O7">
        <v>0.1</v>
      </c>
      <c r="P7" s="18">
        <v>0.4</v>
      </c>
      <c r="Q7" s="18">
        <f>O7*P7</f>
        <v>4.0000000000000008E-2</v>
      </c>
      <c r="S7" s="14" t="s">
        <v>26</v>
      </c>
    </row>
    <row r="8" spans="1:20" x14ac:dyDescent="0.25">
      <c r="A8" t="s">
        <v>20</v>
      </c>
      <c r="B8" t="s">
        <v>21</v>
      </c>
      <c r="C8">
        <v>1</v>
      </c>
      <c r="D8">
        <v>5</v>
      </c>
      <c r="F8" s="8">
        <v>5</v>
      </c>
      <c r="G8">
        <v>5</v>
      </c>
      <c r="H8" s="9" t="s">
        <v>27</v>
      </c>
      <c r="I8" s="19" t="s">
        <v>28</v>
      </c>
      <c r="J8" s="20" t="s">
        <v>29</v>
      </c>
      <c r="N8">
        <v>0.5</v>
      </c>
      <c r="O8">
        <v>0.2</v>
      </c>
      <c r="P8" s="18">
        <v>0.1</v>
      </c>
      <c r="Q8" s="18">
        <f>O8*P8</f>
        <v>2.0000000000000004E-2</v>
      </c>
      <c r="S8" s="14" t="s">
        <v>26</v>
      </c>
    </row>
    <row r="9" spans="1:20" x14ac:dyDescent="0.25">
      <c r="A9" t="s">
        <v>20</v>
      </c>
      <c r="B9" t="s">
        <v>21</v>
      </c>
      <c r="C9">
        <v>6</v>
      </c>
      <c r="D9">
        <v>100</v>
      </c>
      <c r="E9" s="8">
        <v>1</v>
      </c>
      <c r="F9" s="8">
        <v>2</v>
      </c>
      <c r="G9" s="8">
        <v>2</v>
      </c>
      <c r="H9" s="9" t="s">
        <v>22</v>
      </c>
      <c r="I9" s="10" t="s">
        <v>23</v>
      </c>
      <c r="J9" s="11" t="s">
        <v>24</v>
      </c>
      <c r="K9" s="8">
        <v>22</v>
      </c>
      <c r="L9" s="12">
        <f>K9/PI()</f>
        <v>7.0028174960433951</v>
      </c>
      <c r="M9" s="8">
        <v>4</v>
      </c>
      <c r="N9" s="8">
        <v>7.5</v>
      </c>
      <c r="P9" s="13"/>
      <c r="Q9" s="13"/>
      <c r="R9" t="s">
        <v>25</v>
      </c>
      <c r="S9" s="14" t="s">
        <v>26</v>
      </c>
      <c r="T9">
        <f t="shared" si="0"/>
        <v>3.8515496228238677E-3</v>
      </c>
    </row>
    <row r="10" spans="1:20" x14ac:dyDescent="0.25">
      <c r="A10" t="s">
        <v>20</v>
      </c>
      <c r="B10" t="s">
        <v>21</v>
      </c>
      <c r="C10">
        <v>10</v>
      </c>
      <c r="D10">
        <v>100</v>
      </c>
      <c r="E10" s="8">
        <v>1</v>
      </c>
      <c r="F10">
        <v>2</v>
      </c>
      <c r="G10">
        <v>2</v>
      </c>
      <c r="H10" s="9" t="s">
        <v>22</v>
      </c>
      <c r="I10" s="10" t="s">
        <v>23</v>
      </c>
      <c r="J10" s="11" t="s">
        <v>24</v>
      </c>
      <c r="K10">
        <v>17.5</v>
      </c>
      <c r="L10" s="12">
        <f>K10/PI()</f>
        <v>5.5704230082163368</v>
      </c>
      <c r="M10">
        <v>5</v>
      </c>
      <c r="N10">
        <v>8</v>
      </c>
      <c r="P10" s="13"/>
      <c r="Q10" s="13"/>
      <c r="R10" s="14" t="s">
        <v>25</v>
      </c>
      <c r="S10" s="14" t="s">
        <v>26</v>
      </c>
      <c r="T10">
        <f t="shared" si="0"/>
        <v>2.4370600660946471E-3</v>
      </c>
    </row>
    <row r="11" spans="1:20" x14ac:dyDescent="0.25">
      <c r="A11" t="s">
        <v>20</v>
      </c>
      <c r="B11" t="s">
        <v>21</v>
      </c>
      <c r="C11">
        <v>1</v>
      </c>
      <c r="D11">
        <v>5</v>
      </c>
      <c r="F11" s="8">
        <v>6</v>
      </c>
      <c r="G11">
        <v>6</v>
      </c>
      <c r="H11" s="21" t="s">
        <v>30</v>
      </c>
      <c r="I11" s="22" t="s">
        <v>31</v>
      </c>
      <c r="J11" s="23" t="s">
        <v>32</v>
      </c>
      <c r="N11">
        <v>0.7</v>
      </c>
      <c r="O11">
        <v>0.2</v>
      </c>
      <c r="P11" s="18">
        <v>0.15</v>
      </c>
      <c r="Q11" s="18">
        <f t="shared" ref="Q11:Q16" si="1">O11*P11</f>
        <v>0.03</v>
      </c>
      <c r="S11" s="14" t="s">
        <v>26</v>
      </c>
    </row>
    <row r="12" spans="1:20" x14ac:dyDescent="0.25">
      <c r="A12" t="s">
        <v>20</v>
      </c>
      <c r="B12" t="s">
        <v>21</v>
      </c>
      <c r="C12">
        <v>1</v>
      </c>
      <c r="D12">
        <v>5</v>
      </c>
      <c r="F12" s="8">
        <v>7</v>
      </c>
      <c r="G12">
        <v>7</v>
      </c>
      <c r="H12" s="9" t="s">
        <v>30</v>
      </c>
      <c r="I12" s="19" t="s">
        <v>33</v>
      </c>
      <c r="J12" s="11" t="s">
        <v>34</v>
      </c>
      <c r="N12">
        <v>1.7</v>
      </c>
      <c r="O12">
        <v>0.9</v>
      </c>
      <c r="P12" s="18">
        <v>0.8</v>
      </c>
      <c r="Q12" s="18">
        <f t="shared" si="1"/>
        <v>0.72000000000000008</v>
      </c>
      <c r="S12" s="14" t="s">
        <v>26</v>
      </c>
    </row>
    <row r="13" spans="1:20" x14ac:dyDescent="0.25">
      <c r="A13" t="s">
        <v>20</v>
      </c>
      <c r="B13" t="s">
        <v>21</v>
      </c>
      <c r="C13">
        <v>1</v>
      </c>
      <c r="D13">
        <v>5</v>
      </c>
      <c r="F13" s="8">
        <v>8</v>
      </c>
      <c r="G13">
        <v>8</v>
      </c>
      <c r="H13" s="9" t="s">
        <v>35</v>
      </c>
      <c r="I13" s="19" t="s">
        <v>36</v>
      </c>
      <c r="J13" s="13" t="s">
        <v>37</v>
      </c>
      <c r="N13">
        <v>2.5</v>
      </c>
      <c r="O13">
        <v>1</v>
      </c>
      <c r="P13" s="18">
        <v>0.7</v>
      </c>
      <c r="Q13" s="18">
        <f t="shared" si="1"/>
        <v>0.7</v>
      </c>
      <c r="S13" s="14" t="s">
        <v>26</v>
      </c>
    </row>
    <row r="14" spans="1:20" x14ac:dyDescent="0.25">
      <c r="A14" t="s">
        <v>20</v>
      </c>
      <c r="B14" t="s">
        <v>21</v>
      </c>
      <c r="C14">
        <v>1</v>
      </c>
      <c r="D14">
        <v>5</v>
      </c>
      <c r="F14" s="8">
        <v>9</v>
      </c>
      <c r="G14">
        <v>9</v>
      </c>
      <c r="H14" s="9" t="s">
        <v>38</v>
      </c>
      <c r="I14" s="19" t="s">
        <v>39</v>
      </c>
      <c r="J14" s="11" t="s">
        <v>40</v>
      </c>
      <c r="N14">
        <v>2</v>
      </c>
      <c r="O14">
        <v>0.3</v>
      </c>
      <c r="P14" s="18">
        <v>0.25</v>
      </c>
      <c r="Q14" s="18">
        <f t="shared" si="1"/>
        <v>7.4999999999999997E-2</v>
      </c>
      <c r="S14" s="14" t="s">
        <v>26</v>
      </c>
    </row>
    <row r="15" spans="1:20" x14ac:dyDescent="0.25">
      <c r="A15" t="s">
        <v>20</v>
      </c>
      <c r="B15" t="s">
        <v>21</v>
      </c>
      <c r="C15">
        <v>1</v>
      </c>
      <c r="D15">
        <v>5</v>
      </c>
      <c r="F15" s="8">
        <v>10</v>
      </c>
      <c r="G15">
        <v>10</v>
      </c>
      <c r="H15" s="9" t="s">
        <v>38</v>
      </c>
      <c r="I15" s="19" t="s">
        <v>41</v>
      </c>
      <c r="J15" s="11" t="s">
        <v>42</v>
      </c>
      <c r="N15">
        <v>0.8</v>
      </c>
      <c r="O15">
        <v>0.4</v>
      </c>
      <c r="P15" s="18">
        <v>0.3</v>
      </c>
      <c r="Q15" s="18">
        <f t="shared" si="1"/>
        <v>0.12</v>
      </c>
      <c r="S15" s="14" t="s">
        <v>26</v>
      </c>
    </row>
    <row r="16" spans="1:20" x14ac:dyDescent="0.25">
      <c r="A16" t="s">
        <v>20</v>
      </c>
      <c r="B16" t="s">
        <v>21</v>
      </c>
      <c r="C16">
        <v>1</v>
      </c>
      <c r="D16">
        <v>5</v>
      </c>
      <c r="F16" s="8">
        <v>11</v>
      </c>
      <c r="G16">
        <v>11</v>
      </c>
      <c r="H16" s="9" t="s">
        <v>38</v>
      </c>
      <c r="I16" s="19" t="s">
        <v>39</v>
      </c>
      <c r="J16" s="11" t="s">
        <v>40</v>
      </c>
      <c r="N16">
        <v>0.9</v>
      </c>
      <c r="O16">
        <v>0.4</v>
      </c>
      <c r="P16" s="18">
        <v>0.25</v>
      </c>
      <c r="Q16" s="18">
        <f t="shared" si="1"/>
        <v>0.1</v>
      </c>
      <c r="S16" s="14" t="s">
        <v>26</v>
      </c>
    </row>
    <row r="17" spans="1:20" x14ac:dyDescent="0.25">
      <c r="A17" t="s">
        <v>20</v>
      </c>
      <c r="B17" t="s">
        <v>21</v>
      </c>
      <c r="C17">
        <v>3</v>
      </c>
      <c r="D17">
        <v>100</v>
      </c>
      <c r="E17" s="8">
        <v>1</v>
      </c>
      <c r="F17" s="8">
        <v>3</v>
      </c>
      <c r="G17" s="8">
        <v>3</v>
      </c>
      <c r="H17" s="9" t="s">
        <v>22</v>
      </c>
      <c r="I17" s="10" t="s">
        <v>23</v>
      </c>
      <c r="J17" s="11" t="s">
        <v>24</v>
      </c>
      <c r="K17">
        <v>17.5</v>
      </c>
      <c r="L17" s="12">
        <f>K17/PI()</f>
        <v>5.5704230082163368</v>
      </c>
      <c r="M17">
        <v>3</v>
      </c>
      <c r="N17" s="8">
        <v>8</v>
      </c>
      <c r="P17" s="13"/>
      <c r="Q17" s="13"/>
      <c r="R17" t="s">
        <v>25</v>
      </c>
      <c r="S17" s="14" t="s">
        <v>26</v>
      </c>
      <c r="T17">
        <f t="shared" si="0"/>
        <v>2.4370600660946471E-3</v>
      </c>
    </row>
    <row r="18" spans="1:20" x14ac:dyDescent="0.25">
      <c r="A18" t="s">
        <v>20</v>
      </c>
      <c r="B18" t="s">
        <v>21</v>
      </c>
      <c r="C18">
        <v>7</v>
      </c>
      <c r="D18">
        <v>100</v>
      </c>
      <c r="E18">
        <v>1</v>
      </c>
      <c r="F18" s="8">
        <v>3</v>
      </c>
      <c r="G18">
        <v>3</v>
      </c>
      <c r="H18" s="9" t="s">
        <v>22</v>
      </c>
      <c r="I18" s="10" t="s">
        <v>23</v>
      </c>
      <c r="J18" s="11" t="s">
        <v>24</v>
      </c>
      <c r="K18">
        <v>18</v>
      </c>
      <c r="L18" s="12">
        <f>K18/PI()</f>
        <v>5.7295779513082321</v>
      </c>
      <c r="M18">
        <v>5</v>
      </c>
      <c r="N18">
        <v>9</v>
      </c>
      <c r="P18" s="13"/>
      <c r="Q18" s="13"/>
      <c r="R18" t="s">
        <v>25</v>
      </c>
      <c r="S18" t="s">
        <v>26</v>
      </c>
      <c r="T18">
        <f t="shared" si="0"/>
        <v>2.5783100780887042E-3</v>
      </c>
    </row>
    <row r="19" spans="1:20" x14ac:dyDescent="0.25">
      <c r="A19" t="s">
        <v>20</v>
      </c>
      <c r="B19" t="s">
        <v>21</v>
      </c>
      <c r="C19">
        <v>11</v>
      </c>
      <c r="D19">
        <v>100</v>
      </c>
      <c r="E19" s="8">
        <v>1</v>
      </c>
      <c r="F19" s="8">
        <v>3</v>
      </c>
      <c r="G19" s="8">
        <v>3</v>
      </c>
      <c r="H19" s="9" t="s">
        <v>22</v>
      </c>
      <c r="I19" s="10" t="s">
        <v>23</v>
      </c>
      <c r="J19" s="11" t="s">
        <v>24</v>
      </c>
      <c r="K19">
        <v>17.5</v>
      </c>
      <c r="L19" s="12">
        <f>K19/PI()</f>
        <v>5.5704230082163368</v>
      </c>
      <c r="M19">
        <v>3.3</v>
      </c>
      <c r="N19">
        <v>7</v>
      </c>
      <c r="P19" s="13"/>
      <c r="Q19" s="13"/>
      <c r="R19" t="s">
        <v>25</v>
      </c>
      <c r="S19" s="14" t="s">
        <v>26</v>
      </c>
      <c r="T19">
        <f t="shared" si="0"/>
        <v>2.4370600660946471E-3</v>
      </c>
    </row>
    <row r="20" spans="1:20" x14ac:dyDescent="0.25">
      <c r="A20" t="s">
        <v>20</v>
      </c>
      <c r="B20" t="s">
        <v>21</v>
      </c>
      <c r="C20">
        <v>1</v>
      </c>
      <c r="D20">
        <v>5</v>
      </c>
      <c r="F20" s="8">
        <v>12</v>
      </c>
      <c r="G20">
        <v>12</v>
      </c>
      <c r="H20" s="9" t="s">
        <v>43</v>
      </c>
      <c r="I20" s="10" t="s">
        <v>44</v>
      </c>
      <c r="J20" s="11" t="s">
        <v>45</v>
      </c>
      <c r="N20">
        <v>0.7</v>
      </c>
      <c r="O20">
        <v>0.6</v>
      </c>
      <c r="P20" s="18">
        <v>0.5</v>
      </c>
      <c r="Q20" s="18">
        <f t="shared" ref="Q20:Q29" si="2">O20*P20</f>
        <v>0.3</v>
      </c>
      <c r="S20" s="14" t="s">
        <v>26</v>
      </c>
    </row>
    <row r="21" spans="1:20" x14ac:dyDescent="0.25">
      <c r="A21" t="s">
        <v>20</v>
      </c>
      <c r="B21" t="s">
        <v>21</v>
      </c>
      <c r="C21">
        <v>1</v>
      </c>
      <c r="D21">
        <v>5</v>
      </c>
      <c r="F21" s="8">
        <v>13</v>
      </c>
      <c r="G21">
        <v>13</v>
      </c>
      <c r="H21" s="9" t="s">
        <v>46</v>
      </c>
      <c r="I21" s="19" t="s">
        <v>47</v>
      </c>
      <c r="J21" s="11" t="s">
        <v>48</v>
      </c>
      <c r="N21">
        <v>0.15</v>
      </c>
      <c r="O21">
        <v>0.1</v>
      </c>
      <c r="P21" s="18">
        <v>0.2</v>
      </c>
      <c r="Q21" s="18">
        <f t="shared" si="2"/>
        <v>2.0000000000000004E-2</v>
      </c>
      <c r="S21" s="14" t="s">
        <v>26</v>
      </c>
    </row>
    <row r="22" spans="1:20" x14ac:dyDescent="0.25">
      <c r="A22" t="s">
        <v>20</v>
      </c>
      <c r="B22" t="s">
        <v>21</v>
      </c>
      <c r="C22">
        <v>1</v>
      </c>
      <c r="D22">
        <v>5</v>
      </c>
      <c r="F22" s="8">
        <v>14</v>
      </c>
      <c r="G22">
        <v>14</v>
      </c>
      <c r="H22" s="9" t="s">
        <v>22</v>
      </c>
      <c r="I22" s="10" t="s">
        <v>23</v>
      </c>
      <c r="J22" s="11" t="s">
        <v>24</v>
      </c>
      <c r="N22">
        <v>0.3</v>
      </c>
      <c r="O22">
        <v>0.3</v>
      </c>
      <c r="P22" s="18">
        <v>0.2</v>
      </c>
      <c r="Q22" s="18">
        <f t="shared" si="2"/>
        <v>0.06</v>
      </c>
      <c r="S22" s="14" t="s">
        <v>26</v>
      </c>
    </row>
    <row r="23" spans="1:20" x14ac:dyDescent="0.25">
      <c r="A23" t="s">
        <v>20</v>
      </c>
      <c r="B23" t="s">
        <v>21</v>
      </c>
      <c r="C23">
        <v>1</v>
      </c>
      <c r="D23">
        <v>5</v>
      </c>
      <c r="F23" s="8">
        <v>15</v>
      </c>
      <c r="G23">
        <v>15</v>
      </c>
      <c r="H23" s="9" t="s">
        <v>22</v>
      </c>
      <c r="I23" s="10" t="s">
        <v>23</v>
      </c>
      <c r="J23" s="11" t="s">
        <v>24</v>
      </c>
      <c r="N23">
        <v>2</v>
      </c>
      <c r="O23">
        <v>0.8</v>
      </c>
      <c r="P23" s="18">
        <v>0.6</v>
      </c>
      <c r="Q23" s="18">
        <f t="shared" si="2"/>
        <v>0.48</v>
      </c>
      <c r="S23" s="14" t="s">
        <v>26</v>
      </c>
    </row>
    <row r="24" spans="1:20" x14ac:dyDescent="0.25">
      <c r="A24" t="s">
        <v>20</v>
      </c>
      <c r="B24" t="s">
        <v>21</v>
      </c>
      <c r="C24">
        <v>1</v>
      </c>
      <c r="D24">
        <v>5</v>
      </c>
      <c r="F24" s="8">
        <v>16</v>
      </c>
      <c r="G24">
        <v>16</v>
      </c>
      <c r="H24" s="9" t="s">
        <v>38</v>
      </c>
      <c r="I24" s="19" t="s">
        <v>39</v>
      </c>
      <c r="J24" s="11" t="s">
        <v>40</v>
      </c>
      <c r="N24">
        <v>4</v>
      </c>
      <c r="O24">
        <v>1.2</v>
      </c>
      <c r="P24" s="18">
        <v>1</v>
      </c>
      <c r="Q24" s="18">
        <f t="shared" si="2"/>
        <v>1.2</v>
      </c>
      <c r="S24" s="14" t="s">
        <v>26</v>
      </c>
    </row>
    <row r="25" spans="1:20" x14ac:dyDescent="0.25">
      <c r="A25" t="s">
        <v>20</v>
      </c>
      <c r="B25" t="s">
        <v>21</v>
      </c>
      <c r="C25">
        <v>1</v>
      </c>
      <c r="D25">
        <v>5</v>
      </c>
      <c r="F25" s="8">
        <v>17</v>
      </c>
      <c r="G25">
        <v>17</v>
      </c>
      <c r="H25" s="9" t="s">
        <v>38</v>
      </c>
      <c r="I25" s="19" t="s">
        <v>39</v>
      </c>
      <c r="J25" s="11" t="s">
        <v>40</v>
      </c>
      <c r="N25">
        <v>4</v>
      </c>
      <c r="O25">
        <v>1.5</v>
      </c>
      <c r="P25" s="18">
        <v>1</v>
      </c>
      <c r="Q25" s="18">
        <f t="shared" si="2"/>
        <v>1.5</v>
      </c>
      <c r="S25" s="14" t="s">
        <v>26</v>
      </c>
    </row>
    <row r="26" spans="1:20" x14ac:dyDescent="0.25">
      <c r="A26" t="s">
        <v>20</v>
      </c>
      <c r="B26" t="s">
        <v>21</v>
      </c>
      <c r="C26">
        <v>1</v>
      </c>
      <c r="D26">
        <v>5</v>
      </c>
      <c r="F26" s="8">
        <v>18</v>
      </c>
      <c r="G26">
        <v>18</v>
      </c>
      <c r="H26" s="9" t="s">
        <v>22</v>
      </c>
      <c r="I26" s="10" t="s">
        <v>23</v>
      </c>
      <c r="J26" s="11" t="s">
        <v>24</v>
      </c>
      <c r="N26">
        <v>0.15</v>
      </c>
      <c r="O26">
        <v>0.15</v>
      </c>
      <c r="P26" s="18">
        <v>0.1</v>
      </c>
      <c r="Q26" s="18">
        <f t="shared" si="2"/>
        <v>1.4999999999999999E-2</v>
      </c>
      <c r="S26" s="14" t="s">
        <v>26</v>
      </c>
    </row>
    <row r="27" spans="1:20" x14ac:dyDescent="0.25">
      <c r="A27" t="s">
        <v>20</v>
      </c>
      <c r="B27" t="s">
        <v>21</v>
      </c>
      <c r="C27">
        <v>1</v>
      </c>
      <c r="D27">
        <v>5</v>
      </c>
      <c r="F27" s="8">
        <v>19</v>
      </c>
      <c r="G27">
        <v>19</v>
      </c>
      <c r="H27" s="9" t="s">
        <v>22</v>
      </c>
      <c r="I27" s="10" t="s">
        <v>23</v>
      </c>
      <c r="J27" s="11" t="s">
        <v>24</v>
      </c>
      <c r="N27">
        <v>0.7</v>
      </c>
      <c r="O27">
        <v>0.3</v>
      </c>
      <c r="P27" s="18">
        <v>0.25</v>
      </c>
      <c r="Q27" s="18">
        <f t="shared" si="2"/>
        <v>7.4999999999999997E-2</v>
      </c>
      <c r="S27" s="14" t="s">
        <v>26</v>
      </c>
    </row>
    <row r="28" spans="1:20" x14ac:dyDescent="0.25">
      <c r="A28" t="s">
        <v>20</v>
      </c>
      <c r="B28" t="s">
        <v>21</v>
      </c>
      <c r="C28">
        <v>1</v>
      </c>
      <c r="D28">
        <v>5</v>
      </c>
      <c r="F28" s="8">
        <v>20</v>
      </c>
      <c r="G28">
        <v>20</v>
      </c>
      <c r="H28" s="9" t="s">
        <v>22</v>
      </c>
      <c r="I28" s="10" t="s">
        <v>23</v>
      </c>
      <c r="J28" s="11" t="s">
        <v>24</v>
      </c>
      <c r="N28">
        <v>0.3</v>
      </c>
      <c r="O28">
        <v>0.15</v>
      </c>
      <c r="P28" s="18">
        <v>0.1</v>
      </c>
      <c r="Q28" s="18">
        <f t="shared" si="2"/>
        <v>1.4999999999999999E-2</v>
      </c>
      <c r="S28" s="14" t="s">
        <v>26</v>
      </c>
    </row>
    <row r="29" spans="1:20" x14ac:dyDescent="0.25">
      <c r="A29" t="s">
        <v>20</v>
      </c>
      <c r="B29" t="s">
        <v>21</v>
      </c>
      <c r="C29">
        <v>1</v>
      </c>
      <c r="D29">
        <v>5</v>
      </c>
      <c r="F29" s="8">
        <v>21</v>
      </c>
      <c r="G29">
        <v>21</v>
      </c>
      <c r="H29" s="9" t="s">
        <v>49</v>
      </c>
      <c r="I29" s="10" t="s">
        <v>50</v>
      </c>
      <c r="J29" s="11" t="s">
        <v>51</v>
      </c>
      <c r="N29">
        <v>0.1</v>
      </c>
      <c r="O29">
        <v>0.15</v>
      </c>
      <c r="P29" s="18">
        <v>0.15</v>
      </c>
      <c r="Q29" s="18">
        <f t="shared" si="2"/>
        <v>2.2499999999999999E-2</v>
      </c>
      <c r="S29" s="14" t="s">
        <v>26</v>
      </c>
    </row>
    <row r="30" spans="1:20" x14ac:dyDescent="0.25">
      <c r="A30" t="s">
        <v>20</v>
      </c>
      <c r="B30" t="s">
        <v>21</v>
      </c>
      <c r="C30">
        <v>1</v>
      </c>
      <c r="D30">
        <v>100</v>
      </c>
      <c r="E30">
        <v>2</v>
      </c>
      <c r="F30" s="8">
        <v>8</v>
      </c>
      <c r="G30">
        <v>8</v>
      </c>
      <c r="H30" s="9" t="s">
        <v>22</v>
      </c>
      <c r="I30" s="10" t="s">
        <v>23</v>
      </c>
      <c r="J30" s="11" t="s">
        <v>24</v>
      </c>
      <c r="K30">
        <v>18</v>
      </c>
      <c r="L30" s="12">
        <f>K30/PI()</f>
        <v>5.7295779513082321</v>
      </c>
      <c r="M30">
        <v>4.5</v>
      </c>
      <c r="N30">
        <v>8</v>
      </c>
      <c r="P30" s="13"/>
      <c r="Q30" s="13"/>
      <c r="R30" t="s">
        <v>25</v>
      </c>
      <c r="S30" t="s">
        <v>26</v>
      </c>
      <c r="T30">
        <f t="shared" si="0"/>
        <v>2.5783100780887042E-3</v>
      </c>
    </row>
    <row r="31" spans="1:20" x14ac:dyDescent="0.25">
      <c r="A31" t="s">
        <v>20</v>
      </c>
      <c r="B31" t="s">
        <v>21</v>
      </c>
      <c r="C31">
        <v>2</v>
      </c>
      <c r="D31">
        <v>5</v>
      </c>
      <c r="F31" s="8">
        <v>1</v>
      </c>
      <c r="G31" s="8">
        <v>1</v>
      </c>
      <c r="H31" s="9" t="s">
        <v>22</v>
      </c>
      <c r="I31" s="10" t="s">
        <v>23</v>
      </c>
      <c r="J31" s="11" t="s">
        <v>24</v>
      </c>
      <c r="N31">
        <v>1.7</v>
      </c>
      <c r="O31">
        <v>0.4</v>
      </c>
      <c r="P31" s="18">
        <v>0.2</v>
      </c>
      <c r="Q31" s="18">
        <f>O31*P31</f>
        <v>8.0000000000000016E-2</v>
      </c>
    </row>
    <row r="32" spans="1:20" x14ac:dyDescent="0.25">
      <c r="A32" t="s">
        <v>20</v>
      </c>
      <c r="B32" t="s">
        <v>21</v>
      </c>
      <c r="C32">
        <v>7</v>
      </c>
      <c r="D32">
        <v>100</v>
      </c>
      <c r="E32">
        <v>4</v>
      </c>
      <c r="F32" s="8">
        <v>9</v>
      </c>
      <c r="G32">
        <v>9</v>
      </c>
      <c r="H32" s="9" t="s">
        <v>22</v>
      </c>
      <c r="I32" s="10" t="s">
        <v>23</v>
      </c>
      <c r="J32" s="11" t="s">
        <v>24</v>
      </c>
      <c r="K32">
        <v>17</v>
      </c>
      <c r="L32" s="12">
        <f>K32/PI()</f>
        <v>5.4112680651244416</v>
      </c>
      <c r="M32">
        <v>3</v>
      </c>
      <c r="N32">
        <v>5</v>
      </c>
      <c r="P32" s="13"/>
      <c r="Q32" s="13"/>
      <c r="R32" t="s">
        <v>25</v>
      </c>
      <c r="S32" t="s">
        <v>26</v>
      </c>
      <c r="T32">
        <f t="shared" si="0"/>
        <v>2.2997889276778877E-3</v>
      </c>
    </row>
    <row r="33" spans="1:20" x14ac:dyDescent="0.25">
      <c r="A33" t="s">
        <v>20</v>
      </c>
      <c r="B33" t="s">
        <v>21</v>
      </c>
      <c r="C33">
        <v>2</v>
      </c>
      <c r="D33">
        <v>5</v>
      </c>
      <c r="F33" s="8">
        <v>2</v>
      </c>
      <c r="G33" s="8">
        <v>2</v>
      </c>
      <c r="H33" s="9" t="s">
        <v>22</v>
      </c>
      <c r="I33" s="10" t="s">
        <v>23</v>
      </c>
      <c r="J33" s="11" t="s">
        <v>24</v>
      </c>
      <c r="N33">
        <v>3.5</v>
      </c>
      <c r="O33">
        <v>1.5</v>
      </c>
      <c r="P33" s="18">
        <v>1</v>
      </c>
      <c r="Q33" s="18">
        <f>O33*P33</f>
        <v>1.5</v>
      </c>
    </row>
    <row r="34" spans="1:20" x14ac:dyDescent="0.25">
      <c r="A34" t="s">
        <v>20</v>
      </c>
      <c r="B34" t="s">
        <v>21</v>
      </c>
      <c r="C34">
        <v>2</v>
      </c>
      <c r="D34">
        <v>5</v>
      </c>
      <c r="F34" s="8">
        <v>3</v>
      </c>
      <c r="G34" s="8">
        <v>3</v>
      </c>
      <c r="H34" s="9" t="s">
        <v>38</v>
      </c>
      <c r="I34" s="19" t="s">
        <v>39</v>
      </c>
      <c r="J34" s="11" t="s">
        <v>40</v>
      </c>
      <c r="N34">
        <v>3</v>
      </c>
      <c r="O34">
        <v>1.2</v>
      </c>
      <c r="P34" s="18">
        <v>0.8</v>
      </c>
      <c r="Q34" s="18">
        <f>O34*P34</f>
        <v>0.96</v>
      </c>
    </row>
    <row r="35" spans="1:20" x14ac:dyDescent="0.25">
      <c r="A35" t="s">
        <v>20</v>
      </c>
      <c r="B35" t="s">
        <v>21</v>
      </c>
      <c r="C35">
        <v>2</v>
      </c>
      <c r="D35">
        <v>5</v>
      </c>
      <c r="F35" s="8">
        <v>4</v>
      </c>
      <c r="G35" s="8">
        <v>4</v>
      </c>
      <c r="H35" s="9" t="s">
        <v>22</v>
      </c>
      <c r="I35" s="10" t="s">
        <v>23</v>
      </c>
      <c r="J35" s="11" t="s">
        <v>24</v>
      </c>
      <c r="N35">
        <v>1.7</v>
      </c>
      <c r="O35">
        <v>0.8</v>
      </c>
      <c r="P35" s="18">
        <v>0.6</v>
      </c>
      <c r="Q35" s="18">
        <f>O35*P35</f>
        <v>0.48</v>
      </c>
    </row>
    <row r="36" spans="1:20" x14ac:dyDescent="0.25">
      <c r="A36" t="s">
        <v>20</v>
      </c>
      <c r="B36" t="s">
        <v>21</v>
      </c>
      <c r="C36">
        <v>2</v>
      </c>
      <c r="D36">
        <v>5</v>
      </c>
      <c r="F36" s="8">
        <v>5</v>
      </c>
      <c r="G36" s="8">
        <v>5</v>
      </c>
      <c r="H36" s="9" t="s">
        <v>38</v>
      </c>
      <c r="I36" s="19" t="s">
        <v>39</v>
      </c>
      <c r="J36" s="11" t="s">
        <v>40</v>
      </c>
      <c r="N36">
        <v>3.5</v>
      </c>
      <c r="O36">
        <v>0.8</v>
      </c>
      <c r="P36" s="18">
        <v>0.9</v>
      </c>
      <c r="Q36" s="18">
        <f>O36*P36</f>
        <v>0.72000000000000008</v>
      </c>
    </row>
    <row r="37" spans="1:20" x14ac:dyDescent="0.25">
      <c r="A37" t="s">
        <v>20</v>
      </c>
      <c r="B37" t="s">
        <v>21</v>
      </c>
      <c r="C37">
        <v>2</v>
      </c>
      <c r="D37">
        <v>100</v>
      </c>
      <c r="E37">
        <v>3</v>
      </c>
      <c r="F37">
        <v>10</v>
      </c>
      <c r="G37">
        <v>10</v>
      </c>
      <c r="H37" s="9" t="s">
        <v>22</v>
      </c>
      <c r="I37" s="10" t="s">
        <v>23</v>
      </c>
      <c r="J37" s="11" t="s">
        <v>24</v>
      </c>
      <c r="K37">
        <v>18.5</v>
      </c>
      <c r="L37" s="12">
        <f>K37/PI()</f>
        <v>5.8887328944001274</v>
      </c>
      <c r="M37">
        <v>4</v>
      </c>
      <c r="N37">
        <v>8</v>
      </c>
      <c r="P37" s="13"/>
      <c r="Q37" s="13"/>
      <c r="R37" t="s">
        <v>25</v>
      </c>
      <c r="S37" t="s">
        <v>26</v>
      </c>
      <c r="T37">
        <f t="shared" si="0"/>
        <v>2.723538963660059E-3</v>
      </c>
    </row>
    <row r="38" spans="1:20" x14ac:dyDescent="0.25">
      <c r="A38" t="s">
        <v>20</v>
      </c>
      <c r="B38" t="s">
        <v>21</v>
      </c>
      <c r="C38">
        <v>10</v>
      </c>
      <c r="D38">
        <v>100</v>
      </c>
      <c r="E38" s="8">
        <v>1</v>
      </c>
      <c r="F38">
        <v>10</v>
      </c>
      <c r="G38">
        <v>10</v>
      </c>
      <c r="H38" s="9" t="s">
        <v>22</v>
      </c>
      <c r="I38" s="10" t="s">
        <v>23</v>
      </c>
      <c r="J38" s="11" t="s">
        <v>24</v>
      </c>
      <c r="K38">
        <v>16</v>
      </c>
      <c r="L38" s="12">
        <f>K38/PI()</f>
        <v>5.0929581789406511</v>
      </c>
      <c r="M38">
        <v>3.5</v>
      </c>
      <c r="N38">
        <v>7</v>
      </c>
      <c r="P38" s="13"/>
      <c r="Q38" s="13"/>
      <c r="R38" s="14" t="s">
        <v>25</v>
      </c>
      <c r="S38" s="14" t="s">
        <v>26</v>
      </c>
      <c r="T38">
        <f t="shared" si="0"/>
        <v>2.0371832715762603E-3</v>
      </c>
    </row>
    <row r="39" spans="1:20" x14ac:dyDescent="0.25">
      <c r="A39" t="s">
        <v>20</v>
      </c>
      <c r="B39" t="s">
        <v>21</v>
      </c>
      <c r="C39">
        <v>2</v>
      </c>
      <c r="D39">
        <v>5</v>
      </c>
      <c r="F39" s="8">
        <v>6</v>
      </c>
      <c r="G39" s="8">
        <v>6</v>
      </c>
      <c r="H39" s="9" t="s">
        <v>52</v>
      </c>
      <c r="I39" s="19" t="s">
        <v>53</v>
      </c>
      <c r="J39" s="11" t="s">
        <v>54</v>
      </c>
      <c r="N39">
        <v>1.8</v>
      </c>
      <c r="O39">
        <v>0.3</v>
      </c>
      <c r="P39" s="18">
        <v>0.3</v>
      </c>
      <c r="Q39" s="18">
        <f>O39*P39</f>
        <v>0.09</v>
      </c>
    </row>
    <row r="40" spans="1:20" x14ac:dyDescent="0.25">
      <c r="A40" t="s">
        <v>20</v>
      </c>
      <c r="B40" t="s">
        <v>21</v>
      </c>
      <c r="C40">
        <v>2</v>
      </c>
      <c r="D40">
        <v>5</v>
      </c>
      <c r="F40" s="8">
        <v>7</v>
      </c>
      <c r="G40" s="8">
        <v>7</v>
      </c>
      <c r="H40" s="9" t="s">
        <v>52</v>
      </c>
      <c r="I40" s="19" t="s">
        <v>53</v>
      </c>
      <c r="J40" s="11" t="s">
        <v>54</v>
      </c>
      <c r="N40">
        <v>1.8</v>
      </c>
      <c r="O40">
        <v>0.2</v>
      </c>
      <c r="P40" s="18">
        <v>0.2</v>
      </c>
      <c r="Q40" s="18">
        <f>O40*P40</f>
        <v>4.0000000000000008E-2</v>
      </c>
    </row>
    <row r="41" spans="1:20" x14ac:dyDescent="0.25">
      <c r="A41" t="s">
        <v>20</v>
      </c>
      <c r="B41" t="s">
        <v>21</v>
      </c>
      <c r="C41">
        <v>2</v>
      </c>
      <c r="D41">
        <v>5</v>
      </c>
      <c r="F41" s="8">
        <v>8</v>
      </c>
      <c r="G41" s="8">
        <v>8</v>
      </c>
      <c r="H41" s="24" t="s">
        <v>55</v>
      </c>
      <c r="I41" s="10" t="s">
        <v>56</v>
      </c>
      <c r="J41" s="25" t="s">
        <v>57</v>
      </c>
      <c r="N41">
        <v>4</v>
      </c>
      <c r="O41">
        <v>1.2</v>
      </c>
      <c r="P41" s="18">
        <v>0.7</v>
      </c>
      <c r="Q41" s="18">
        <f>O41*P41</f>
        <v>0.84</v>
      </c>
    </row>
    <row r="42" spans="1:20" x14ac:dyDescent="0.25">
      <c r="A42" t="s">
        <v>20</v>
      </c>
      <c r="B42" t="s">
        <v>21</v>
      </c>
      <c r="C42">
        <v>2</v>
      </c>
      <c r="D42">
        <v>5</v>
      </c>
      <c r="F42" s="8">
        <v>9</v>
      </c>
      <c r="G42" s="8">
        <v>9</v>
      </c>
      <c r="H42" s="9" t="s">
        <v>38</v>
      </c>
      <c r="I42" s="19" t="s">
        <v>39</v>
      </c>
      <c r="J42" s="11" t="s">
        <v>40</v>
      </c>
      <c r="N42">
        <v>1</v>
      </c>
      <c r="O42">
        <v>0.4</v>
      </c>
      <c r="P42" s="18">
        <v>0.3</v>
      </c>
      <c r="Q42" s="18">
        <f>O42*P42</f>
        <v>0.12</v>
      </c>
    </row>
    <row r="43" spans="1:20" x14ac:dyDescent="0.25">
      <c r="A43" t="s">
        <v>20</v>
      </c>
      <c r="B43" t="s">
        <v>21</v>
      </c>
      <c r="C43">
        <v>5</v>
      </c>
      <c r="D43">
        <v>100</v>
      </c>
      <c r="E43" s="8">
        <v>1</v>
      </c>
      <c r="F43" s="8">
        <v>10</v>
      </c>
      <c r="G43" s="8">
        <v>11</v>
      </c>
      <c r="H43" s="9" t="s">
        <v>22</v>
      </c>
      <c r="I43" s="10" t="s">
        <v>23</v>
      </c>
      <c r="J43" s="11" t="s">
        <v>24</v>
      </c>
      <c r="K43">
        <v>17</v>
      </c>
      <c r="L43" s="12">
        <f>K43/PI()</f>
        <v>5.4112680651244416</v>
      </c>
      <c r="M43">
        <v>4</v>
      </c>
      <c r="N43">
        <v>8</v>
      </c>
      <c r="P43" s="13"/>
      <c r="Q43" s="13"/>
      <c r="R43" t="s">
        <v>25</v>
      </c>
      <c r="S43" s="14" t="s">
        <v>26</v>
      </c>
      <c r="T43">
        <f t="shared" si="0"/>
        <v>2.2997889276778877E-3</v>
      </c>
    </row>
    <row r="44" spans="1:20" x14ac:dyDescent="0.25">
      <c r="A44" t="s">
        <v>20</v>
      </c>
      <c r="B44" t="s">
        <v>21</v>
      </c>
      <c r="C44">
        <v>2</v>
      </c>
      <c r="D44">
        <v>5</v>
      </c>
      <c r="F44" s="8">
        <v>10</v>
      </c>
      <c r="G44" s="8">
        <v>10</v>
      </c>
      <c r="H44" s="9" t="s">
        <v>52</v>
      </c>
      <c r="I44" s="19" t="s">
        <v>53</v>
      </c>
      <c r="J44" s="11" t="s">
        <v>54</v>
      </c>
      <c r="N44">
        <v>2.2999999999999998</v>
      </c>
      <c r="O44">
        <v>0.7</v>
      </c>
      <c r="P44" s="18">
        <v>0.5</v>
      </c>
      <c r="Q44" s="18">
        <f>O44*P44</f>
        <v>0.35</v>
      </c>
    </row>
    <row r="45" spans="1:20" x14ac:dyDescent="0.25">
      <c r="A45" t="s">
        <v>20</v>
      </c>
      <c r="B45" t="s">
        <v>21</v>
      </c>
      <c r="C45">
        <v>2</v>
      </c>
      <c r="D45">
        <v>5</v>
      </c>
      <c r="F45" s="8">
        <v>11</v>
      </c>
      <c r="G45" s="8">
        <v>11</v>
      </c>
      <c r="H45" s="9" t="s">
        <v>38</v>
      </c>
      <c r="I45" s="19" t="s">
        <v>39</v>
      </c>
      <c r="J45" s="11" t="s">
        <v>40</v>
      </c>
      <c r="N45">
        <v>1</v>
      </c>
      <c r="O45">
        <v>0.3</v>
      </c>
      <c r="P45" s="18">
        <v>0.25</v>
      </c>
      <c r="Q45" s="18">
        <f>O45*P45</f>
        <v>7.4999999999999997E-2</v>
      </c>
    </row>
    <row r="46" spans="1:20" x14ac:dyDescent="0.25">
      <c r="A46" t="s">
        <v>20</v>
      </c>
      <c r="B46" t="s">
        <v>21</v>
      </c>
      <c r="C46">
        <v>2</v>
      </c>
      <c r="D46">
        <v>5</v>
      </c>
      <c r="F46" s="8">
        <v>12</v>
      </c>
      <c r="G46" s="8">
        <v>12</v>
      </c>
      <c r="H46" s="24" t="s">
        <v>30</v>
      </c>
      <c r="I46" s="19" t="s">
        <v>31</v>
      </c>
      <c r="J46" s="25" t="s">
        <v>32</v>
      </c>
      <c r="N46">
        <v>1.7</v>
      </c>
      <c r="O46">
        <v>0.2</v>
      </c>
      <c r="P46" s="18">
        <v>0.2</v>
      </c>
      <c r="Q46" s="18">
        <f>O46*P46</f>
        <v>4.0000000000000008E-2</v>
      </c>
    </row>
    <row r="47" spans="1:20" x14ac:dyDescent="0.25">
      <c r="A47" t="s">
        <v>20</v>
      </c>
      <c r="B47" t="s">
        <v>21</v>
      </c>
      <c r="C47">
        <v>2</v>
      </c>
      <c r="D47">
        <v>5</v>
      </c>
      <c r="F47" s="8">
        <v>13</v>
      </c>
      <c r="G47" s="8">
        <v>13</v>
      </c>
      <c r="H47" s="24" t="s">
        <v>30</v>
      </c>
      <c r="I47" s="19" t="s">
        <v>31</v>
      </c>
      <c r="J47" s="25" t="s">
        <v>32</v>
      </c>
      <c r="N47">
        <v>7</v>
      </c>
      <c r="O47">
        <v>3</v>
      </c>
      <c r="P47" s="18">
        <v>3</v>
      </c>
      <c r="Q47" s="18">
        <f>O47*P47</f>
        <v>9</v>
      </c>
    </row>
    <row r="48" spans="1:20" x14ac:dyDescent="0.25">
      <c r="A48" t="s">
        <v>20</v>
      </c>
      <c r="B48" t="s">
        <v>21</v>
      </c>
      <c r="C48">
        <v>2</v>
      </c>
      <c r="D48">
        <v>100</v>
      </c>
      <c r="E48">
        <v>4</v>
      </c>
      <c r="F48">
        <v>12</v>
      </c>
      <c r="G48">
        <v>12</v>
      </c>
      <c r="H48" s="9" t="s">
        <v>22</v>
      </c>
      <c r="I48" s="10" t="s">
        <v>23</v>
      </c>
      <c r="J48" s="11" t="s">
        <v>24</v>
      </c>
      <c r="K48">
        <v>21</v>
      </c>
      <c r="L48" s="12">
        <f>K48/PI()</f>
        <v>6.6845076098596046</v>
      </c>
      <c r="M48">
        <v>4</v>
      </c>
      <c r="N48">
        <v>9</v>
      </c>
      <c r="P48" s="13"/>
      <c r="Q48" s="13"/>
      <c r="R48" t="s">
        <v>25</v>
      </c>
      <c r="S48" t="s">
        <v>26</v>
      </c>
      <c r="T48">
        <f t="shared" si="0"/>
        <v>3.5093664951762926E-3</v>
      </c>
    </row>
    <row r="49" spans="1:20" x14ac:dyDescent="0.25">
      <c r="A49" t="s">
        <v>20</v>
      </c>
      <c r="B49" t="s">
        <v>21</v>
      </c>
      <c r="C49">
        <v>2</v>
      </c>
      <c r="D49">
        <v>5</v>
      </c>
      <c r="F49" s="8">
        <v>14</v>
      </c>
      <c r="G49" s="8">
        <v>14</v>
      </c>
      <c r="H49" s="24" t="s">
        <v>27</v>
      </c>
      <c r="I49" s="16" t="s">
        <v>58</v>
      </c>
      <c r="J49" s="17" t="s">
        <v>59</v>
      </c>
      <c r="N49">
        <v>0.6</v>
      </c>
      <c r="O49">
        <v>0.4</v>
      </c>
      <c r="P49" s="18">
        <v>0.2</v>
      </c>
      <c r="Q49" s="18">
        <f t="shared" ref="Q49:Q54" si="3">O49*P49</f>
        <v>8.0000000000000016E-2</v>
      </c>
    </row>
    <row r="50" spans="1:20" x14ac:dyDescent="0.25">
      <c r="A50" t="s">
        <v>20</v>
      </c>
      <c r="B50" t="s">
        <v>21</v>
      </c>
      <c r="C50">
        <v>2</v>
      </c>
      <c r="D50">
        <v>5</v>
      </c>
      <c r="F50" s="8">
        <v>15</v>
      </c>
      <c r="G50" s="8">
        <v>15</v>
      </c>
      <c r="H50" s="24" t="s">
        <v>27</v>
      </c>
      <c r="I50" s="16" t="s">
        <v>58</v>
      </c>
      <c r="J50" s="17" t="s">
        <v>59</v>
      </c>
      <c r="N50">
        <v>0.4</v>
      </c>
      <c r="O50">
        <v>0.3</v>
      </c>
      <c r="P50" s="18">
        <v>0.2</v>
      </c>
      <c r="Q50" s="18">
        <f t="shared" si="3"/>
        <v>0.06</v>
      </c>
    </row>
    <row r="51" spans="1:20" x14ac:dyDescent="0.25">
      <c r="A51" t="s">
        <v>20</v>
      </c>
      <c r="B51" t="s">
        <v>21</v>
      </c>
      <c r="C51">
        <v>2</v>
      </c>
      <c r="D51">
        <v>5</v>
      </c>
      <c r="F51" s="8">
        <v>16</v>
      </c>
      <c r="G51" s="8">
        <v>16</v>
      </c>
      <c r="H51" s="24" t="s">
        <v>27</v>
      </c>
      <c r="I51" s="16" t="s">
        <v>58</v>
      </c>
      <c r="J51" s="17" t="s">
        <v>59</v>
      </c>
      <c r="N51">
        <v>0.15</v>
      </c>
      <c r="O51">
        <v>0.5</v>
      </c>
      <c r="P51" s="18">
        <v>0.5</v>
      </c>
      <c r="Q51" s="18">
        <f t="shared" si="3"/>
        <v>0.25</v>
      </c>
    </row>
    <row r="52" spans="1:20" x14ac:dyDescent="0.25">
      <c r="A52" t="s">
        <v>20</v>
      </c>
      <c r="B52" t="s">
        <v>21</v>
      </c>
      <c r="C52">
        <v>2</v>
      </c>
      <c r="D52">
        <v>5</v>
      </c>
      <c r="F52" s="8">
        <v>17</v>
      </c>
      <c r="G52" s="8">
        <v>17</v>
      </c>
      <c r="H52" s="24" t="s">
        <v>27</v>
      </c>
      <c r="I52" s="16" t="s">
        <v>58</v>
      </c>
      <c r="J52" s="17" t="s">
        <v>59</v>
      </c>
      <c r="N52">
        <v>0.4</v>
      </c>
      <c r="O52">
        <v>0.1</v>
      </c>
      <c r="P52" s="18">
        <v>0.15</v>
      </c>
      <c r="Q52" s="18">
        <f t="shared" si="3"/>
        <v>1.4999999999999999E-2</v>
      </c>
    </row>
    <row r="53" spans="1:20" x14ac:dyDescent="0.25">
      <c r="A53" t="s">
        <v>20</v>
      </c>
      <c r="B53" t="s">
        <v>21</v>
      </c>
      <c r="C53">
        <v>2</v>
      </c>
      <c r="D53">
        <v>5</v>
      </c>
      <c r="F53" s="8">
        <v>18</v>
      </c>
      <c r="G53" s="8">
        <v>18</v>
      </c>
      <c r="H53" s="9" t="s">
        <v>60</v>
      </c>
      <c r="I53" s="10" t="s">
        <v>61</v>
      </c>
      <c r="J53" s="11" t="s">
        <v>62</v>
      </c>
      <c r="N53">
        <v>0.6</v>
      </c>
      <c r="O53">
        <v>0.2</v>
      </c>
      <c r="P53" s="18">
        <v>0.2</v>
      </c>
      <c r="Q53" s="18">
        <f t="shared" si="3"/>
        <v>4.0000000000000008E-2</v>
      </c>
    </row>
    <row r="54" spans="1:20" x14ac:dyDescent="0.25">
      <c r="A54" t="s">
        <v>20</v>
      </c>
      <c r="B54" t="s">
        <v>21</v>
      </c>
      <c r="C54">
        <v>2</v>
      </c>
      <c r="D54">
        <v>5</v>
      </c>
      <c r="F54" s="8">
        <v>19</v>
      </c>
      <c r="G54" s="8">
        <v>19</v>
      </c>
      <c r="H54" s="9" t="s">
        <v>22</v>
      </c>
      <c r="I54" s="10" t="s">
        <v>23</v>
      </c>
      <c r="J54" s="11" t="s">
        <v>24</v>
      </c>
      <c r="N54">
        <v>0.6</v>
      </c>
      <c r="O54">
        <v>0.15</v>
      </c>
      <c r="P54" s="18">
        <v>0.15</v>
      </c>
      <c r="Q54" s="18">
        <f t="shared" si="3"/>
        <v>2.2499999999999999E-2</v>
      </c>
    </row>
    <row r="55" spans="1:20" x14ac:dyDescent="0.25">
      <c r="A55" t="s">
        <v>20</v>
      </c>
      <c r="B55" t="s">
        <v>21</v>
      </c>
      <c r="C55">
        <v>1</v>
      </c>
      <c r="D55">
        <v>100</v>
      </c>
      <c r="E55">
        <v>3</v>
      </c>
      <c r="F55" s="8">
        <v>14</v>
      </c>
      <c r="G55">
        <v>14</v>
      </c>
      <c r="H55" s="9" t="s">
        <v>22</v>
      </c>
      <c r="I55" s="10" t="s">
        <v>23</v>
      </c>
      <c r="J55" s="11" t="s">
        <v>24</v>
      </c>
      <c r="K55">
        <v>18</v>
      </c>
      <c r="L55" s="12">
        <f>K55/PI()</f>
        <v>5.7295779513082321</v>
      </c>
      <c r="M55">
        <v>1.5</v>
      </c>
      <c r="N55">
        <v>5</v>
      </c>
      <c r="P55" s="13"/>
      <c r="Q55" s="13"/>
      <c r="R55" t="s">
        <v>25</v>
      </c>
      <c r="S55" t="s">
        <v>26</v>
      </c>
      <c r="T55">
        <f t="shared" si="0"/>
        <v>2.5783100780887042E-3</v>
      </c>
    </row>
    <row r="56" spans="1:20" x14ac:dyDescent="0.25">
      <c r="A56" t="s">
        <v>20</v>
      </c>
      <c r="B56" t="s">
        <v>21</v>
      </c>
      <c r="C56">
        <v>2</v>
      </c>
      <c r="D56">
        <v>5</v>
      </c>
      <c r="F56" s="8">
        <v>20</v>
      </c>
      <c r="G56" s="8">
        <v>20</v>
      </c>
      <c r="H56" s="9" t="s">
        <v>22</v>
      </c>
      <c r="I56" s="10" t="s">
        <v>23</v>
      </c>
      <c r="J56" s="11" t="s">
        <v>24</v>
      </c>
      <c r="N56" s="13">
        <v>0.4</v>
      </c>
      <c r="O56">
        <v>0.15</v>
      </c>
      <c r="P56" s="18">
        <v>0.15</v>
      </c>
      <c r="Q56" s="18">
        <f>O56*P56</f>
        <v>2.2499999999999999E-2</v>
      </c>
    </row>
    <row r="57" spans="1:20" x14ac:dyDescent="0.25">
      <c r="A57" t="s">
        <v>20</v>
      </c>
      <c r="B57" t="s">
        <v>21</v>
      </c>
      <c r="C57">
        <v>2</v>
      </c>
      <c r="D57">
        <v>5</v>
      </c>
      <c r="E57" s="13"/>
      <c r="F57" s="8">
        <v>21</v>
      </c>
      <c r="G57" s="8">
        <v>21</v>
      </c>
      <c r="H57" s="9" t="s">
        <v>22</v>
      </c>
      <c r="I57" s="10" t="s">
        <v>23</v>
      </c>
      <c r="J57" s="11" t="s">
        <v>24</v>
      </c>
      <c r="N57" s="13">
        <v>0.3</v>
      </c>
      <c r="O57">
        <v>0.1</v>
      </c>
      <c r="P57" s="18">
        <v>0.1</v>
      </c>
      <c r="Q57" s="18">
        <f>O57*P57</f>
        <v>1.0000000000000002E-2</v>
      </c>
    </row>
    <row r="58" spans="1:20" x14ac:dyDescent="0.25">
      <c r="A58" t="s">
        <v>20</v>
      </c>
      <c r="B58" t="s">
        <v>21</v>
      </c>
      <c r="C58">
        <v>2</v>
      </c>
      <c r="D58">
        <v>5</v>
      </c>
      <c r="F58" s="8">
        <v>22</v>
      </c>
      <c r="G58" s="8">
        <v>22</v>
      </c>
      <c r="H58" s="25" t="s">
        <v>52</v>
      </c>
      <c r="I58" s="25" t="s">
        <v>63</v>
      </c>
      <c r="J58" s="25" t="s">
        <v>64</v>
      </c>
      <c r="N58" s="13">
        <v>13</v>
      </c>
      <c r="O58">
        <v>6</v>
      </c>
      <c r="P58" s="18">
        <v>6</v>
      </c>
      <c r="Q58" s="18">
        <f>O58*P58</f>
        <v>36</v>
      </c>
    </row>
    <row r="59" spans="1:20" x14ac:dyDescent="0.25">
      <c r="A59" t="s">
        <v>20</v>
      </c>
      <c r="B59" t="s">
        <v>21</v>
      </c>
      <c r="C59">
        <v>3</v>
      </c>
      <c r="D59">
        <v>5</v>
      </c>
      <c r="E59" s="8"/>
      <c r="F59" s="8">
        <v>1</v>
      </c>
      <c r="G59" s="8">
        <v>1</v>
      </c>
      <c r="H59" s="9" t="s">
        <v>22</v>
      </c>
      <c r="I59" s="10" t="s">
        <v>23</v>
      </c>
      <c r="J59" s="11" t="s">
        <v>24</v>
      </c>
      <c r="N59" s="8">
        <v>8</v>
      </c>
      <c r="O59">
        <v>2</v>
      </c>
      <c r="P59" s="18">
        <v>1.5</v>
      </c>
      <c r="Q59" s="18">
        <f>O59*P59</f>
        <v>3</v>
      </c>
      <c r="S59" s="14" t="s">
        <v>26</v>
      </c>
    </row>
    <row r="60" spans="1:20" x14ac:dyDescent="0.25">
      <c r="A60" t="s">
        <v>20</v>
      </c>
      <c r="B60" t="s">
        <v>21</v>
      </c>
      <c r="C60">
        <v>10</v>
      </c>
      <c r="D60">
        <v>100</v>
      </c>
      <c r="E60" s="8">
        <v>1</v>
      </c>
      <c r="F60">
        <v>15</v>
      </c>
      <c r="G60">
        <v>15</v>
      </c>
      <c r="H60" s="9" t="s">
        <v>22</v>
      </c>
      <c r="I60" s="10" t="s">
        <v>23</v>
      </c>
      <c r="J60" s="11" t="s">
        <v>24</v>
      </c>
      <c r="K60">
        <v>26.5</v>
      </c>
      <c r="L60" s="12">
        <f>K60/PI()</f>
        <v>8.4352119838704525</v>
      </c>
      <c r="M60">
        <v>6</v>
      </c>
      <c r="N60">
        <v>12</v>
      </c>
      <c r="P60" s="13"/>
      <c r="Q60" s="13"/>
      <c r="R60" s="14" t="s">
        <v>25</v>
      </c>
      <c r="S60" s="14" t="s">
        <v>26</v>
      </c>
      <c r="T60">
        <f t="shared" si="0"/>
        <v>5.5883279393141739E-3</v>
      </c>
    </row>
    <row r="61" spans="1:20" x14ac:dyDescent="0.25">
      <c r="A61" t="s">
        <v>20</v>
      </c>
      <c r="B61" t="s">
        <v>21</v>
      </c>
      <c r="C61">
        <v>3</v>
      </c>
      <c r="D61">
        <v>5</v>
      </c>
      <c r="E61" s="8"/>
      <c r="F61" s="8">
        <v>2</v>
      </c>
      <c r="G61" s="8">
        <v>2</v>
      </c>
      <c r="H61" s="9" t="s">
        <v>22</v>
      </c>
      <c r="I61" s="10" t="s">
        <v>23</v>
      </c>
      <c r="J61" s="11" t="s">
        <v>24</v>
      </c>
      <c r="N61" s="8">
        <v>8</v>
      </c>
      <c r="O61">
        <v>1.5</v>
      </c>
      <c r="P61" s="18">
        <v>2</v>
      </c>
      <c r="Q61" s="18">
        <f>O61*P61</f>
        <v>3</v>
      </c>
      <c r="S61" s="14" t="s">
        <v>26</v>
      </c>
    </row>
    <row r="62" spans="1:20" x14ac:dyDescent="0.25">
      <c r="A62" t="s">
        <v>20</v>
      </c>
      <c r="B62" t="s">
        <v>21</v>
      </c>
      <c r="C62">
        <v>3</v>
      </c>
      <c r="D62">
        <v>5</v>
      </c>
      <c r="E62" s="8"/>
      <c r="F62" s="8">
        <v>3</v>
      </c>
      <c r="G62" s="8">
        <v>3</v>
      </c>
      <c r="H62" s="9" t="s">
        <v>43</v>
      </c>
      <c r="I62" s="10" t="s">
        <v>44</v>
      </c>
      <c r="J62" s="11" t="s">
        <v>45</v>
      </c>
      <c r="N62" s="8">
        <v>3.5</v>
      </c>
      <c r="O62">
        <v>1.2</v>
      </c>
      <c r="P62" s="18">
        <v>1</v>
      </c>
      <c r="Q62" s="18">
        <f>O62*P62</f>
        <v>1.2</v>
      </c>
      <c r="S62" s="14" t="s">
        <v>26</v>
      </c>
    </row>
    <row r="63" spans="1:20" x14ac:dyDescent="0.25">
      <c r="A63" t="s">
        <v>20</v>
      </c>
      <c r="B63" t="s">
        <v>21</v>
      </c>
      <c r="C63">
        <v>3</v>
      </c>
      <c r="D63">
        <v>5</v>
      </c>
      <c r="E63" s="8"/>
      <c r="F63" s="8">
        <v>4</v>
      </c>
      <c r="G63" s="8">
        <v>4</v>
      </c>
      <c r="H63" s="21" t="s">
        <v>52</v>
      </c>
      <c r="I63" s="16" t="s">
        <v>65</v>
      </c>
      <c r="J63" s="17" t="s">
        <v>66</v>
      </c>
      <c r="N63" s="8">
        <v>3.5</v>
      </c>
      <c r="O63">
        <v>0.8</v>
      </c>
      <c r="P63" s="18">
        <v>0.6</v>
      </c>
      <c r="Q63" s="18">
        <f>O63*P63</f>
        <v>0.48</v>
      </c>
      <c r="S63" s="14" t="s">
        <v>26</v>
      </c>
    </row>
    <row r="64" spans="1:20" x14ac:dyDescent="0.25">
      <c r="A64" t="s">
        <v>20</v>
      </c>
      <c r="B64" t="s">
        <v>21</v>
      </c>
      <c r="C64">
        <v>3</v>
      </c>
      <c r="D64">
        <v>100</v>
      </c>
      <c r="E64" s="8">
        <v>4</v>
      </c>
      <c r="F64" s="8">
        <v>16</v>
      </c>
      <c r="G64" s="8">
        <v>16</v>
      </c>
      <c r="H64" s="9" t="s">
        <v>22</v>
      </c>
      <c r="I64" s="10" t="s">
        <v>23</v>
      </c>
      <c r="J64" s="11" t="s">
        <v>24</v>
      </c>
      <c r="K64">
        <v>17.5</v>
      </c>
      <c r="L64" s="12">
        <f>K64/PI()</f>
        <v>5.5704230082163368</v>
      </c>
      <c r="M64">
        <v>3.5</v>
      </c>
      <c r="N64" s="8">
        <v>9</v>
      </c>
      <c r="P64" s="13"/>
      <c r="Q64" s="13"/>
      <c r="R64" t="s">
        <v>25</v>
      </c>
      <c r="S64" s="14" t="s">
        <v>26</v>
      </c>
      <c r="T64">
        <f t="shared" si="0"/>
        <v>2.4370600660946471E-3</v>
      </c>
    </row>
    <row r="65" spans="1:20" x14ac:dyDescent="0.25">
      <c r="A65" t="s">
        <v>20</v>
      </c>
      <c r="B65" t="s">
        <v>21</v>
      </c>
      <c r="C65">
        <v>3</v>
      </c>
      <c r="D65">
        <v>5</v>
      </c>
      <c r="E65" s="8"/>
      <c r="F65" s="8">
        <v>5</v>
      </c>
      <c r="G65" s="8">
        <v>5</v>
      </c>
      <c r="H65" s="9" t="s">
        <v>22</v>
      </c>
      <c r="I65" s="10" t="s">
        <v>23</v>
      </c>
      <c r="J65" s="11" t="s">
        <v>24</v>
      </c>
      <c r="N65" s="8">
        <v>5</v>
      </c>
      <c r="O65">
        <v>1.2</v>
      </c>
      <c r="P65" s="18">
        <v>0.8</v>
      </c>
      <c r="Q65" s="18">
        <f t="shared" ref="Q65:Q70" si="4">O65*P65</f>
        <v>0.96</v>
      </c>
      <c r="S65" s="14" t="s">
        <v>26</v>
      </c>
    </row>
    <row r="66" spans="1:20" x14ac:dyDescent="0.25">
      <c r="A66" t="s">
        <v>20</v>
      </c>
      <c r="B66" t="s">
        <v>21</v>
      </c>
      <c r="C66">
        <v>3</v>
      </c>
      <c r="D66">
        <v>5</v>
      </c>
      <c r="E66" s="8"/>
      <c r="F66" s="8">
        <v>6</v>
      </c>
      <c r="G66" s="8">
        <v>6</v>
      </c>
      <c r="H66" s="9" t="s">
        <v>22</v>
      </c>
      <c r="I66" s="10" t="s">
        <v>23</v>
      </c>
      <c r="J66" s="11" t="s">
        <v>24</v>
      </c>
      <c r="N66" s="8">
        <v>4</v>
      </c>
      <c r="O66">
        <v>0.9</v>
      </c>
      <c r="P66" s="18">
        <v>0.8</v>
      </c>
      <c r="Q66" s="18">
        <f t="shared" si="4"/>
        <v>0.72000000000000008</v>
      </c>
      <c r="S66" s="14" t="s">
        <v>26</v>
      </c>
    </row>
    <row r="67" spans="1:20" x14ac:dyDescent="0.25">
      <c r="A67" t="s">
        <v>20</v>
      </c>
      <c r="B67" t="s">
        <v>21</v>
      </c>
      <c r="C67">
        <v>3</v>
      </c>
      <c r="D67">
        <v>5</v>
      </c>
      <c r="E67" s="8"/>
      <c r="F67" s="8">
        <v>7</v>
      </c>
      <c r="G67" s="8">
        <v>7</v>
      </c>
      <c r="H67" s="9" t="s">
        <v>27</v>
      </c>
      <c r="I67" s="19" t="s">
        <v>28</v>
      </c>
      <c r="J67" s="20" t="s">
        <v>29</v>
      </c>
      <c r="N67" s="8">
        <v>0.6</v>
      </c>
      <c r="O67">
        <v>0.2</v>
      </c>
      <c r="P67" s="18">
        <v>0.1</v>
      </c>
      <c r="Q67" s="18">
        <f t="shared" si="4"/>
        <v>2.0000000000000004E-2</v>
      </c>
      <c r="S67" s="14" t="s">
        <v>26</v>
      </c>
    </row>
    <row r="68" spans="1:20" x14ac:dyDescent="0.25">
      <c r="A68" t="s">
        <v>20</v>
      </c>
      <c r="B68" t="s">
        <v>21</v>
      </c>
      <c r="C68">
        <v>3</v>
      </c>
      <c r="D68">
        <v>5</v>
      </c>
      <c r="E68" s="8"/>
      <c r="F68" s="8">
        <v>8</v>
      </c>
      <c r="G68" s="8">
        <v>8</v>
      </c>
      <c r="H68" s="26" t="s">
        <v>67</v>
      </c>
      <c r="I68" s="16" t="s">
        <v>68</v>
      </c>
      <c r="J68" s="25" t="s">
        <v>69</v>
      </c>
      <c r="N68" s="27">
        <v>0.15</v>
      </c>
      <c r="O68">
        <v>0.1</v>
      </c>
      <c r="P68" s="18">
        <v>0.1</v>
      </c>
      <c r="Q68" s="18">
        <f t="shared" si="4"/>
        <v>1.0000000000000002E-2</v>
      </c>
      <c r="S68" s="14" t="s">
        <v>26</v>
      </c>
    </row>
    <row r="69" spans="1:20" x14ac:dyDescent="0.25">
      <c r="A69" t="s">
        <v>20</v>
      </c>
      <c r="B69" t="s">
        <v>21</v>
      </c>
      <c r="C69">
        <v>3</v>
      </c>
      <c r="D69">
        <v>5</v>
      </c>
      <c r="E69" s="8"/>
      <c r="F69" s="8">
        <v>9</v>
      </c>
      <c r="G69" s="8">
        <v>9</v>
      </c>
      <c r="H69" s="24" t="s">
        <v>27</v>
      </c>
      <c r="I69" s="16" t="s">
        <v>58</v>
      </c>
      <c r="J69" s="17" t="s">
        <v>59</v>
      </c>
      <c r="N69" s="8">
        <v>0.8</v>
      </c>
      <c r="O69">
        <v>0.25</v>
      </c>
      <c r="P69" s="18">
        <v>0.2</v>
      </c>
      <c r="Q69" s="18">
        <f t="shared" si="4"/>
        <v>0.05</v>
      </c>
      <c r="S69" s="14" t="s">
        <v>26</v>
      </c>
    </row>
    <row r="70" spans="1:20" x14ac:dyDescent="0.25">
      <c r="A70" t="s">
        <v>20</v>
      </c>
      <c r="B70" t="s">
        <v>21</v>
      </c>
      <c r="C70">
        <v>3</v>
      </c>
      <c r="D70">
        <v>5</v>
      </c>
      <c r="E70" s="8"/>
      <c r="F70" s="8">
        <v>10</v>
      </c>
      <c r="G70" s="8">
        <v>10</v>
      </c>
      <c r="H70" s="9" t="s">
        <v>22</v>
      </c>
      <c r="I70" s="10" t="s">
        <v>23</v>
      </c>
      <c r="J70" s="11" t="s">
        <v>24</v>
      </c>
      <c r="N70" s="8">
        <v>0.2</v>
      </c>
      <c r="O70">
        <v>0.15</v>
      </c>
      <c r="P70" s="18">
        <v>0.1</v>
      </c>
      <c r="Q70" s="18">
        <f t="shared" si="4"/>
        <v>1.4999999999999999E-2</v>
      </c>
      <c r="S70" s="14" t="s">
        <v>26</v>
      </c>
    </row>
    <row r="71" spans="1:20" x14ac:dyDescent="0.25">
      <c r="A71" t="s">
        <v>20</v>
      </c>
      <c r="B71" t="s">
        <v>21</v>
      </c>
      <c r="C71">
        <v>1</v>
      </c>
      <c r="D71">
        <v>100</v>
      </c>
      <c r="E71">
        <v>3</v>
      </c>
      <c r="F71" s="8">
        <v>19</v>
      </c>
      <c r="G71">
        <v>19</v>
      </c>
      <c r="H71" s="9" t="s">
        <v>22</v>
      </c>
      <c r="I71" s="10" t="s">
        <v>23</v>
      </c>
      <c r="J71" s="11" t="s">
        <v>24</v>
      </c>
      <c r="K71">
        <v>24</v>
      </c>
      <c r="L71" s="12">
        <f>K71/PI()</f>
        <v>7.6394372684109761</v>
      </c>
      <c r="M71">
        <v>6</v>
      </c>
      <c r="N71">
        <v>10</v>
      </c>
      <c r="P71" s="13"/>
      <c r="Q71" s="13"/>
      <c r="R71" t="s">
        <v>25</v>
      </c>
      <c r="S71" t="s">
        <v>26</v>
      </c>
      <c r="T71">
        <f t="shared" ref="T71:T134" si="5">PI()*(L71/2)*(L71/2)/10000</f>
        <v>4.5836623610465855E-3</v>
      </c>
    </row>
    <row r="72" spans="1:20" x14ac:dyDescent="0.25">
      <c r="A72" t="s">
        <v>20</v>
      </c>
      <c r="B72" t="s">
        <v>21</v>
      </c>
      <c r="C72">
        <v>9</v>
      </c>
      <c r="D72">
        <v>100</v>
      </c>
      <c r="E72" s="8">
        <v>2</v>
      </c>
      <c r="F72" s="8">
        <v>19</v>
      </c>
      <c r="G72" s="8">
        <v>19</v>
      </c>
      <c r="H72" s="9" t="s">
        <v>22</v>
      </c>
      <c r="I72" s="10" t="s">
        <v>23</v>
      </c>
      <c r="J72" s="11" t="s">
        <v>24</v>
      </c>
      <c r="K72" s="8">
        <v>20.5</v>
      </c>
      <c r="L72" s="12">
        <f>K72/PI()</f>
        <v>6.5253526667677093</v>
      </c>
      <c r="M72" s="8">
        <v>3.5</v>
      </c>
      <c r="N72" s="8">
        <v>8</v>
      </c>
      <c r="P72" s="13"/>
      <c r="Q72" s="13"/>
      <c r="R72" t="s">
        <v>25</v>
      </c>
      <c r="S72" s="14" t="s">
        <v>26</v>
      </c>
      <c r="T72">
        <f t="shared" si="5"/>
        <v>3.3442432417184515E-3</v>
      </c>
    </row>
    <row r="73" spans="1:20" x14ac:dyDescent="0.25">
      <c r="A73" t="s">
        <v>20</v>
      </c>
      <c r="B73" t="s">
        <v>21</v>
      </c>
      <c r="C73">
        <v>3</v>
      </c>
      <c r="D73">
        <v>5</v>
      </c>
      <c r="E73" s="8"/>
      <c r="F73" s="8">
        <v>11</v>
      </c>
      <c r="G73" s="8">
        <v>11</v>
      </c>
      <c r="H73" s="9" t="s">
        <v>22</v>
      </c>
      <c r="I73" s="10" t="s">
        <v>23</v>
      </c>
      <c r="J73" s="11" t="s">
        <v>24</v>
      </c>
      <c r="N73" s="8">
        <v>0.2</v>
      </c>
      <c r="O73">
        <v>0.15</v>
      </c>
      <c r="P73" s="18">
        <v>0.1</v>
      </c>
      <c r="Q73" s="18">
        <f>O73*P73</f>
        <v>1.4999999999999999E-2</v>
      </c>
      <c r="S73" s="14" t="s">
        <v>26</v>
      </c>
    </row>
    <row r="74" spans="1:20" x14ac:dyDescent="0.25">
      <c r="A74" t="s">
        <v>20</v>
      </c>
      <c r="B74" t="s">
        <v>21</v>
      </c>
      <c r="C74">
        <v>3</v>
      </c>
      <c r="D74">
        <v>5</v>
      </c>
      <c r="E74" s="8"/>
      <c r="F74" s="8">
        <v>12</v>
      </c>
      <c r="G74" s="8">
        <v>12</v>
      </c>
      <c r="H74" s="9" t="s">
        <v>22</v>
      </c>
      <c r="I74" s="10" t="s">
        <v>23</v>
      </c>
      <c r="J74" s="11" t="s">
        <v>24</v>
      </c>
      <c r="N74" s="8">
        <v>0.2</v>
      </c>
      <c r="O74">
        <v>0.15</v>
      </c>
      <c r="P74" s="18">
        <v>0.1</v>
      </c>
      <c r="Q74" s="18">
        <f>O74*P74</f>
        <v>1.4999999999999999E-2</v>
      </c>
      <c r="S74" s="14" t="s">
        <v>26</v>
      </c>
    </row>
    <row r="75" spans="1:20" x14ac:dyDescent="0.25">
      <c r="A75" t="s">
        <v>20</v>
      </c>
      <c r="B75" t="s">
        <v>21</v>
      </c>
      <c r="C75">
        <v>3</v>
      </c>
      <c r="D75">
        <v>5</v>
      </c>
      <c r="E75" s="8"/>
      <c r="F75" s="8">
        <v>13</v>
      </c>
      <c r="G75" s="8">
        <v>13</v>
      </c>
      <c r="H75" s="9" t="s">
        <v>22</v>
      </c>
      <c r="I75" s="10" t="s">
        <v>23</v>
      </c>
      <c r="J75" s="11" t="s">
        <v>24</v>
      </c>
      <c r="N75" s="8">
        <v>0.2</v>
      </c>
      <c r="O75">
        <v>0.15</v>
      </c>
      <c r="P75" s="18">
        <v>0.1</v>
      </c>
      <c r="Q75" s="18">
        <f>O75*P75</f>
        <v>1.4999999999999999E-2</v>
      </c>
      <c r="S75" s="14" t="s">
        <v>26</v>
      </c>
    </row>
    <row r="76" spans="1:20" x14ac:dyDescent="0.25">
      <c r="A76" t="s">
        <v>20</v>
      </c>
      <c r="B76" t="s">
        <v>21</v>
      </c>
      <c r="C76">
        <v>4</v>
      </c>
      <c r="D76">
        <v>500</v>
      </c>
      <c r="E76">
        <v>2</v>
      </c>
      <c r="F76" s="8">
        <v>19</v>
      </c>
      <c r="G76">
        <v>20</v>
      </c>
      <c r="H76" s="9" t="s">
        <v>22</v>
      </c>
      <c r="I76" s="10" t="s">
        <v>23</v>
      </c>
      <c r="J76" s="11" t="s">
        <v>24</v>
      </c>
      <c r="K76">
        <v>31.5</v>
      </c>
      <c r="L76" s="12">
        <f>K76/PI()</f>
        <v>10.026761414789407</v>
      </c>
      <c r="M76">
        <v>6</v>
      </c>
      <c r="N76">
        <v>9</v>
      </c>
      <c r="P76" s="13"/>
      <c r="Q76" s="13"/>
      <c r="R76" t="s">
        <v>25</v>
      </c>
      <c r="S76" t="s">
        <v>26</v>
      </c>
      <c r="T76">
        <f t="shared" si="5"/>
        <v>7.8960746141466566E-3</v>
      </c>
    </row>
    <row r="77" spans="1:20" x14ac:dyDescent="0.25">
      <c r="A77" t="s">
        <v>20</v>
      </c>
      <c r="B77" t="s">
        <v>21</v>
      </c>
      <c r="C77">
        <v>8</v>
      </c>
      <c r="D77">
        <v>500</v>
      </c>
      <c r="E77">
        <v>2</v>
      </c>
      <c r="F77" s="8">
        <v>18</v>
      </c>
      <c r="G77">
        <v>20</v>
      </c>
      <c r="H77" s="9" t="s">
        <v>22</v>
      </c>
      <c r="I77" s="10" t="s">
        <v>23</v>
      </c>
      <c r="J77" s="11" t="s">
        <v>24</v>
      </c>
      <c r="K77">
        <v>34</v>
      </c>
      <c r="L77" s="12">
        <f>K77/PI()</f>
        <v>10.822536130248883</v>
      </c>
      <c r="M77">
        <v>4</v>
      </c>
      <c r="N77" s="13">
        <v>12</v>
      </c>
      <c r="P77" s="13"/>
      <c r="Q77" s="13"/>
      <c r="R77" t="s">
        <v>25</v>
      </c>
      <c r="S77" t="s">
        <v>26</v>
      </c>
      <c r="T77">
        <f t="shared" si="5"/>
        <v>9.1991557107115509E-3</v>
      </c>
    </row>
    <row r="78" spans="1:20" x14ac:dyDescent="0.25">
      <c r="A78" t="s">
        <v>20</v>
      </c>
      <c r="B78" t="s">
        <v>21</v>
      </c>
      <c r="C78">
        <v>12</v>
      </c>
      <c r="D78">
        <v>100</v>
      </c>
      <c r="E78" s="8">
        <v>2</v>
      </c>
      <c r="F78" s="8">
        <v>15</v>
      </c>
      <c r="G78" s="8">
        <v>20</v>
      </c>
      <c r="H78" s="9" t="s">
        <v>22</v>
      </c>
      <c r="I78" s="10" t="s">
        <v>23</v>
      </c>
      <c r="J78" s="11" t="s">
        <v>24</v>
      </c>
      <c r="K78" s="8">
        <v>17.5</v>
      </c>
      <c r="L78" s="12">
        <f>K78/PI()</f>
        <v>5.5704230082163368</v>
      </c>
      <c r="M78" s="8">
        <v>6</v>
      </c>
      <c r="N78" s="8">
        <v>9</v>
      </c>
      <c r="P78" s="13"/>
      <c r="Q78" s="13"/>
      <c r="R78" t="s">
        <v>25</v>
      </c>
      <c r="S78" s="14" t="s">
        <v>26</v>
      </c>
      <c r="T78">
        <f t="shared" si="5"/>
        <v>2.4370600660946471E-3</v>
      </c>
    </row>
    <row r="79" spans="1:20" x14ac:dyDescent="0.25">
      <c r="A79" t="s">
        <v>20</v>
      </c>
      <c r="B79" t="s">
        <v>21</v>
      </c>
      <c r="C79">
        <v>3</v>
      </c>
      <c r="D79">
        <v>5</v>
      </c>
      <c r="E79" s="8"/>
      <c r="F79" s="8">
        <v>14</v>
      </c>
      <c r="G79" s="8">
        <v>14</v>
      </c>
      <c r="H79" s="9" t="s">
        <v>22</v>
      </c>
      <c r="I79" s="10" t="s">
        <v>23</v>
      </c>
      <c r="J79" s="11" t="s">
        <v>24</v>
      </c>
      <c r="N79" s="8">
        <v>0.2</v>
      </c>
      <c r="O79">
        <v>0.15</v>
      </c>
      <c r="P79" s="18">
        <v>0.1</v>
      </c>
      <c r="Q79" s="18">
        <f>O79*P79</f>
        <v>1.4999999999999999E-2</v>
      </c>
      <c r="S79" s="14" t="s">
        <v>26</v>
      </c>
    </row>
    <row r="80" spans="1:20" x14ac:dyDescent="0.25">
      <c r="A80" t="s">
        <v>20</v>
      </c>
      <c r="B80" t="s">
        <v>21</v>
      </c>
      <c r="C80">
        <v>3</v>
      </c>
      <c r="D80">
        <v>5</v>
      </c>
      <c r="E80" s="8"/>
      <c r="F80" s="8">
        <v>15</v>
      </c>
      <c r="G80" s="8">
        <v>15</v>
      </c>
      <c r="H80" s="9" t="s">
        <v>22</v>
      </c>
      <c r="I80" s="10" t="s">
        <v>23</v>
      </c>
      <c r="J80" s="11" t="s">
        <v>24</v>
      </c>
      <c r="N80" s="8">
        <v>0.2</v>
      </c>
      <c r="O80">
        <v>0.15</v>
      </c>
      <c r="P80" s="18">
        <v>0.1</v>
      </c>
      <c r="Q80" s="18">
        <f>O80*P80</f>
        <v>1.4999999999999999E-2</v>
      </c>
      <c r="S80" s="14" t="s">
        <v>26</v>
      </c>
    </row>
    <row r="81" spans="1:20" x14ac:dyDescent="0.25">
      <c r="A81" t="s">
        <v>20</v>
      </c>
      <c r="B81" t="s">
        <v>21</v>
      </c>
      <c r="C81">
        <v>3</v>
      </c>
      <c r="D81">
        <v>5</v>
      </c>
      <c r="E81" s="8"/>
      <c r="F81" s="8">
        <v>16</v>
      </c>
      <c r="G81" s="8">
        <v>16</v>
      </c>
      <c r="H81" s="9" t="s">
        <v>22</v>
      </c>
      <c r="I81" s="10" t="s">
        <v>23</v>
      </c>
      <c r="J81" s="11" t="s">
        <v>24</v>
      </c>
      <c r="N81" s="8">
        <v>0.15</v>
      </c>
      <c r="O81">
        <v>0.1</v>
      </c>
      <c r="P81" s="18">
        <v>0.5</v>
      </c>
      <c r="Q81" s="18">
        <f>O81*P81</f>
        <v>0.05</v>
      </c>
      <c r="S81" s="14" t="s">
        <v>26</v>
      </c>
    </row>
    <row r="82" spans="1:20" x14ac:dyDescent="0.25">
      <c r="A82" t="s">
        <v>20</v>
      </c>
      <c r="B82" t="s">
        <v>21</v>
      </c>
      <c r="C82">
        <v>3</v>
      </c>
      <c r="D82">
        <v>5</v>
      </c>
      <c r="E82" s="8"/>
      <c r="F82" s="8">
        <v>17</v>
      </c>
      <c r="G82" s="8">
        <v>17</v>
      </c>
      <c r="H82" s="9" t="s">
        <v>22</v>
      </c>
      <c r="I82" s="10" t="s">
        <v>23</v>
      </c>
      <c r="J82" s="11" t="s">
        <v>24</v>
      </c>
      <c r="N82" s="8">
        <v>0.15</v>
      </c>
      <c r="O82">
        <v>0.1</v>
      </c>
      <c r="P82" s="18">
        <v>0.5</v>
      </c>
      <c r="Q82" s="18">
        <f>O82*P82</f>
        <v>0.05</v>
      </c>
      <c r="S82" s="14" t="s">
        <v>26</v>
      </c>
    </row>
    <row r="83" spans="1:20" x14ac:dyDescent="0.25">
      <c r="A83" t="s">
        <v>20</v>
      </c>
      <c r="B83" t="s">
        <v>21</v>
      </c>
      <c r="C83">
        <v>3</v>
      </c>
      <c r="D83">
        <v>5</v>
      </c>
      <c r="E83" s="8"/>
      <c r="F83" s="8">
        <v>18</v>
      </c>
      <c r="G83" s="8">
        <v>18</v>
      </c>
      <c r="H83" s="9" t="s">
        <v>22</v>
      </c>
      <c r="I83" s="10" t="s">
        <v>23</v>
      </c>
      <c r="J83" s="11" t="s">
        <v>24</v>
      </c>
      <c r="N83" s="8">
        <v>0.15</v>
      </c>
      <c r="O83">
        <v>0.1</v>
      </c>
      <c r="P83" s="18">
        <v>0.5</v>
      </c>
      <c r="Q83" s="18">
        <f>O83*P83</f>
        <v>0.05</v>
      </c>
      <c r="S83" s="14" t="s">
        <v>26</v>
      </c>
    </row>
    <row r="84" spans="1:20" x14ac:dyDescent="0.25">
      <c r="A84" t="s">
        <v>20</v>
      </c>
      <c r="B84" t="s">
        <v>21</v>
      </c>
      <c r="C84">
        <v>6</v>
      </c>
      <c r="D84">
        <v>100</v>
      </c>
      <c r="E84" s="8">
        <v>3</v>
      </c>
      <c r="F84" s="8">
        <v>19</v>
      </c>
      <c r="G84" s="8">
        <v>22</v>
      </c>
      <c r="H84" s="9" t="s">
        <v>22</v>
      </c>
      <c r="I84" s="10" t="s">
        <v>23</v>
      </c>
      <c r="J84" s="11" t="s">
        <v>24</v>
      </c>
      <c r="K84" s="8">
        <v>23.5</v>
      </c>
      <c r="L84" s="12">
        <f>K84/PI()</f>
        <v>7.4802823253190809</v>
      </c>
      <c r="M84" s="8">
        <v>3</v>
      </c>
      <c r="N84" s="8">
        <v>8</v>
      </c>
      <c r="P84" s="13"/>
      <c r="Q84" s="13"/>
      <c r="R84" t="s">
        <v>25</v>
      </c>
      <c r="S84" s="14" t="s">
        <v>26</v>
      </c>
      <c r="T84">
        <f t="shared" si="5"/>
        <v>4.3946658661249598E-3</v>
      </c>
    </row>
    <row r="85" spans="1:20" x14ac:dyDescent="0.25">
      <c r="A85" t="s">
        <v>20</v>
      </c>
      <c r="B85" t="s">
        <v>21</v>
      </c>
      <c r="C85">
        <v>3</v>
      </c>
      <c r="D85">
        <v>5</v>
      </c>
      <c r="E85" s="8"/>
      <c r="F85" s="8">
        <v>19</v>
      </c>
      <c r="G85" s="8">
        <v>19</v>
      </c>
      <c r="H85" s="9" t="s">
        <v>22</v>
      </c>
      <c r="I85" s="10" t="s">
        <v>23</v>
      </c>
      <c r="J85" s="11" t="s">
        <v>24</v>
      </c>
      <c r="N85" s="8">
        <v>0.15</v>
      </c>
      <c r="O85">
        <v>0.1</v>
      </c>
      <c r="P85" s="18">
        <v>0.5</v>
      </c>
      <c r="Q85" s="18">
        <f>O85*P85</f>
        <v>0.05</v>
      </c>
      <c r="S85" s="14" t="s">
        <v>26</v>
      </c>
    </row>
    <row r="86" spans="1:20" x14ac:dyDescent="0.25">
      <c r="A86" t="s">
        <v>20</v>
      </c>
      <c r="B86" t="s">
        <v>21</v>
      </c>
      <c r="C86">
        <v>3</v>
      </c>
      <c r="D86">
        <v>5</v>
      </c>
      <c r="E86" s="8"/>
      <c r="F86" s="8">
        <v>20</v>
      </c>
      <c r="G86" s="8">
        <v>20</v>
      </c>
      <c r="H86" s="9" t="s">
        <v>22</v>
      </c>
      <c r="I86" s="10" t="s">
        <v>23</v>
      </c>
      <c r="J86" s="11" t="s">
        <v>24</v>
      </c>
      <c r="N86" s="8">
        <v>0.2</v>
      </c>
      <c r="O86">
        <v>0.15</v>
      </c>
      <c r="P86" s="18">
        <v>0.1</v>
      </c>
      <c r="Q86" s="18">
        <f>O86*P86</f>
        <v>1.4999999999999999E-2</v>
      </c>
      <c r="S86" s="14" t="s">
        <v>26</v>
      </c>
    </row>
    <row r="87" spans="1:20" x14ac:dyDescent="0.25">
      <c r="A87" t="s">
        <v>20</v>
      </c>
      <c r="B87" t="s">
        <v>21</v>
      </c>
      <c r="C87">
        <v>3</v>
      </c>
      <c r="D87">
        <v>5</v>
      </c>
      <c r="E87" s="8"/>
      <c r="F87" s="8">
        <v>21</v>
      </c>
      <c r="G87" s="8">
        <v>21</v>
      </c>
      <c r="H87" s="9" t="s">
        <v>22</v>
      </c>
      <c r="I87" s="10" t="s">
        <v>23</v>
      </c>
      <c r="J87" s="11" t="s">
        <v>24</v>
      </c>
      <c r="N87" s="8">
        <v>0.2</v>
      </c>
      <c r="O87">
        <v>0.15</v>
      </c>
      <c r="P87" s="18">
        <v>0.1</v>
      </c>
      <c r="Q87" s="18">
        <f>O87*P87</f>
        <v>1.4999999999999999E-2</v>
      </c>
      <c r="S87" s="14" t="s">
        <v>26</v>
      </c>
    </row>
    <row r="88" spans="1:20" x14ac:dyDescent="0.25">
      <c r="A88" t="s">
        <v>20</v>
      </c>
      <c r="B88" t="s">
        <v>21</v>
      </c>
      <c r="C88">
        <v>3</v>
      </c>
      <c r="D88">
        <v>5</v>
      </c>
      <c r="E88" s="8"/>
      <c r="F88" s="8">
        <v>22</v>
      </c>
      <c r="G88" s="8">
        <v>22</v>
      </c>
      <c r="H88" s="9" t="s">
        <v>22</v>
      </c>
      <c r="I88" s="10" t="s">
        <v>23</v>
      </c>
      <c r="J88" s="11" t="s">
        <v>24</v>
      </c>
      <c r="N88" s="8">
        <v>0.2</v>
      </c>
      <c r="O88">
        <v>0.15</v>
      </c>
      <c r="P88" s="18">
        <v>0.1</v>
      </c>
      <c r="Q88" s="18">
        <f>O88*P88</f>
        <v>1.4999999999999999E-2</v>
      </c>
      <c r="S88" s="14" t="s">
        <v>26</v>
      </c>
    </row>
    <row r="89" spans="1:20" x14ac:dyDescent="0.25">
      <c r="A89" t="s">
        <v>20</v>
      </c>
      <c r="B89" t="s">
        <v>21</v>
      </c>
      <c r="C89">
        <v>3</v>
      </c>
      <c r="D89">
        <v>5</v>
      </c>
      <c r="E89" s="8"/>
      <c r="F89" s="8">
        <v>23</v>
      </c>
      <c r="G89" s="8">
        <v>23</v>
      </c>
      <c r="H89" s="9" t="s">
        <v>22</v>
      </c>
      <c r="I89" s="10" t="s">
        <v>23</v>
      </c>
      <c r="J89" s="11" t="s">
        <v>24</v>
      </c>
      <c r="N89" s="8">
        <v>0.2</v>
      </c>
      <c r="O89">
        <v>0.15</v>
      </c>
      <c r="P89" s="18">
        <v>0.1</v>
      </c>
      <c r="Q89" s="18">
        <f>O89*P89</f>
        <v>1.4999999999999999E-2</v>
      </c>
      <c r="S89" s="14" t="s">
        <v>26</v>
      </c>
    </row>
    <row r="90" spans="1:20" x14ac:dyDescent="0.25">
      <c r="A90" t="s">
        <v>20</v>
      </c>
      <c r="B90" t="s">
        <v>21</v>
      </c>
      <c r="C90">
        <v>1</v>
      </c>
      <c r="D90">
        <v>100</v>
      </c>
      <c r="E90">
        <v>4</v>
      </c>
      <c r="F90" s="8">
        <v>26</v>
      </c>
      <c r="G90">
        <v>26</v>
      </c>
      <c r="H90" s="9" t="s">
        <v>22</v>
      </c>
      <c r="I90" s="10" t="s">
        <v>23</v>
      </c>
      <c r="J90" s="11" t="s">
        <v>24</v>
      </c>
      <c r="K90">
        <v>22</v>
      </c>
      <c r="L90" s="12">
        <f>K90/PI()</f>
        <v>7.0028174960433951</v>
      </c>
      <c r="M90">
        <v>7</v>
      </c>
      <c r="N90">
        <v>10</v>
      </c>
      <c r="P90" s="13"/>
      <c r="Q90" s="13"/>
      <c r="R90" t="s">
        <v>25</v>
      </c>
      <c r="S90" t="s">
        <v>26</v>
      </c>
      <c r="T90">
        <f t="shared" si="5"/>
        <v>3.8515496228238677E-3</v>
      </c>
    </row>
    <row r="91" spans="1:20" x14ac:dyDescent="0.25">
      <c r="A91" t="s">
        <v>20</v>
      </c>
      <c r="B91" t="s">
        <v>21</v>
      </c>
      <c r="C91">
        <v>6</v>
      </c>
      <c r="D91">
        <v>100</v>
      </c>
      <c r="E91" s="8">
        <v>4</v>
      </c>
      <c r="F91" s="8">
        <v>23</v>
      </c>
      <c r="G91" s="8">
        <v>26</v>
      </c>
      <c r="H91" s="9" t="s">
        <v>22</v>
      </c>
      <c r="I91" s="10" t="s">
        <v>23</v>
      </c>
      <c r="J91" s="11" t="s">
        <v>24</v>
      </c>
      <c r="K91" s="8">
        <v>19</v>
      </c>
      <c r="L91" s="12">
        <f>K91/PI()</f>
        <v>6.0478878374920226</v>
      </c>
      <c r="M91" s="8">
        <v>4</v>
      </c>
      <c r="N91" s="8">
        <v>10</v>
      </c>
      <c r="P91" s="13"/>
      <c r="Q91" s="13"/>
      <c r="R91" t="s">
        <v>25</v>
      </c>
      <c r="S91" s="14" t="s">
        <v>26</v>
      </c>
      <c r="T91">
        <f t="shared" si="5"/>
        <v>2.8727467228087107E-3</v>
      </c>
    </row>
    <row r="92" spans="1:20" x14ac:dyDescent="0.25">
      <c r="A92" t="s">
        <v>20</v>
      </c>
      <c r="B92" t="s">
        <v>21</v>
      </c>
      <c r="C92">
        <v>3</v>
      </c>
      <c r="D92">
        <v>5</v>
      </c>
      <c r="E92" s="8"/>
      <c r="F92" s="8">
        <v>24</v>
      </c>
      <c r="G92" s="8">
        <v>24</v>
      </c>
      <c r="H92" s="9" t="s">
        <v>22</v>
      </c>
      <c r="I92" s="10" t="s">
        <v>23</v>
      </c>
      <c r="J92" s="11" t="s">
        <v>24</v>
      </c>
      <c r="N92" s="8">
        <v>0.15</v>
      </c>
      <c r="O92">
        <v>0.1</v>
      </c>
      <c r="P92" s="18">
        <v>0.5</v>
      </c>
      <c r="Q92" s="18">
        <f>O92*P92</f>
        <v>0.05</v>
      </c>
      <c r="S92" s="14" t="s">
        <v>26</v>
      </c>
    </row>
    <row r="93" spans="1:20" x14ac:dyDescent="0.25">
      <c r="A93" t="s">
        <v>20</v>
      </c>
      <c r="B93" t="s">
        <v>21</v>
      </c>
      <c r="C93">
        <v>3</v>
      </c>
      <c r="D93">
        <v>5</v>
      </c>
      <c r="E93" s="8"/>
      <c r="F93" s="8">
        <v>25</v>
      </c>
      <c r="G93" s="8">
        <v>25</v>
      </c>
      <c r="H93" s="9" t="s">
        <v>22</v>
      </c>
      <c r="I93" s="10" t="s">
        <v>23</v>
      </c>
      <c r="J93" s="11" t="s">
        <v>24</v>
      </c>
      <c r="N93" s="8">
        <v>0.15</v>
      </c>
      <c r="O93">
        <v>0.1</v>
      </c>
      <c r="P93" s="18">
        <v>0.5</v>
      </c>
      <c r="Q93" s="18">
        <f>O93*P93</f>
        <v>0.05</v>
      </c>
      <c r="S93" s="14" t="s">
        <v>26</v>
      </c>
    </row>
    <row r="94" spans="1:20" x14ac:dyDescent="0.25">
      <c r="A94" t="s">
        <v>20</v>
      </c>
      <c r="B94" t="s">
        <v>21</v>
      </c>
      <c r="C94">
        <v>6</v>
      </c>
      <c r="D94">
        <v>100</v>
      </c>
      <c r="E94" s="8">
        <v>4</v>
      </c>
      <c r="F94" s="8">
        <v>24</v>
      </c>
      <c r="G94" s="8">
        <v>27</v>
      </c>
      <c r="H94" s="9" t="s">
        <v>22</v>
      </c>
      <c r="I94" s="10" t="s">
        <v>23</v>
      </c>
      <c r="J94" s="11" t="s">
        <v>24</v>
      </c>
      <c r="K94" s="8">
        <v>17.5</v>
      </c>
      <c r="L94" s="12">
        <f>K94/PI()</f>
        <v>5.5704230082163368</v>
      </c>
      <c r="M94" s="8">
        <v>4.5</v>
      </c>
      <c r="N94" s="8">
        <v>9</v>
      </c>
      <c r="P94" s="13"/>
      <c r="Q94" s="13"/>
      <c r="R94" t="s">
        <v>25</v>
      </c>
      <c r="S94" s="14" t="s">
        <v>26</v>
      </c>
      <c r="T94">
        <f t="shared" si="5"/>
        <v>2.4370600660946471E-3</v>
      </c>
    </row>
    <row r="95" spans="1:20" x14ac:dyDescent="0.25">
      <c r="A95" t="s">
        <v>20</v>
      </c>
      <c r="B95" t="s">
        <v>21</v>
      </c>
      <c r="C95">
        <v>3</v>
      </c>
      <c r="D95">
        <v>5</v>
      </c>
      <c r="E95" s="8"/>
      <c r="F95" s="8">
        <v>26</v>
      </c>
      <c r="G95" s="8">
        <v>26</v>
      </c>
      <c r="H95" s="9" t="s">
        <v>22</v>
      </c>
      <c r="I95" s="10" t="s">
        <v>23</v>
      </c>
      <c r="J95" s="11" t="s">
        <v>24</v>
      </c>
      <c r="N95" s="8">
        <v>0.15</v>
      </c>
      <c r="O95">
        <v>0.1</v>
      </c>
      <c r="P95" s="18">
        <v>0.5</v>
      </c>
      <c r="Q95" s="18">
        <f>O95*P95</f>
        <v>0.05</v>
      </c>
      <c r="S95" s="14" t="s">
        <v>26</v>
      </c>
    </row>
    <row r="96" spans="1:20" x14ac:dyDescent="0.25">
      <c r="A96" t="s">
        <v>20</v>
      </c>
      <c r="B96" t="s">
        <v>21</v>
      </c>
      <c r="C96">
        <v>6</v>
      </c>
      <c r="D96">
        <v>100</v>
      </c>
      <c r="E96" s="8">
        <v>4</v>
      </c>
      <c r="F96" s="8">
        <v>26</v>
      </c>
      <c r="G96" s="8">
        <v>29</v>
      </c>
      <c r="H96" s="9" t="s">
        <v>22</v>
      </c>
      <c r="I96" s="10" t="s">
        <v>23</v>
      </c>
      <c r="J96" s="11" t="s">
        <v>24</v>
      </c>
      <c r="K96" s="8">
        <v>20.5</v>
      </c>
      <c r="L96" s="12">
        <f t="shared" ref="L96:L106" si="6">K96/PI()</f>
        <v>6.5253526667677093</v>
      </c>
      <c r="M96" s="8">
        <v>5</v>
      </c>
      <c r="N96" s="8">
        <v>9</v>
      </c>
      <c r="P96" s="13"/>
      <c r="Q96" s="13"/>
      <c r="R96" t="s">
        <v>25</v>
      </c>
      <c r="S96" s="14" t="s">
        <v>26</v>
      </c>
      <c r="T96">
        <f t="shared" si="5"/>
        <v>3.3442432417184515E-3</v>
      </c>
    </row>
    <row r="97" spans="1:20" x14ac:dyDescent="0.25">
      <c r="A97" t="s">
        <v>20</v>
      </c>
      <c r="B97" t="s">
        <v>21</v>
      </c>
      <c r="C97">
        <v>10</v>
      </c>
      <c r="D97">
        <v>100</v>
      </c>
      <c r="E97" s="8">
        <v>3</v>
      </c>
      <c r="F97">
        <v>33</v>
      </c>
      <c r="G97">
        <v>33</v>
      </c>
      <c r="H97" s="9" t="s">
        <v>22</v>
      </c>
      <c r="I97" s="10" t="s">
        <v>23</v>
      </c>
      <c r="J97" s="11" t="s">
        <v>24</v>
      </c>
      <c r="K97">
        <v>19</v>
      </c>
      <c r="L97" s="12">
        <f t="shared" si="6"/>
        <v>6.0478878374920226</v>
      </c>
      <c r="M97">
        <v>5</v>
      </c>
      <c r="N97">
        <v>11</v>
      </c>
      <c r="P97" s="13"/>
      <c r="Q97" s="13"/>
      <c r="R97" s="14" t="s">
        <v>25</v>
      </c>
      <c r="S97" s="14" t="s">
        <v>26</v>
      </c>
      <c r="T97">
        <f t="shared" si="5"/>
        <v>2.8727467228087107E-3</v>
      </c>
    </row>
    <row r="98" spans="1:20" x14ac:dyDescent="0.25">
      <c r="A98" t="s">
        <v>20</v>
      </c>
      <c r="B98" t="s">
        <v>21</v>
      </c>
      <c r="C98">
        <v>11</v>
      </c>
      <c r="D98">
        <v>100</v>
      </c>
      <c r="E98" s="8">
        <v>3</v>
      </c>
      <c r="F98" s="8">
        <v>35</v>
      </c>
      <c r="G98" s="8">
        <v>35</v>
      </c>
      <c r="H98" s="9" t="s">
        <v>22</v>
      </c>
      <c r="I98" s="10" t="s">
        <v>23</v>
      </c>
      <c r="J98" s="11" t="s">
        <v>24</v>
      </c>
      <c r="K98">
        <v>19.5</v>
      </c>
      <c r="L98" s="12">
        <f t="shared" si="6"/>
        <v>6.2070427805839179</v>
      </c>
      <c r="M98">
        <v>3</v>
      </c>
      <c r="N98">
        <v>8</v>
      </c>
      <c r="P98" s="13"/>
      <c r="Q98" s="13"/>
      <c r="R98" t="s">
        <v>25</v>
      </c>
      <c r="S98" s="14" t="s">
        <v>26</v>
      </c>
      <c r="T98">
        <f t="shared" si="5"/>
        <v>3.0259333555346601E-3</v>
      </c>
    </row>
    <row r="99" spans="1:20" x14ac:dyDescent="0.25">
      <c r="A99" t="s">
        <v>20</v>
      </c>
      <c r="B99" t="s">
        <v>21</v>
      </c>
      <c r="C99">
        <v>12</v>
      </c>
      <c r="D99">
        <v>100</v>
      </c>
      <c r="E99" s="8">
        <v>4</v>
      </c>
      <c r="F99" s="8">
        <v>25</v>
      </c>
      <c r="G99" s="8">
        <v>37</v>
      </c>
      <c r="H99" s="9" t="s">
        <v>22</v>
      </c>
      <c r="I99" s="10" t="s">
        <v>23</v>
      </c>
      <c r="J99" s="11" t="s">
        <v>24</v>
      </c>
      <c r="K99" s="8">
        <v>16.5</v>
      </c>
      <c r="L99" s="12">
        <f t="shared" si="6"/>
        <v>5.2521131220325463</v>
      </c>
      <c r="M99" s="8">
        <v>2</v>
      </c>
      <c r="N99" s="8">
        <v>7</v>
      </c>
      <c r="P99" s="13"/>
      <c r="Q99" s="13"/>
      <c r="R99" t="s">
        <v>25</v>
      </c>
      <c r="S99" s="14" t="s">
        <v>26</v>
      </c>
      <c r="T99">
        <f t="shared" si="5"/>
        <v>2.1664966628384252E-3</v>
      </c>
    </row>
    <row r="100" spans="1:20" x14ac:dyDescent="0.25">
      <c r="A100" t="s">
        <v>20</v>
      </c>
      <c r="B100" t="s">
        <v>21</v>
      </c>
      <c r="C100">
        <v>11</v>
      </c>
      <c r="D100">
        <v>100</v>
      </c>
      <c r="E100" s="8">
        <v>4</v>
      </c>
      <c r="F100" s="8">
        <v>38</v>
      </c>
      <c r="G100" s="8">
        <v>38</v>
      </c>
      <c r="H100" s="9" t="s">
        <v>22</v>
      </c>
      <c r="I100" s="10" t="s">
        <v>23</v>
      </c>
      <c r="J100" s="11" t="s">
        <v>24</v>
      </c>
      <c r="K100">
        <v>20.5</v>
      </c>
      <c r="L100" s="12">
        <f t="shared" si="6"/>
        <v>6.5253526667677093</v>
      </c>
      <c r="M100">
        <v>7</v>
      </c>
      <c r="N100">
        <v>10</v>
      </c>
      <c r="P100" s="13"/>
      <c r="Q100" s="13"/>
      <c r="R100" t="s">
        <v>25</v>
      </c>
      <c r="S100" s="14" t="s">
        <v>26</v>
      </c>
      <c r="T100">
        <f t="shared" si="5"/>
        <v>3.3442432417184515E-3</v>
      </c>
    </row>
    <row r="101" spans="1:20" x14ac:dyDescent="0.25">
      <c r="A101" t="s">
        <v>20</v>
      </c>
      <c r="B101" t="s">
        <v>21</v>
      </c>
      <c r="C101">
        <v>10</v>
      </c>
      <c r="D101">
        <v>100</v>
      </c>
      <c r="E101" s="8">
        <v>4</v>
      </c>
      <c r="F101">
        <v>39</v>
      </c>
      <c r="G101">
        <v>39</v>
      </c>
      <c r="H101" s="9" t="s">
        <v>22</v>
      </c>
      <c r="I101" s="10" t="s">
        <v>23</v>
      </c>
      <c r="J101" s="11" t="s">
        <v>24</v>
      </c>
      <c r="K101">
        <v>26.5</v>
      </c>
      <c r="L101" s="12">
        <f t="shared" si="6"/>
        <v>8.4352119838704525</v>
      </c>
      <c r="M101">
        <v>2.5</v>
      </c>
      <c r="N101">
        <v>11</v>
      </c>
      <c r="P101" s="13"/>
      <c r="Q101" s="13"/>
      <c r="R101" s="14" t="s">
        <v>25</v>
      </c>
      <c r="S101" s="14" t="s">
        <v>26</v>
      </c>
      <c r="T101">
        <f t="shared" si="5"/>
        <v>5.5883279393141739E-3</v>
      </c>
    </row>
    <row r="102" spans="1:20" x14ac:dyDescent="0.25">
      <c r="A102" t="s">
        <v>20</v>
      </c>
      <c r="B102" t="s">
        <v>21</v>
      </c>
      <c r="C102">
        <v>7</v>
      </c>
      <c r="D102">
        <v>500</v>
      </c>
      <c r="E102">
        <v>4</v>
      </c>
      <c r="F102" s="8">
        <v>40</v>
      </c>
      <c r="G102" s="8">
        <v>43</v>
      </c>
      <c r="H102" s="9" t="s">
        <v>22</v>
      </c>
      <c r="I102" s="10" t="s">
        <v>23</v>
      </c>
      <c r="J102" s="11" t="s">
        <v>24</v>
      </c>
      <c r="K102">
        <v>33</v>
      </c>
      <c r="L102" s="12">
        <f t="shared" si="6"/>
        <v>10.504226244065093</v>
      </c>
      <c r="M102">
        <v>4</v>
      </c>
      <c r="N102">
        <v>10</v>
      </c>
      <c r="P102" s="13"/>
      <c r="Q102" s="13"/>
      <c r="R102" t="s">
        <v>25</v>
      </c>
      <c r="S102" t="s">
        <v>26</v>
      </c>
      <c r="T102">
        <f t="shared" si="5"/>
        <v>8.6659866513537007E-3</v>
      </c>
    </row>
    <row r="103" spans="1:20" x14ac:dyDescent="0.25">
      <c r="A103" t="s">
        <v>20</v>
      </c>
      <c r="B103" t="s">
        <v>21</v>
      </c>
      <c r="C103">
        <v>9</v>
      </c>
      <c r="D103">
        <v>100</v>
      </c>
      <c r="E103" s="8">
        <v>4</v>
      </c>
      <c r="F103" s="8">
        <v>43</v>
      </c>
      <c r="G103" s="8">
        <v>43</v>
      </c>
      <c r="H103" s="9" t="s">
        <v>22</v>
      </c>
      <c r="I103" s="10" t="s">
        <v>23</v>
      </c>
      <c r="J103" s="11" t="s">
        <v>24</v>
      </c>
      <c r="K103" s="8">
        <v>18</v>
      </c>
      <c r="L103" s="12">
        <f t="shared" si="6"/>
        <v>5.7295779513082321</v>
      </c>
      <c r="M103" s="8">
        <v>4.5</v>
      </c>
      <c r="N103" s="8">
        <v>9</v>
      </c>
      <c r="P103" s="13"/>
      <c r="Q103" s="13"/>
      <c r="R103" t="s">
        <v>25</v>
      </c>
      <c r="S103" s="14" t="s">
        <v>26</v>
      </c>
      <c r="T103">
        <f t="shared" si="5"/>
        <v>2.5783100780887042E-3</v>
      </c>
    </row>
    <row r="104" spans="1:20" x14ac:dyDescent="0.25">
      <c r="A104" t="s">
        <v>20</v>
      </c>
      <c r="B104" t="s">
        <v>21</v>
      </c>
      <c r="C104">
        <v>7</v>
      </c>
      <c r="D104">
        <v>500</v>
      </c>
      <c r="E104">
        <v>4</v>
      </c>
      <c r="F104" s="8">
        <v>41</v>
      </c>
      <c r="G104" s="8">
        <v>44</v>
      </c>
      <c r="H104" s="9" t="s">
        <v>22</v>
      </c>
      <c r="I104" s="10" t="s">
        <v>23</v>
      </c>
      <c r="J104" s="11" t="s">
        <v>24</v>
      </c>
      <c r="K104">
        <v>33</v>
      </c>
      <c r="L104" s="12">
        <f t="shared" si="6"/>
        <v>10.504226244065093</v>
      </c>
      <c r="M104">
        <v>4</v>
      </c>
      <c r="N104">
        <v>14</v>
      </c>
      <c r="P104" s="13"/>
      <c r="Q104" s="13"/>
      <c r="R104" t="s">
        <v>25</v>
      </c>
      <c r="S104" t="s">
        <v>26</v>
      </c>
      <c r="T104">
        <f t="shared" si="5"/>
        <v>8.6659866513537007E-3</v>
      </c>
    </row>
    <row r="105" spans="1:20" x14ac:dyDescent="0.25">
      <c r="A105" t="s">
        <v>20</v>
      </c>
      <c r="B105" t="s">
        <v>21</v>
      </c>
      <c r="C105">
        <v>9</v>
      </c>
      <c r="D105">
        <v>100</v>
      </c>
      <c r="E105" s="8">
        <v>4</v>
      </c>
      <c r="F105" s="8">
        <v>44</v>
      </c>
      <c r="G105" s="8">
        <v>44</v>
      </c>
      <c r="H105" s="9" t="s">
        <v>22</v>
      </c>
      <c r="I105" s="10" t="s">
        <v>23</v>
      </c>
      <c r="J105" s="11" t="s">
        <v>24</v>
      </c>
      <c r="K105" s="8">
        <v>18.5</v>
      </c>
      <c r="L105" s="12">
        <f t="shared" si="6"/>
        <v>5.8887328944001274</v>
      </c>
      <c r="M105" s="8">
        <v>5</v>
      </c>
      <c r="N105" s="8">
        <v>5</v>
      </c>
      <c r="P105" s="13"/>
      <c r="Q105" s="13"/>
      <c r="R105" t="s">
        <v>25</v>
      </c>
      <c r="S105" s="14" t="s">
        <v>26</v>
      </c>
      <c r="T105">
        <f t="shared" si="5"/>
        <v>2.723538963660059E-3</v>
      </c>
    </row>
    <row r="106" spans="1:20" x14ac:dyDescent="0.25">
      <c r="A106" t="s">
        <v>20</v>
      </c>
      <c r="B106" t="s">
        <v>21</v>
      </c>
      <c r="C106">
        <v>12</v>
      </c>
      <c r="D106">
        <v>100</v>
      </c>
      <c r="E106" s="8">
        <v>4</v>
      </c>
      <c r="F106" s="8">
        <v>34</v>
      </c>
      <c r="G106" s="8">
        <v>51</v>
      </c>
      <c r="H106" s="9" t="s">
        <v>22</v>
      </c>
      <c r="I106" s="10" t="s">
        <v>23</v>
      </c>
      <c r="J106" s="11" t="s">
        <v>24</v>
      </c>
      <c r="K106" s="8">
        <v>18</v>
      </c>
      <c r="L106" s="12">
        <f t="shared" si="6"/>
        <v>5.7295779513082321</v>
      </c>
      <c r="M106" s="8">
        <v>3</v>
      </c>
      <c r="N106" s="8">
        <v>9</v>
      </c>
      <c r="P106" s="13"/>
      <c r="Q106" s="13"/>
      <c r="R106" t="s">
        <v>25</v>
      </c>
      <c r="S106" s="14" t="s">
        <v>26</v>
      </c>
      <c r="T106">
        <f t="shared" si="5"/>
        <v>2.5783100780887042E-3</v>
      </c>
    </row>
    <row r="107" spans="1:20" x14ac:dyDescent="0.25">
      <c r="A107" t="s">
        <v>20</v>
      </c>
      <c r="B107" t="s">
        <v>21</v>
      </c>
      <c r="C107">
        <v>3</v>
      </c>
      <c r="D107">
        <v>5</v>
      </c>
      <c r="E107" s="8"/>
      <c r="F107" s="8">
        <v>27</v>
      </c>
      <c r="G107" s="8">
        <v>27</v>
      </c>
      <c r="H107" s="9" t="s">
        <v>22</v>
      </c>
      <c r="I107" s="10" t="s">
        <v>23</v>
      </c>
      <c r="J107" s="11" t="s">
        <v>24</v>
      </c>
      <c r="N107" s="8">
        <v>0.15</v>
      </c>
      <c r="O107">
        <v>0.1</v>
      </c>
      <c r="P107" s="18">
        <v>0.5</v>
      </c>
      <c r="Q107" s="18">
        <f>O107*P107</f>
        <v>0.05</v>
      </c>
      <c r="S107" s="14" t="s">
        <v>26</v>
      </c>
    </row>
    <row r="108" spans="1:20" x14ac:dyDescent="0.25">
      <c r="A108" t="s">
        <v>20</v>
      </c>
      <c r="B108" t="s">
        <v>21</v>
      </c>
      <c r="C108">
        <v>4</v>
      </c>
      <c r="D108">
        <v>100</v>
      </c>
      <c r="E108">
        <v>1</v>
      </c>
      <c r="F108" s="8">
        <v>7</v>
      </c>
      <c r="G108">
        <v>8</v>
      </c>
      <c r="H108" s="9" t="s">
        <v>38</v>
      </c>
      <c r="I108" s="28" t="s">
        <v>70</v>
      </c>
      <c r="J108" s="29" t="s">
        <v>71</v>
      </c>
      <c r="K108">
        <v>16.5</v>
      </c>
      <c r="L108" s="12">
        <f>K108/PI()</f>
        <v>5.2521131220325463</v>
      </c>
      <c r="M108">
        <v>1.8</v>
      </c>
      <c r="N108">
        <v>10</v>
      </c>
      <c r="P108" s="13"/>
      <c r="Q108" s="13"/>
      <c r="R108" t="s">
        <v>25</v>
      </c>
      <c r="S108" t="s">
        <v>26</v>
      </c>
      <c r="T108">
        <f t="shared" si="5"/>
        <v>2.1664966628384252E-3</v>
      </c>
    </row>
    <row r="109" spans="1:20" x14ac:dyDescent="0.25">
      <c r="A109" t="s">
        <v>20</v>
      </c>
      <c r="B109" t="s">
        <v>21</v>
      </c>
      <c r="C109">
        <v>3</v>
      </c>
      <c r="D109">
        <v>5</v>
      </c>
      <c r="E109" s="8"/>
      <c r="F109" s="8">
        <v>28</v>
      </c>
      <c r="G109" s="8">
        <v>28</v>
      </c>
      <c r="H109" s="9" t="s">
        <v>30</v>
      </c>
      <c r="I109" s="19" t="s">
        <v>33</v>
      </c>
      <c r="J109" s="11" t="s">
        <v>34</v>
      </c>
      <c r="N109" s="8">
        <v>4</v>
      </c>
      <c r="O109">
        <v>2</v>
      </c>
      <c r="P109" s="18">
        <v>2</v>
      </c>
      <c r="Q109" s="18">
        <f>O109*P109</f>
        <v>4</v>
      </c>
      <c r="S109" s="14" t="s">
        <v>26</v>
      </c>
    </row>
    <row r="110" spans="1:20" x14ac:dyDescent="0.25">
      <c r="A110" t="s">
        <v>20</v>
      </c>
      <c r="B110" t="s">
        <v>21</v>
      </c>
      <c r="C110">
        <v>3</v>
      </c>
      <c r="D110">
        <v>5</v>
      </c>
      <c r="E110" s="8"/>
      <c r="F110" s="8">
        <v>29</v>
      </c>
      <c r="G110" s="8">
        <v>29</v>
      </c>
      <c r="H110" s="9" t="s">
        <v>72</v>
      </c>
      <c r="I110" s="10" t="s">
        <v>73</v>
      </c>
      <c r="J110" s="11" t="s">
        <v>74</v>
      </c>
      <c r="N110" s="8">
        <v>1.7</v>
      </c>
      <c r="O110">
        <v>1</v>
      </c>
      <c r="P110" s="18">
        <v>0.9</v>
      </c>
      <c r="Q110" s="18">
        <f>O110*P110</f>
        <v>0.9</v>
      </c>
      <c r="S110" s="14" t="s">
        <v>26</v>
      </c>
    </row>
    <row r="111" spans="1:20" x14ac:dyDescent="0.25">
      <c r="A111" t="s">
        <v>20</v>
      </c>
      <c r="B111" t="s">
        <v>21</v>
      </c>
      <c r="C111">
        <v>1</v>
      </c>
      <c r="D111">
        <v>100</v>
      </c>
      <c r="E111">
        <v>1</v>
      </c>
      <c r="F111" s="8">
        <v>6</v>
      </c>
      <c r="G111">
        <v>6</v>
      </c>
      <c r="H111" s="9" t="s">
        <v>75</v>
      </c>
      <c r="I111" s="10" t="s">
        <v>76</v>
      </c>
      <c r="J111" s="11" t="s">
        <v>77</v>
      </c>
      <c r="K111">
        <v>23</v>
      </c>
      <c r="L111" s="12">
        <f t="shared" ref="L111:L127" si="7">K111/PI()</f>
        <v>7.3211273822271856</v>
      </c>
      <c r="M111">
        <v>5</v>
      </c>
      <c r="N111">
        <v>10</v>
      </c>
      <c r="P111" s="13"/>
      <c r="Q111" s="13"/>
      <c r="R111" t="s">
        <v>25</v>
      </c>
      <c r="S111" t="s">
        <v>26</v>
      </c>
      <c r="T111">
        <f t="shared" si="5"/>
        <v>4.2096482447806314E-3</v>
      </c>
    </row>
    <row r="112" spans="1:20" x14ac:dyDescent="0.25">
      <c r="A112" t="s">
        <v>20</v>
      </c>
      <c r="B112" t="s">
        <v>21</v>
      </c>
      <c r="C112">
        <v>7</v>
      </c>
      <c r="D112">
        <v>500</v>
      </c>
      <c r="E112">
        <v>2</v>
      </c>
      <c r="F112" s="8">
        <v>9</v>
      </c>
      <c r="G112" s="8">
        <v>12</v>
      </c>
      <c r="H112" s="9" t="s">
        <v>75</v>
      </c>
      <c r="I112" s="10" t="s">
        <v>76</v>
      </c>
      <c r="J112" s="11" t="s">
        <v>77</v>
      </c>
      <c r="K112">
        <v>37</v>
      </c>
      <c r="L112" s="12">
        <f t="shared" si="7"/>
        <v>11.777465788800255</v>
      </c>
      <c r="M112">
        <v>3</v>
      </c>
      <c r="N112">
        <v>10</v>
      </c>
      <c r="P112" s="13"/>
      <c r="Q112" s="13"/>
      <c r="R112" t="s">
        <v>25</v>
      </c>
      <c r="S112" t="s">
        <v>26</v>
      </c>
      <c r="T112">
        <f t="shared" si="5"/>
        <v>1.0894155854640236E-2</v>
      </c>
    </row>
    <row r="113" spans="1:20" x14ac:dyDescent="0.25">
      <c r="A113" t="s">
        <v>20</v>
      </c>
      <c r="B113" t="s">
        <v>21</v>
      </c>
      <c r="C113">
        <v>4</v>
      </c>
      <c r="D113">
        <v>100</v>
      </c>
      <c r="E113">
        <v>2</v>
      </c>
      <c r="F113" s="8">
        <v>15</v>
      </c>
      <c r="G113">
        <v>16</v>
      </c>
      <c r="H113" s="9" t="s">
        <v>75</v>
      </c>
      <c r="I113" s="10" t="s">
        <v>76</v>
      </c>
      <c r="J113" s="11" t="s">
        <v>77</v>
      </c>
      <c r="K113">
        <v>21.5</v>
      </c>
      <c r="L113" s="12">
        <f t="shared" si="7"/>
        <v>6.8436625529514998</v>
      </c>
      <c r="M113">
        <v>10</v>
      </c>
      <c r="N113">
        <v>12</v>
      </c>
      <c r="P113" s="13"/>
      <c r="Q113" s="13"/>
      <c r="R113" t="s">
        <v>25</v>
      </c>
      <c r="S113" t="s">
        <v>26</v>
      </c>
      <c r="T113">
        <f t="shared" si="5"/>
        <v>3.6784686222114311E-3</v>
      </c>
    </row>
    <row r="114" spans="1:20" x14ac:dyDescent="0.25">
      <c r="A114" t="s">
        <v>20</v>
      </c>
      <c r="B114" t="s">
        <v>21</v>
      </c>
      <c r="C114">
        <v>6</v>
      </c>
      <c r="D114">
        <v>100</v>
      </c>
      <c r="E114" s="8">
        <v>3</v>
      </c>
      <c r="F114" s="8">
        <v>17</v>
      </c>
      <c r="G114" s="8">
        <v>20</v>
      </c>
      <c r="H114" s="9" t="s">
        <v>75</v>
      </c>
      <c r="I114" s="10" t="s">
        <v>76</v>
      </c>
      <c r="J114" s="11" t="s">
        <v>77</v>
      </c>
      <c r="K114" s="8">
        <v>19.5</v>
      </c>
      <c r="L114" s="12">
        <f t="shared" si="7"/>
        <v>6.2070427805839179</v>
      </c>
      <c r="M114" s="8">
        <v>3</v>
      </c>
      <c r="N114" s="8">
        <v>8</v>
      </c>
      <c r="P114" s="13"/>
      <c r="Q114" s="13"/>
      <c r="R114" t="s">
        <v>25</v>
      </c>
      <c r="S114" s="14" t="s">
        <v>26</v>
      </c>
      <c r="T114">
        <f t="shared" si="5"/>
        <v>3.0259333555346601E-3</v>
      </c>
    </row>
    <row r="115" spans="1:20" x14ac:dyDescent="0.25">
      <c r="A115" t="s">
        <v>20</v>
      </c>
      <c r="B115" t="s">
        <v>21</v>
      </c>
      <c r="C115">
        <v>6</v>
      </c>
      <c r="D115">
        <v>100</v>
      </c>
      <c r="E115" s="8">
        <v>4</v>
      </c>
      <c r="F115" s="8">
        <v>22</v>
      </c>
      <c r="G115" s="8">
        <v>25</v>
      </c>
      <c r="H115" s="9" t="s">
        <v>75</v>
      </c>
      <c r="I115" s="10" t="s">
        <v>76</v>
      </c>
      <c r="J115" s="11" t="s">
        <v>77</v>
      </c>
      <c r="K115" s="8">
        <v>22.5</v>
      </c>
      <c r="L115" s="12">
        <f t="shared" si="7"/>
        <v>7.1619724391352904</v>
      </c>
      <c r="M115" s="8">
        <v>2</v>
      </c>
      <c r="N115" s="8">
        <v>9</v>
      </c>
      <c r="P115" s="13"/>
      <c r="Q115" s="13"/>
      <c r="R115" t="s">
        <v>25</v>
      </c>
      <c r="S115" s="14" t="s">
        <v>26</v>
      </c>
      <c r="T115">
        <f t="shared" si="5"/>
        <v>4.0286094970136003E-3</v>
      </c>
    </row>
    <row r="116" spans="1:20" x14ac:dyDescent="0.25">
      <c r="A116" t="s">
        <v>20</v>
      </c>
      <c r="B116" t="s">
        <v>21</v>
      </c>
      <c r="C116">
        <v>11</v>
      </c>
      <c r="D116">
        <v>100</v>
      </c>
      <c r="E116" s="8">
        <v>4</v>
      </c>
      <c r="F116" s="8">
        <v>39</v>
      </c>
      <c r="G116" s="8">
        <v>39</v>
      </c>
      <c r="H116" s="9" t="s">
        <v>75</v>
      </c>
      <c r="I116" s="10" t="s">
        <v>76</v>
      </c>
      <c r="J116" s="11" t="s">
        <v>77</v>
      </c>
      <c r="K116">
        <v>17.5</v>
      </c>
      <c r="L116" s="12">
        <f t="shared" si="7"/>
        <v>5.5704230082163368</v>
      </c>
      <c r="M116">
        <v>2.5</v>
      </c>
      <c r="N116">
        <v>7</v>
      </c>
      <c r="P116" s="13"/>
      <c r="Q116" s="13"/>
      <c r="R116" t="s">
        <v>25</v>
      </c>
      <c r="S116" s="14" t="s">
        <v>26</v>
      </c>
      <c r="T116">
        <f t="shared" si="5"/>
        <v>2.4370600660946471E-3</v>
      </c>
    </row>
    <row r="117" spans="1:20" x14ac:dyDescent="0.25">
      <c r="A117" t="s">
        <v>20</v>
      </c>
      <c r="B117" t="s">
        <v>21</v>
      </c>
      <c r="C117">
        <v>6</v>
      </c>
      <c r="D117">
        <v>500</v>
      </c>
      <c r="E117" s="8">
        <v>2</v>
      </c>
      <c r="F117" s="8">
        <v>4</v>
      </c>
      <c r="G117" s="8">
        <v>5</v>
      </c>
      <c r="H117" s="9" t="s">
        <v>78</v>
      </c>
      <c r="I117" s="19" t="s">
        <v>79</v>
      </c>
      <c r="J117" s="30" t="s">
        <v>80</v>
      </c>
      <c r="K117" s="8">
        <v>34</v>
      </c>
      <c r="L117" s="12">
        <f t="shared" si="7"/>
        <v>10.822536130248883</v>
      </c>
      <c r="M117" s="8">
        <v>3</v>
      </c>
      <c r="N117" s="8">
        <v>10</v>
      </c>
      <c r="P117" s="13"/>
      <c r="Q117" s="13"/>
      <c r="R117" t="s">
        <v>25</v>
      </c>
      <c r="S117" s="14" t="s">
        <v>26</v>
      </c>
      <c r="T117">
        <f t="shared" si="5"/>
        <v>9.1991557107115509E-3</v>
      </c>
    </row>
    <row r="118" spans="1:20" x14ac:dyDescent="0.25">
      <c r="A118" t="s">
        <v>20</v>
      </c>
      <c r="B118" t="s">
        <v>21</v>
      </c>
      <c r="C118">
        <v>6</v>
      </c>
      <c r="D118">
        <v>500</v>
      </c>
      <c r="E118" s="8">
        <v>1</v>
      </c>
      <c r="F118" s="8">
        <v>2</v>
      </c>
      <c r="G118" s="8">
        <v>2</v>
      </c>
      <c r="H118" s="9" t="s">
        <v>78</v>
      </c>
      <c r="I118" s="19" t="s">
        <v>81</v>
      </c>
      <c r="J118" s="11" t="s">
        <v>82</v>
      </c>
      <c r="K118" s="8">
        <v>48.5</v>
      </c>
      <c r="L118" s="12">
        <f t="shared" si="7"/>
        <v>15.438029479913848</v>
      </c>
      <c r="M118" s="8">
        <v>4.5</v>
      </c>
      <c r="N118" s="8">
        <v>9</v>
      </c>
      <c r="P118" s="13"/>
      <c r="Q118" s="13"/>
      <c r="R118" t="s">
        <v>25</v>
      </c>
      <c r="S118" s="14" t="s">
        <v>26</v>
      </c>
      <c r="T118">
        <f t="shared" si="5"/>
        <v>1.8718610744395538E-2</v>
      </c>
    </row>
    <row r="119" spans="1:20" x14ac:dyDescent="0.25">
      <c r="A119" t="s">
        <v>20</v>
      </c>
      <c r="B119" t="s">
        <v>21</v>
      </c>
      <c r="C119">
        <v>4</v>
      </c>
      <c r="D119">
        <v>500</v>
      </c>
      <c r="E119">
        <v>1</v>
      </c>
      <c r="F119" s="8">
        <v>3</v>
      </c>
      <c r="G119">
        <v>3</v>
      </c>
      <c r="H119" s="9" t="s">
        <v>78</v>
      </c>
      <c r="I119" s="19" t="s">
        <v>81</v>
      </c>
      <c r="J119" s="11" t="s">
        <v>82</v>
      </c>
      <c r="K119">
        <v>85</v>
      </c>
      <c r="L119" s="12">
        <f t="shared" si="7"/>
        <v>27.056340325622209</v>
      </c>
      <c r="M119">
        <v>1.5</v>
      </c>
      <c r="N119">
        <v>12</v>
      </c>
      <c r="P119" s="13"/>
      <c r="Q119" s="13"/>
      <c r="R119" t="s">
        <v>25</v>
      </c>
      <c r="S119" t="s">
        <v>26</v>
      </c>
      <c r="T119">
        <f t="shared" si="5"/>
        <v>5.7494723191947199E-2</v>
      </c>
    </row>
    <row r="120" spans="1:20" x14ac:dyDescent="0.25">
      <c r="A120" t="s">
        <v>20</v>
      </c>
      <c r="B120" t="s">
        <v>21</v>
      </c>
      <c r="C120">
        <v>10</v>
      </c>
      <c r="D120">
        <v>100</v>
      </c>
      <c r="E120" s="8">
        <v>1</v>
      </c>
      <c r="F120">
        <v>3</v>
      </c>
      <c r="G120">
        <v>3</v>
      </c>
      <c r="H120" s="9" t="s">
        <v>78</v>
      </c>
      <c r="I120" s="19" t="s">
        <v>81</v>
      </c>
      <c r="J120" s="11" t="s">
        <v>82</v>
      </c>
      <c r="K120">
        <v>17</v>
      </c>
      <c r="L120" s="12">
        <f t="shared" si="7"/>
        <v>5.4112680651244416</v>
      </c>
      <c r="M120">
        <v>4.5</v>
      </c>
      <c r="N120">
        <v>7</v>
      </c>
      <c r="P120" s="13"/>
      <c r="Q120" s="13"/>
      <c r="R120" s="14" t="s">
        <v>25</v>
      </c>
      <c r="S120" s="14" t="s">
        <v>26</v>
      </c>
      <c r="T120">
        <f t="shared" si="5"/>
        <v>2.2997889276778877E-3</v>
      </c>
    </row>
    <row r="121" spans="1:20" x14ac:dyDescent="0.25">
      <c r="A121" t="s">
        <v>20</v>
      </c>
      <c r="B121" t="s">
        <v>21</v>
      </c>
      <c r="C121">
        <v>12</v>
      </c>
      <c r="D121">
        <v>100</v>
      </c>
      <c r="E121" s="8">
        <v>1</v>
      </c>
      <c r="F121" s="8">
        <v>5</v>
      </c>
      <c r="G121" s="8">
        <v>6</v>
      </c>
      <c r="H121" s="9" t="s">
        <v>78</v>
      </c>
      <c r="I121" s="19" t="s">
        <v>81</v>
      </c>
      <c r="J121" s="11" t="s">
        <v>82</v>
      </c>
      <c r="K121" s="8">
        <v>16.5</v>
      </c>
      <c r="L121" s="12">
        <f t="shared" si="7"/>
        <v>5.2521131220325463</v>
      </c>
      <c r="M121" s="8">
        <v>3</v>
      </c>
      <c r="N121" s="8">
        <v>7</v>
      </c>
      <c r="P121" s="13"/>
      <c r="Q121" s="13"/>
      <c r="R121" t="s">
        <v>25</v>
      </c>
      <c r="S121" s="14" t="s">
        <v>26</v>
      </c>
      <c r="T121">
        <f t="shared" si="5"/>
        <v>2.1664966628384252E-3</v>
      </c>
    </row>
    <row r="122" spans="1:20" x14ac:dyDescent="0.25">
      <c r="A122" t="s">
        <v>20</v>
      </c>
      <c r="B122" t="s">
        <v>21</v>
      </c>
      <c r="C122">
        <v>4</v>
      </c>
      <c r="D122">
        <v>500</v>
      </c>
      <c r="E122">
        <v>1</v>
      </c>
      <c r="F122" s="8">
        <v>9</v>
      </c>
      <c r="G122">
        <v>9</v>
      </c>
      <c r="H122" s="9" t="s">
        <v>78</v>
      </c>
      <c r="I122" s="19" t="s">
        <v>81</v>
      </c>
      <c r="J122" s="11" t="s">
        <v>82</v>
      </c>
      <c r="K122">
        <v>64.5</v>
      </c>
      <c r="L122" s="12">
        <f t="shared" si="7"/>
        <v>20.5309876588545</v>
      </c>
      <c r="M122">
        <v>8</v>
      </c>
      <c r="N122">
        <v>12</v>
      </c>
      <c r="P122" s="13"/>
      <c r="Q122" s="13"/>
      <c r="R122" t="s">
        <v>25</v>
      </c>
      <c r="S122" t="s">
        <v>26</v>
      </c>
      <c r="T122">
        <f t="shared" si="5"/>
        <v>3.3106217599902878E-2</v>
      </c>
    </row>
    <row r="123" spans="1:20" x14ac:dyDescent="0.25">
      <c r="A123" t="s">
        <v>20</v>
      </c>
      <c r="B123" t="s">
        <v>21</v>
      </c>
      <c r="C123">
        <v>10</v>
      </c>
      <c r="D123">
        <v>100</v>
      </c>
      <c r="E123" s="8">
        <v>1</v>
      </c>
      <c r="F123">
        <v>9</v>
      </c>
      <c r="G123">
        <v>9</v>
      </c>
      <c r="H123" s="9" t="s">
        <v>78</v>
      </c>
      <c r="I123" s="19" t="s">
        <v>81</v>
      </c>
      <c r="J123" s="11" t="s">
        <v>82</v>
      </c>
      <c r="K123">
        <v>30</v>
      </c>
      <c r="L123" s="12">
        <f t="shared" si="7"/>
        <v>9.5492965855137211</v>
      </c>
      <c r="M123">
        <v>8</v>
      </c>
      <c r="N123">
        <v>11</v>
      </c>
      <c r="P123" s="13"/>
      <c r="Q123" s="13"/>
      <c r="R123" s="14" t="s">
        <v>25</v>
      </c>
      <c r="S123" s="14" t="s">
        <v>26</v>
      </c>
      <c r="T123">
        <f t="shared" si="5"/>
        <v>7.1619724391352906E-3</v>
      </c>
    </row>
    <row r="124" spans="1:20" x14ac:dyDescent="0.25">
      <c r="A124" t="s">
        <v>20</v>
      </c>
      <c r="B124" t="s">
        <v>21</v>
      </c>
      <c r="C124">
        <v>7</v>
      </c>
      <c r="D124">
        <v>500</v>
      </c>
      <c r="E124">
        <v>1</v>
      </c>
      <c r="F124" s="8">
        <v>7</v>
      </c>
      <c r="G124" s="8">
        <v>10</v>
      </c>
      <c r="H124" s="9" t="s">
        <v>78</v>
      </c>
      <c r="I124" s="19" t="s">
        <v>81</v>
      </c>
      <c r="J124" s="11" t="s">
        <v>82</v>
      </c>
      <c r="K124">
        <v>69</v>
      </c>
      <c r="L124" s="12">
        <f t="shared" si="7"/>
        <v>21.963382146681557</v>
      </c>
      <c r="M124">
        <v>4</v>
      </c>
      <c r="N124">
        <v>14</v>
      </c>
      <c r="P124" s="13"/>
      <c r="Q124" s="13"/>
      <c r="R124" t="s">
        <v>25</v>
      </c>
      <c r="S124" t="s">
        <v>26</v>
      </c>
      <c r="T124">
        <f t="shared" si="5"/>
        <v>3.7886834203025688E-2</v>
      </c>
    </row>
    <row r="125" spans="1:20" x14ac:dyDescent="0.25">
      <c r="A125" t="s">
        <v>20</v>
      </c>
      <c r="B125" t="s">
        <v>21</v>
      </c>
      <c r="C125">
        <v>4</v>
      </c>
      <c r="D125">
        <v>500</v>
      </c>
      <c r="E125">
        <v>1</v>
      </c>
      <c r="F125" s="8">
        <v>13</v>
      </c>
      <c r="G125">
        <v>13</v>
      </c>
      <c r="H125" s="9" t="s">
        <v>78</v>
      </c>
      <c r="I125" s="19" t="s">
        <v>81</v>
      </c>
      <c r="J125" s="11" t="s">
        <v>82</v>
      </c>
      <c r="K125">
        <v>42</v>
      </c>
      <c r="L125" s="12">
        <f t="shared" si="7"/>
        <v>13.369015219719209</v>
      </c>
      <c r="M125">
        <v>6</v>
      </c>
      <c r="N125">
        <v>11</v>
      </c>
      <c r="P125" s="13"/>
      <c r="Q125" s="13"/>
      <c r="R125" t="s">
        <v>25</v>
      </c>
      <c r="S125" t="s">
        <v>26</v>
      </c>
      <c r="T125">
        <f t="shared" si="5"/>
        <v>1.4037465980705171E-2</v>
      </c>
    </row>
    <row r="126" spans="1:20" x14ac:dyDescent="0.25">
      <c r="A126" t="s">
        <v>20</v>
      </c>
      <c r="B126" t="s">
        <v>21</v>
      </c>
      <c r="C126">
        <v>4</v>
      </c>
      <c r="D126">
        <v>500</v>
      </c>
      <c r="E126">
        <v>1</v>
      </c>
      <c r="F126" s="8">
        <v>14</v>
      </c>
      <c r="G126">
        <v>14</v>
      </c>
      <c r="H126" s="9" t="s">
        <v>78</v>
      </c>
      <c r="I126" s="19" t="s">
        <v>81</v>
      </c>
      <c r="J126" s="11" t="s">
        <v>82</v>
      </c>
      <c r="K126">
        <v>33</v>
      </c>
      <c r="L126" s="12">
        <f t="shared" si="7"/>
        <v>10.504226244065093</v>
      </c>
      <c r="M126">
        <v>7</v>
      </c>
      <c r="N126">
        <v>9</v>
      </c>
      <c r="P126" s="13"/>
      <c r="Q126" s="13"/>
      <c r="R126" t="s">
        <v>25</v>
      </c>
      <c r="S126" t="s">
        <v>26</v>
      </c>
      <c r="T126">
        <f t="shared" si="5"/>
        <v>8.6659866513537007E-3</v>
      </c>
    </row>
    <row r="127" spans="1:20" x14ac:dyDescent="0.25">
      <c r="A127" t="s">
        <v>20</v>
      </c>
      <c r="B127" t="s">
        <v>21</v>
      </c>
      <c r="C127">
        <v>9</v>
      </c>
      <c r="D127">
        <v>500</v>
      </c>
      <c r="E127" s="8">
        <v>3</v>
      </c>
      <c r="F127" s="8">
        <v>15</v>
      </c>
      <c r="G127" s="8">
        <v>15</v>
      </c>
      <c r="H127" s="9" t="s">
        <v>78</v>
      </c>
      <c r="I127" s="19" t="s">
        <v>81</v>
      </c>
      <c r="J127" s="11" t="s">
        <v>82</v>
      </c>
      <c r="K127">
        <v>32.5</v>
      </c>
      <c r="L127" s="12">
        <f t="shared" si="7"/>
        <v>10.345071300973197</v>
      </c>
      <c r="M127">
        <v>3</v>
      </c>
      <c r="N127">
        <v>10</v>
      </c>
      <c r="P127" s="13"/>
      <c r="Q127" s="13"/>
      <c r="R127" t="s">
        <v>25</v>
      </c>
      <c r="S127" s="14" t="s">
        <v>26</v>
      </c>
      <c r="T127">
        <f t="shared" si="5"/>
        <v>8.4053704320407232E-3</v>
      </c>
    </row>
    <row r="128" spans="1:20" x14ac:dyDescent="0.25">
      <c r="A128" t="s">
        <v>20</v>
      </c>
      <c r="B128" t="s">
        <v>21</v>
      </c>
      <c r="C128">
        <v>3</v>
      </c>
      <c r="D128">
        <v>5</v>
      </c>
      <c r="E128" s="8"/>
      <c r="F128" s="8">
        <v>30</v>
      </c>
      <c r="G128" s="8">
        <v>30</v>
      </c>
      <c r="H128" s="21" t="s">
        <v>30</v>
      </c>
      <c r="I128" s="19" t="s">
        <v>33</v>
      </c>
      <c r="J128" s="11" t="s">
        <v>34</v>
      </c>
      <c r="N128" s="8">
        <v>0.3</v>
      </c>
      <c r="O128">
        <v>0.15</v>
      </c>
      <c r="P128" s="18">
        <v>0.1</v>
      </c>
      <c r="Q128" s="18">
        <f>O128*P128</f>
        <v>1.4999999999999999E-2</v>
      </c>
      <c r="S128" s="14" t="s">
        <v>26</v>
      </c>
    </row>
    <row r="129" spans="1:20" x14ac:dyDescent="0.25">
      <c r="A129" t="s">
        <v>20</v>
      </c>
      <c r="B129" t="s">
        <v>21</v>
      </c>
      <c r="C129">
        <v>4</v>
      </c>
      <c r="D129">
        <v>5</v>
      </c>
      <c r="F129" s="8">
        <v>1</v>
      </c>
      <c r="G129" s="8">
        <v>1</v>
      </c>
      <c r="H129" s="9" t="s">
        <v>60</v>
      </c>
      <c r="I129" s="28" t="s">
        <v>83</v>
      </c>
      <c r="J129" s="11" t="s">
        <v>84</v>
      </c>
      <c r="N129">
        <v>1.3</v>
      </c>
      <c r="O129">
        <v>0.25</v>
      </c>
      <c r="P129" s="18">
        <v>0.2</v>
      </c>
      <c r="Q129" s="18">
        <f>O129*P129</f>
        <v>0.05</v>
      </c>
    </row>
    <row r="130" spans="1:20" x14ac:dyDescent="0.25">
      <c r="A130" t="s">
        <v>20</v>
      </c>
      <c r="B130" t="s">
        <v>21</v>
      </c>
      <c r="C130">
        <v>11</v>
      </c>
      <c r="D130">
        <v>100</v>
      </c>
      <c r="E130" s="8">
        <v>2</v>
      </c>
      <c r="F130" s="8">
        <v>17</v>
      </c>
      <c r="G130" s="8">
        <v>17</v>
      </c>
      <c r="H130" s="9" t="s">
        <v>78</v>
      </c>
      <c r="I130" s="19" t="s">
        <v>81</v>
      </c>
      <c r="J130" s="11" t="s">
        <v>82</v>
      </c>
      <c r="K130">
        <v>20</v>
      </c>
      <c r="L130" s="12">
        <f t="shared" ref="L130:L151" si="8">K130/PI()</f>
        <v>6.366197723675814</v>
      </c>
      <c r="M130">
        <v>6</v>
      </c>
      <c r="N130">
        <v>10</v>
      </c>
      <c r="P130" s="13"/>
      <c r="Q130" s="13"/>
      <c r="R130" t="s">
        <v>25</v>
      </c>
      <c r="S130" s="14" t="s">
        <v>26</v>
      </c>
      <c r="T130">
        <f t="shared" si="5"/>
        <v>3.1830988618379071E-3</v>
      </c>
    </row>
    <row r="131" spans="1:20" x14ac:dyDescent="0.25">
      <c r="A131" t="s">
        <v>20</v>
      </c>
      <c r="B131" t="s">
        <v>21</v>
      </c>
      <c r="C131">
        <v>4</v>
      </c>
      <c r="D131">
        <v>500</v>
      </c>
      <c r="E131">
        <v>2</v>
      </c>
      <c r="F131" s="8">
        <v>18</v>
      </c>
      <c r="G131">
        <v>18</v>
      </c>
      <c r="H131" s="9" t="s">
        <v>78</v>
      </c>
      <c r="I131" s="19" t="s">
        <v>81</v>
      </c>
      <c r="J131" s="11" t="s">
        <v>82</v>
      </c>
      <c r="K131">
        <v>71</v>
      </c>
      <c r="L131" s="12">
        <f t="shared" si="8"/>
        <v>22.600001919049138</v>
      </c>
      <c r="M131">
        <v>6</v>
      </c>
      <c r="N131">
        <v>12</v>
      </c>
      <c r="P131" s="13"/>
      <c r="Q131" s="13"/>
      <c r="R131" t="s">
        <v>85</v>
      </c>
      <c r="S131" t="s">
        <v>86</v>
      </c>
      <c r="T131">
        <f t="shared" si="5"/>
        <v>4.0115003406312216E-2</v>
      </c>
    </row>
    <row r="132" spans="1:20" x14ac:dyDescent="0.25">
      <c r="A132" t="s">
        <v>20</v>
      </c>
      <c r="B132" t="s">
        <v>21</v>
      </c>
      <c r="C132">
        <v>9</v>
      </c>
      <c r="D132">
        <v>500</v>
      </c>
      <c r="E132" s="8">
        <v>4</v>
      </c>
      <c r="F132" s="8">
        <v>18</v>
      </c>
      <c r="G132" s="8">
        <v>18</v>
      </c>
      <c r="H132" s="9" t="s">
        <v>78</v>
      </c>
      <c r="I132" s="19" t="s">
        <v>81</v>
      </c>
      <c r="J132" s="11" t="s">
        <v>82</v>
      </c>
      <c r="K132">
        <v>33.5</v>
      </c>
      <c r="L132" s="12">
        <f t="shared" si="8"/>
        <v>10.663381187156988</v>
      </c>
      <c r="M132">
        <v>6</v>
      </c>
      <c r="N132">
        <v>10</v>
      </c>
      <c r="P132" s="13"/>
      <c r="Q132" s="13"/>
      <c r="R132" t="s">
        <v>85</v>
      </c>
      <c r="S132" s="14" t="s">
        <v>26</v>
      </c>
      <c r="T132">
        <f t="shared" si="5"/>
        <v>8.9305817442439771E-3</v>
      </c>
    </row>
    <row r="133" spans="1:20" x14ac:dyDescent="0.25">
      <c r="A133" t="s">
        <v>20</v>
      </c>
      <c r="B133" t="s">
        <v>21</v>
      </c>
      <c r="C133">
        <v>4</v>
      </c>
      <c r="D133">
        <v>500</v>
      </c>
      <c r="E133">
        <v>2</v>
      </c>
      <c r="F133" s="8" t="s">
        <v>87</v>
      </c>
      <c r="G133">
        <v>19</v>
      </c>
      <c r="H133" s="9" t="s">
        <v>78</v>
      </c>
      <c r="I133" s="19" t="s">
        <v>81</v>
      </c>
      <c r="J133" s="11" t="s">
        <v>82</v>
      </c>
      <c r="K133">
        <v>49</v>
      </c>
      <c r="L133" s="12">
        <f t="shared" si="8"/>
        <v>15.597184423005743</v>
      </c>
      <c r="M133">
        <v>1.8</v>
      </c>
      <c r="N133">
        <v>10</v>
      </c>
      <c r="P133" s="13"/>
      <c r="Q133" s="13"/>
      <c r="R133" t="s">
        <v>25</v>
      </c>
      <c r="S133" t="s">
        <v>26</v>
      </c>
      <c r="T133">
        <f t="shared" si="5"/>
        <v>1.9106550918182034E-2</v>
      </c>
    </row>
    <row r="134" spans="1:20" x14ac:dyDescent="0.25">
      <c r="A134" t="s">
        <v>20</v>
      </c>
      <c r="B134" t="s">
        <v>21</v>
      </c>
      <c r="C134">
        <v>9</v>
      </c>
      <c r="D134">
        <v>500</v>
      </c>
      <c r="E134" s="8">
        <v>4</v>
      </c>
      <c r="F134" s="8" t="s">
        <v>87</v>
      </c>
      <c r="G134" s="8">
        <v>19</v>
      </c>
      <c r="H134" s="9" t="s">
        <v>78</v>
      </c>
      <c r="I134" s="19" t="s">
        <v>81</v>
      </c>
      <c r="J134" s="11" t="s">
        <v>82</v>
      </c>
      <c r="K134">
        <v>50.5</v>
      </c>
      <c r="L134" s="12">
        <f t="shared" si="8"/>
        <v>16.074649252281429</v>
      </c>
      <c r="M134">
        <v>3</v>
      </c>
      <c r="N134">
        <v>12</v>
      </c>
      <c r="P134" s="13"/>
      <c r="Q134" s="13"/>
      <c r="R134" t="s">
        <v>25</v>
      </c>
      <c r="S134" s="14" t="s">
        <v>26</v>
      </c>
      <c r="T134">
        <f t="shared" si="5"/>
        <v>2.0294244681005304E-2</v>
      </c>
    </row>
    <row r="135" spans="1:20" x14ac:dyDescent="0.25">
      <c r="A135" t="s">
        <v>20</v>
      </c>
      <c r="B135" t="s">
        <v>21</v>
      </c>
      <c r="C135">
        <v>9</v>
      </c>
      <c r="D135">
        <v>100</v>
      </c>
      <c r="E135" s="8">
        <v>2</v>
      </c>
      <c r="F135" s="8">
        <v>20</v>
      </c>
      <c r="G135" s="8">
        <v>20</v>
      </c>
      <c r="H135" s="9" t="s">
        <v>78</v>
      </c>
      <c r="I135" s="19" t="s">
        <v>81</v>
      </c>
      <c r="J135" s="11" t="s">
        <v>82</v>
      </c>
      <c r="K135" s="8">
        <v>16</v>
      </c>
      <c r="L135" s="12">
        <f t="shared" si="8"/>
        <v>5.0929581789406511</v>
      </c>
      <c r="M135" s="8">
        <v>5</v>
      </c>
      <c r="N135" s="8">
        <v>8</v>
      </c>
      <c r="P135" s="13"/>
      <c r="Q135" s="13"/>
      <c r="R135" t="s">
        <v>25</v>
      </c>
      <c r="S135" s="14" t="s">
        <v>26</v>
      </c>
      <c r="T135">
        <f t="shared" ref="T135:T175" si="9">PI()*(L135/2)*(L135/2)/10000</f>
        <v>2.0371832715762603E-3</v>
      </c>
    </row>
    <row r="136" spans="1:20" x14ac:dyDescent="0.25">
      <c r="A136" t="s">
        <v>20</v>
      </c>
      <c r="B136" t="s">
        <v>21</v>
      </c>
      <c r="C136">
        <v>9</v>
      </c>
      <c r="D136">
        <v>100</v>
      </c>
      <c r="E136" s="8">
        <v>2</v>
      </c>
      <c r="F136" s="8">
        <v>21</v>
      </c>
      <c r="G136" s="8">
        <v>21</v>
      </c>
      <c r="H136" s="9" t="s">
        <v>78</v>
      </c>
      <c r="I136" s="19" t="s">
        <v>81</v>
      </c>
      <c r="J136" s="11" t="s">
        <v>82</v>
      </c>
      <c r="K136" s="8">
        <v>21</v>
      </c>
      <c r="L136" s="12">
        <f t="shared" si="8"/>
        <v>6.6845076098596046</v>
      </c>
      <c r="M136" s="8">
        <v>7.5</v>
      </c>
      <c r="N136" s="8">
        <v>10</v>
      </c>
      <c r="P136" s="13"/>
      <c r="Q136" s="13"/>
      <c r="R136" t="s">
        <v>25</v>
      </c>
      <c r="S136" s="14" t="s">
        <v>26</v>
      </c>
      <c r="T136">
        <f t="shared" si="9"/>
        <v>3.5093664951762926E-3</v>
      </c>
    </row>
    <row r="137" spans="1:20" x14ac:dyDescent="0.25">
      <c r="A137" t="s">
        <v>20</v>
      </c>
      <c r="B137" t="s">
        <v>21</v>
      </c>
      <c r="C137">
        <v>8</v>
      </c>
      <c r="D137">
        <v>100</v>
      </c>
      <c r="E137">
        <v>4</v>
      </c>
      <c r="F137" s="8">
        <v>23</v>
      </c>
      <c r="G137">
        <v>23</v>
      </c>
      <c r="H137" s="9" t="s">
        <v>78</v>
      </c>
      <c r="I137" s="19" t="s">
        <v>81</v>
      </c>
      <c r="J137" s="11" t="s">
        <v>82</v>
      </c>
      <c r="K137">
        <v>18</v>
      </c>
      <c r="L137" s="12">
        <f t="shared" si="8"/>
        <v>5.7295779513082321</v>
      </c>
      <c r="M137">
        <v>8</v>
      </c>
      <c r="N137" s="13">
        <v>9</v>
      </c>
      <c r="P137" s="13"/>
      <c r="Q137" s="13"/>
      <c r="R137" t="s">
        <v>25</v>
      </c>
      <c r="S137" t="s">
        <v>26</v>
      </c>
      <c r="T137">
        <f t="shared" si="9"/>
        <v>2.5783100780887042E-3</v>
      </c>
    </row>
    <row r="138" spans="1:20" x14ac:dyDescent="0.25">
      <c r="A138" t="s">
        <v>20</v>
      </c>
      <c r="B138" t="s">
        <v>21</v>
      </c>
      <c r="C138">
        <v>2</v>
      </c>
      <c r="D138">
        <v>500</v>
      </c>
      <c r="E138">
        <v>2</v>
      </c>
      <c r="F138" s="8">
        <v>23</v>
      </c>
      <c r="G138">
        <v>24</v>
      </c>
      <c r="H138" s="9" t="s">
        <v>78</v>
      </c>
      <c r="I138" s="19" t="s">
        <v>81</v>
      </c>
      <c r="J138" s="11" t="s">
        <v>82</v>
      </c>
      <c r="K138">
        <v>60</v>
      </c>
      <c r="L138" s="12">
        <f t="shared" si="8"/>
        <v>19.098593171027442</v>
      </c>
      <c r="M138">
        <v>7</v>
      </c>
      <c r="N138">
        <v>13</v>
      </c>
      <c r="P138" s="13"/>
      <c r="Q138" s="13"/>
      <c r="R138" t="s">
        <v>25</v>
      </c>
      <c r="S138" t="s">
        <v>26</v>
      </c>
      <c r="T138">
        <f t="shared" si="9"/>
        <v>2.8647889756541162E-2</v>
      </c>
    </row>
    <row r="139" spans="1:20" x14ac:dyDescent="0.25">
      <c r="A139" t="s">
        <v>20</v>
      </c>
      <c r="B139" t="s">
        <v>21</v>
      </c>
      <c r="C139">
        <v>7</v>
      </c>
      <c r="D139">
        <v>500</v>
      </c>
      <c r="E139">
        <v>3</v>
      </c>
      <c r="F139" s="8">
        <v>29</v>
      </c>
      <c r="G139" s="8">
        <v>32</v>
      </c>
      <c r="H139" s="9" t="s">
        <v>78</v>
      </c>
      <c r="I139" s="19" t="s">
        <v>81</v>
      </c>
      <c r="J139" s="11" t="s">
        <v>82</v>
      </c>
      <c r="K139">
        <v>58</v>
      </c>
      <c r="L139" s="12">
        <f t="shared" si="8"/>
        <v>18.461973398659861</v>
      </c>
      <c r="M139">
        <v>8</v>
      </c>
      <c r="N139">
        <v>15</v>
      </c>
      <c r="P139" s="13"/>
      <c r="Q139" s="13"/>
      <c r="R139" t="s">
        <v>25</v>
      </c>
      <c r="S139" t="s">
        <v>26</v>
      </c>
      <c r="T139">
        <f t="shared" si="9"/>
        <v>2.6769861428056801E-2</v>
      </c>
    </row>
    <row r="140" spans="1:20" x14ac:dyDescent="0.25">
      <c r="A140" t="s">
        <v>20</v>
      </c>
      <c r="B140" t="s">
        <v>21</v>
      </c>
      <c r="C140">
        <v>1</v>
      </c>
      <c r="D140">
        <v>500</v>
      </c>
      <c r="E140">
        <v>4</v>
      </c>
      <c r="F140" s="8">
        <v>31</v>
      </c>
      <c r="G140">
        <v>34</v>
      </c>
      <c r="H140" s="9" t="s">
        <v>78</v>
      </c>
      <c r="I140" s="19" t="s">
        <v>81</v>
      </c>
      <c r="J140" s="11" t="s">
        <v>82</v>
      </c>
      <c r="K140">
        <v>42</v>
      </c>
      <c r="L140" s="12">
        <f t="shared" si="8"/>
        <v>13.369015219719209</v>
      </c>
      <c r="M140">
        <v>8</v>
      </c>
      <c r="N140">
        <v>12</v>
      </c>
      <c r="P140" s="13"/>
      <c r="Q140" s="13"/>
      <c r="R140" t="s">
        <v>25</v>
      </c>
      <c r="S140" t="s">
        <v>26</v>
      </c>
      <c r="T140">
        <f t="shared" si="9"/>
        <v>1.4037465980705171E-2</v>
      </c>
    </row>
    <row r="141" spans="1:20" x14ac:dyDescent="0.25">
      <c r="A141" t="s">
        <v>20</v>
      </c>
      <c r="B141" t="s">
        <v>21</v>
      </c>
      <c r="C141">
        <v>9</v>
      </c>
      <c r="D141">
        <v>100</v>
      </c>
      <c r="E141" s="8">
        <v>3</v>
      </c>
      <c r="F141" s="8">
        <v>34</v>
      </c>
      <c r="G141" s="8">
        <v>34</v>
      </c>
      <c r="H141" s="9" t="s">
        <v>78</v>
      </c>
      <c r="I141" s="19" t="s">
        <v>81</v>
      </c>
      <c r="J141" s="11" t="s">
        <v>82</v>
      </c>
      <c r="K141" s="8">
        <v>25.5</v>
      </c>
      <c r="L141" s="12">
        <f t="shared" si="8"/>
        <v>8.1169020976866619</v>
      </c>
      <c r="M141" s="8">
        <v>7.5</v>
      </c>
      <c r="N141" s="8">
        <v>9</v>
      </c>
      <c r="P141" s="13"/>
      <c r="Q141" s="13"/>
      <c r="R141" t="s">
        <v>25</v>
      </c>
      <c r="S141" s="14" t="s">
        <v>26</v>
      </c>
      <c r="T141">
        <f t="shared" si="9"/>
        <v>5.1745250872752471E-3</v>
      </c>
    </row>
    <row r="142" spans="1:20" x14ac:dyDescent="0.25">
      <c r="A142" t="s">
        <v>20</v>
      </c>
      <c r="B142" t="s">
        <v>21</v>
      </c>
      <c r="C142">
        <v>2</v>
      </c>
      <c r="D142">
        <v>500</v>
      </c>
      <c r="E142">
        <v>3</v>
      </c>
      <c r="F142" s="8">
        <v>41</v>
      </c>
      <c r="G142">
        <v>43</v>
      </c>
      <c r="H142" s="9" t="s">
        <v>78</v>
      </c>
      <c r="I142" s="19" t="s">
        <v>81</v>
      </c>
      <c r="J142" s="11" t="s">
        <v>82</v>
      </c>
      <c r="K142">
        <v>92</v>
      </c>
      <c r="L142" s="12">
        <f t="shared" si="8"/>
        <v>29.284509528908742</v>
      </c>
      <c r="M142">
        <v>8</v>
      </c>
      <c r="N142">
        <v>13</v>
      </c>
      <c r="P142" s="13"/>
      <c r="Q142" s="13"/>
      <c r="R142" t="s">
        <v>25</v>
      </c>
      <c r="S142" t="s">
        <v>26</v>
      </c>
      <c r="T142">
        <f t="shared" si="9"/>
        <v>6.7354371916490102E-2</v>
      </c>
    </row>
    <row r="143" spans="1:20" x14ac:dyDescent="0.25">
      <c r="A143" t="s">
        <v>20</v>
      </c>
      <c r="B143" t="s">
        <v>21</v>
      </c>
      <c r="C143">
        <v>2</v>
      </c>
      <c r="D143">
        <v>500</v>
      </c>
      <c r="E143">
        <v>3</v>
      </c>
      <c r="F143" s="8">
        <v>42</v>
      </c>
      <c r="G143">
        <v>44</v>
      </c>
      <c r="H143" s="9" t="s">
        <v>78</v>
      </c>
      <c r="I143" s="19" t="s">
        <v>81</v>
      </c>
      <c r="J143" s="11" t="s">
        <v>82</v>
      </c>
      <c r="K143">
        <v>102</v>
      </c>
      <c r="L143" s="12">
        <f t="shared" si="8"/>
        <v>32.467608390746648</v>
      </c>
      <c r="M143">
        <v>3</v>
      </c>
      <c r="N143">
        <v>13</v>
      </c>
      <c r="P143" s="13"/>
      <c r="Q143" s="13"/>
      <c r="R143" t="s">
        <v>25</v>
      </c>
      <c r="S143" t="s">
        <v>26</v>
      </c>
      <c r="T143">
        <f t="shared" si="9"/>
        <v>8.2792401396403953E-2</v>
      </c>
    </row>
    <row r="144" spans="1:20" x14ac:dyDescent="0.25">
      <c r="A144" t="s">
        <v>20</v>
      </c>
      <c r="B144" t="s">
        <v>21</v>
      </c>
      <c r="C144">
        <v>4</v>
      </c>
      <c r="D144">
        <v>500</v>
      </c>
      <c r="E144">
        <v>4</v>
      </c>
      <c r="F144" s="8">
        <v>44</v>
      </c>
      <c r="G144">
        <v>46</v>
      </c>
      <c r="H144" s="9" t="s">
        <v>78</v>
      </c>
      <c r="I144" s="19" t="s">
        <v>81</v>
      </c>
      <c r="J144" s="11" t="s">
        <v>82</v>
      </c>
      <c r="K144">
        <v>81</v>
      </c>
      <c r="L144" s="12">
        <f t="shared" si="8"/>
        <v>25.783100780887047</v>
      </c>
      <c r="M144">
        <v>2.5</v>
      </c>
      <c r="N144">
        <v>12</v>
      </c>
      <c r="P144" s="13"/>
      <c r="Q144" s="13"/>
      <c r="R144" t="s">
        <v>25</v>
      </c>
      <c r="S144" t="s">
        <v>26</v>
      </c>
      <c r="T144">
        <f t="shared" si="9"/>
        <v>5.2210779081296267E-2</v>
      </c>
    </row>
    <row r="145" spans="1:20" x14ac:dyDescent="0.25">
      <c r="A145" t="s">
        <v>20</v>
      </c>
      <c r="B145" t="s">
        <v>21</v>
      </c>
      <c r="C145">
        <v>4</v>
      </c>
      <c r="D145">
        <v>500</v>
      </c>
      <c r="E145">
        <v>4</v>
      </c>
      <c r="F145" s="8">
        <v>47</v>
      </c>
      <c r="G145">
        <v>49</v>
      </c>
      <c r="H145" s="9" t="s">
        <v>78</v>
      </c>
      <c r="I145" s="19" t="s">
        <v>81</v>
      </c>
      <c r="J145" s="11" t="s">
        <v>82</v>
      </c>
      <c r="K145">
        <v>36</v>
      </c>
      <c r="L145" s="12">
        <f t="shared" si="8"/>
        <v>11.459155902616464</v>
      </c>
      <c r="M145">
        <v>6</v>
      </c>
      <c r="N145">
        <v>12</v>
      </c>
      <c r="P145" s="13"/>
      <c r="Q145" s="13"/>
      <c r="R145" t="s">
        <v>25</v>
      </c>
      <c r="S145" t="s">
        <v>26</v>
      </c>
      <c r="T145">
        <f t="shared" si="9"/>
        <v>1.0313240312354817E-2</v>
      </c>
    </row>
    <row r="146" spans="1:20" x14ac:dyDescent="0.25">
      <c r="A146" t="s">
        <v>20</v>
      </c>
      <c r="B146" t="s">
        <v>21</v>
      </c>
      <c r="C146">
        <v>2</v>
      </c>
      <c r="D146">
        <v>500</v>
      </c>
      <c r="E146">
        <v>4</v>
      </c>
      <c r="F146" s="8">
        <v>49</v>
      </c>
      <c r="G146">
        <v>53</v>
      </c>
      <c r="H146" s="9" t="s">
        <v>78</v>
      </c>
      <c r="I146" s="19" t="s">
        <v>81</v>
      </c>
      <c r="J146" s="11" t="s">
        <v>82</v>
      </c>
      <c r="K146">
        <v>134</v>
      </c>
      <c r="L146" s="12">
        <f t="shared" si="8"/>
        <v>42.653524748627952</v>
      </c>
      <c r="M146">
        <v>5.5</v>
      </c>
      <c r="N146">
        <v>13</v>
      </c>
      <c r="P146" s="13"/>
      <c r="Q146" s="13"/>
      <c r="R146" t="s">
        <v>85</v>
      </c>
      <c r="S146" t="s">
        <v>26</v>
      </c>
      <c r="T146">
        <f t="shared" si="9"/>
        <v>0.14288930790790363</v>
      </c>
    </row>
    <row r="147" spans="1:20" x14ac:dyDescent="0.25">
      <c r="A147" t="s">
        <v>20</v>
      </c>
      <c r="B147" t="s">
        <v>21</v>
      </c>
      <c r="C147">
        <v>8</v>
      </c>
      <c r="D147">
        <v>500</v>
      </c>
      <c r="E147">
        <v>4</v>
      </c>
      <c r="F147" s="8">
        <v>48</v>
      </c>
      <c r="G147">
        <v>53</v>
      </c>
      <c r="H147" s="9" t="s">
        <v>78</v>
      </c>
      <c r="I147" s="19" t="s">
        <v>81</v>
      </c>
      <c r="J147" s="11" t="s">
        <v>82</v>
      </c>
      <c r="K147">
        <v>61</v>
      </c>
      <c r="L147" s="12">
        <f t="shared" si="8"/>
        <v>19.416903057211233</v>
      </c>
      <c r="M147">
        <v>3</v>
      </c>
      <c r="N147" s="13">
        <v>12</v>
      </c>
      <c r="P147" s="13"/>
      <c r="Q147" s="13"/>
      <c r="R147" t="s">
        <v>25</v>
      </c>
      <c r="S147" t="s">
        <v>26</v>
      </c>
      <c r="T147">
        <f t="shared" si="9"/>
        <v>2.961077716224713E-2</v>
      </c>
    </row>
    <row r="148" spans="1:20" x14ac:dyDescent="0.25">
      <c r="A148" t="s">
        <v>20</v>
      </c>
      <c r="B148" t="s">
        <v>21</v>
      </c>
      <c r="C148">
        <v>2</v>
      </c>
      <c r="D148">
        <v>500</v>
      </c>
      <c r="E148">
        <v>4</v>
      </c>
      <c r="F148" s="8" t="s">
        <v>88</v>
      </c>
      <c r="G148">
        <v>54</v>
      </c>
      <c r="H148" s="9" t="s">
        <v>78</v>
      </c>
      <c r="I148" s="19" t="s">
        <v>81</v>
      </c>
      <c r="J148" s="11" t="s">
        <v>82</v>
      </c>
      <c r="K148">
        <v>80</v>
      </c>
      <c r="L148" s="12">
        <f t="shared" si="8"/>
        <v>25.464790894703256</v>
      </c>
      <c r="M148">
        <v>5.5</v>
      </c>
      <c r="N148">
        <v>13</v>
      </c>
      <c r="P148" s="13"/>
      <c r="Q148" s="13"/>
      <c r="R148" t="s">
        <v>25</v>
      </c>
      <c r="S148" t="s">
        <v>26</v>
      </c>
      <c r="T148">
        <f t="shared" si="9"/>
        <v>5.0929581789406514E-2</v>
      </c>
    </row>
    <row r="149" spans="1:20" x14ac:dyDescent="0.25">
      <c r="A149" t="s">
        <v>20</v>
      </c>
      <c r="B149" t="s">
        <v>21</v>
      </c>
      <c r="C149">
        <v>8</v>
      </c>
      <c r="D149">
        <v>500</v>
      </c>
      <c r="E149">
        <v>4</v>
      </c>
      <c r="F149" s="8">
        <v>53</v>
      </c>
      <c r="G149">
        <v>58</v>
      </c>
      <c r="H149" s="9" t="s">
        <v>78</v>
      </c>
      <c r="I149" s="19" t="s">
        <v>81</v>
      </c>
      <c r="J149" s="11" t="s">
        <v>82</v>
      </c>
      <c r="K149">
        <v>41.5</v>
      </c>
      <c r="L149" s="12">
        <f t="shared" si="8"/>
        <v>13.209860276627314</v>
      </c>
      <c r="M149">
        <v>4</v>
      </c>
      <c r="N149" s="13">
        <v>12</v>
      </c>
      <c r="P149" s="13"/>
      <c r="Q149" s="13"/>
      <c r="R149" t="s">
        <v>25</v>
      </c>
      <c r="S149" t="s">
        <v>26</v>
      </c>
      <c r="T149">
        <f t="shared" si="9"/>
        <v>1.3705230037000837E-2</v>
      </c>
    </row>
    <row r="150" spans="1:20" x14ac:dyDescent="0.25">
      <c r="A150" t="s">
        <v>20</v>
      </c>
      <c r="B150" t="s">
        <v>21</v>
      </c>
      <c r="C150">
        <v>4</v>
      </c>
      <c r="D150">
        <v>500</v>
      </c>
      <c r="E150">
        <v>1</v>
      </c>
      <c r="F150" s="8">
        <v>1</v>
      </c>
      <c r="G150">
        <v>1</v>
      </c>
      <c r="H150" s="9" t="s">
        <v>78</v>
      </c>
      <c r="I150" s="19" t="s">
        <v>89</v>
      </c>
      <c r="J150" s="11" t="s">
        <v>90</v>
      </c>
      <c r="K150">
        <v>40</v>
      </c>
      <c r="L150" s="12">
        <f t="shared" si="8"/>
        <v>12.732395447351628</v>
      </c>
      <c r="M150">
        <v>7.5</v>
      </c>
      <c r="N150">
        <v>11</v>
      </c>
      <c r="P150" s="13"/>
      <c r="Q150" s="13"/>
      <c r="R150" t="s">
        <v>25</v>
      </c>
      <c r="S150" t="s">
        <v>26</v>
      </c>
      <c r="T150">
        <f t="shared" si="9"/>
        <v>1.2732395447351628E-2</v>
      </c>
    </row>
    <row r="151" spans="1:20" x14ac:dyDescent="0.25">
      <c r="A151" t="s">
        <v>20</v>
      </c>
      <c r="B151" t="s">
        <v>21</v>
      </c>
      <c r="C151">
        <v>3</v>
      </c>
      <c r="D151">
        <v>100</v>
      </c>
      <c r="E151" s="8">
        <v>1</v>
      </c>
      <c r="F151" s="8">
        <v>1</v>
      </c>
      <c r="G151" s="8">
        <v>1</v>
      </c>
      <c r="H151" s="9" t="s">
        <v>78</v>
      </c>
      <c r="I151" s="19" t="s">
        <v>89</v>
      </c>
      <c r="J151" s="11" t="s">
        <v>90</v>
      </c>
      <c r="K151">
        <v>22.5</v>
      </c>
      <c r="L151" s="12">
        <f t="shared" si="8"/>
        <v>7.1619724391352904</v>
      </c>
      <c r="M151">
        <v>3</v>
      </c>
      <c r="N151" s="8">
        <v>7</v>
      </c>
      <c r="P151" s="13"/>
      <c r="Q151" s="13"/>
      <c r="R151" t="s">
        <v>25</v>
      </c>
      <c r="S151" s="14" t="s">
        <v>26</v>
      </c>
      <c r="T151">
        <f t="shared" si="9"/>
        <v>4.0286094970136003E-3</v>
      </c>
    </row>
    <row r="152" spans="1:20" x14ac:dyDescent="0.25">
      <c r="A152" t="s">
        <v>20</v>
      </c>
      <c r="B152" t="s">
        <v>21</v>
      </c>
      <c r="C152">
        <v>4</v>
      </c>
      <c r="D152">
        <v>5</v>
      </c>
      <c r="F152" s="8">
        <v>2</v>
      </c>
      <c r="G152" s="8">
        <v>2</v>
      </c>
      <c r="H152" s="9" t="s">
        <v>22</v>
      </c>
      <c r="I152" s="10" t="s">
        <v>23</v>
      </c>
      <c r="J152" s="11" t="s">
        <v>24</v>
      </c>
      <c r="N152">
        <v>2.2999999999999998</v>
      </c>
      <c r="O152">
        <v>1.8</v>
      </c>
      <c r="P152" s="18">
        <v>1</v>
      </c>
      <c r="Q152" s="18">
        <f>O152*P152</f>
        <v>1.8</v>
      </c>
    </row>
    <row r="153" spans="1:20" x14ac:dyDescent="0.25">
      <c r="A153" t="s">
        <v>20</v>
      </c>
      <c r="B153" t="s">
        <v>21</v>
      </c>
      <c r="C153">
        <v>4</v>
      </c>
      <c r="D153">
        <v>500</v>
      </c>
      <c r="E153">
        <v>1</v>
      </c>
      <c r="F153" s="8">
        <v>4</v>
      </c>
      <c r="G153">
        <v>4</v>
      </c>
      <c r="H153" s="9" t="s">
        <v>78</v>
      </c>
      <c r="I153" s="19" t="s">
        <v>89</v>
      </c>
      <c r="J153" s="11" t="s">
        <v>90</v>
      </c>
      <c r="K153">
        <v>33</v>
      </c>
      <c r="L153" s="12">
        <f t="shared" ref="L153:L170" si="10">K153/PI()</f>
        <v>10.504226244065093</v>
      </c>
      <c r="M153">
        <v>2.5</v>
      </c>
      <c r="N153">
        <v>9</v>
      </c>
      <c r="P153" s="13"/>
      <c r="Q153" s="13"/>
      <c r="R153" t="s">
        <v>25</v>
      </c>
      <c r="S153" t="s">
        <v>86</v>
      </c>
      <c r="T153">
        <f t="shared" si="9"/>
        <v>8.6659866513537007E-3</v>
      </c>
    </row>
    <row r="154" spans="1:20" x14ac:dyDescent="0.25">
      <c r="A154" t="s">
        <v>20</v>
      </c>
      <c r="B154" t="s">
        <v>21</v>
      </c>
      <c r="C154">
        <v>4</v>
      </c>
      <c r="D154">
        <v>500</v>
      </c>
      <c r="E154">
        <v>1</v>
      </c>
      <c r="F154" s="8">
        <v>6</v>
      </c>
      <c r="G154">
        <v>6</v>
      </c>
      <c r="H154" s="9" t="s">
        <v>78</v>
      </c>
      <c r="I154" s="19" t="s">
        <v>89</v>
      </c>
      <c r="J154" s="11" t="s">
        <v>90</v>
      </c>
      <c r="K154">
        <v>36</v>
      </c>
      <c r="L154" s="12">
        <f t="shared" si="10"/>
        <v>11.459155902616464</v>
      </c>
      <c r="M154">
        <v>8</v>
      </c>
      <c r="N154">
        <v>12</v>
      </c>
      <c r="P154" s="13"/>
      <c r="Q154" s="13"/>
      <c r="R154" t="s">
        <v>25</v>
      </c>
      <c r="S154" t="s">
        <v>26</v>
      </c>
      <c r="T154">
        <f t="shared" si="9"/>
        <v>1.0313240312354817E-2</v>
      </c>
    </row>
    <row r="155" spans="1:20" x14ac:dyDescent="0.25">
      <c r="A155" t="s">
        <v>20</v>
      </c>
      <c r="B155" t="s">
        <v>21</v>
      </c>
      <c r="C155">
        <v>9</v>
      </c>
      <c r="D155">
        <v>100</v>
      </c>
      <c r="E155" s="8">
        <v>1</v>
      </c>
      <c r="F155" s="8">
        <v>7</v>
      </c>
      <c r="G155" s="8">
        <v>7</v>
      </c>
      <c r="H155" s="9" t="s">
        <v>78</v>
      </c>
      <c r="I155" s="19" t="s">
        <v>89</v>
      </c>
      <c r="J155" s="11" t="s">
        <v>90</v>
      </c>
      <c r="K155" s="8">
        <v>23.5</v>
      </c>
      <c r="L155" s="12">
        <f t="shared" si="10"/>
        <v>7.4802823253190809</v>
      </c>
      <c r="M155" s="8">
        <v>6</v>
      </c>
      <c r="N155" s="8">
        <v>12</v>
      </c>
      <c r="P155" s="13"/>
      <c r="Q155" s="13"/>
      <c r="R155" t="s">
        <v>25</v>
      </c>
      <c r="S155" s="14" t="s">
        <v>26</v>
      </c>
      <c r="T155">
        <f t="shared" si="9"/>
        <v>4.3946658661249598E-3</v>
      </c>
    </row>
    <row r="156" spans="1:20" x14ac:dyDescent="0.25">
      <c r="A156" t="s">
        <v>20</v>
      </c>
      <c r="B156" t="s">
        <v>21</v>
      </c>
      <c r="C156">
        <v>3</v>
      </c>
      <c r="D156">
        <v>500</v>
      </c>
      <c r="E156" s="8">
        <v>1</v>
      </c>
      <c r="F156" s="8">
        <v>9</v>
      </c>
      <c r="G156" s="8">
        <v>9</v>
      </c>
      <c r="H156" s="9" t="s">
        <v>78</v>
      </c>
      <c r="I156" s="19" t="s">
        <v>89</v>
      </c>
      <c r="J156" s="11" t="s">
        <v>90</v>
      </c>
      <c r="K156">
        <v>35.5</v>
      </c>
      <c r="L156" s="12">
        <f t="shared" si="10"/>
        <v>11.300000959524569</v>
      </c>
      <c r="M156">
        <v>8</v>
      </c>
      <c r="N156" s="8">
        <v>10</v>
      </c>
      <c r="P156" s="13"/>
      <c r="Q156" s="13"/>
      <c r="R156" t="s">
        <v>25</v>
      </c>
      <c r="S156" s="14" t="s">
        <v>26</v>
      </c>
      <c r="T156">
        <f t="shared" si="9"/>
        <v>1.0028750851578054E-2</v>
      </c>
    </row>
    <row r="157" spans="1:20" x14ac:dyDescent="0.25">
      <c r="A157" t="s">
        <v>20</v>
      </c>
      <c r="B157" t="s">
        <v>21</v>
      </c>
      <c r="C157">
        <v>6</v>
      </c>
      <c r="D157">
        <v>100</v>
      </c>
      <c r="E157" s="8">
        <v>2</v>
      </c>
      <c r="F157" s="8">
        <v>10</v>
      </c>
      <c r="G157" s="8">
        <v>10</v>
      </c>
      <c r="H157" s="9" t="s">
        <v>78</v>
      </c>
      <c r="I157" s="19" t="s">
        <v>89</v>
      </c>
      <c r="J157" s="11" t="s">
        <v>90</v>
      </c>
      <c r="K157" s="8">
        <v>22.5</v>
      </c>
      <c r="L157" s="12">
        <f t="shared" si="10"/>
        <v>7.1619724391352904</v>
      </c>
      <c r="M157" s="8">
        <v>3</v>
      </c>
      <c r="N157" s="8">
        <v>9</v>
      </c>
      <c r="P157" s="13"/>
      <c r="Q157" s="13"/>
      <c r="R157" t="s">
        <v>25</v>
      </c>
      <c r="S157" s="14" t="s">
        <v>26</v>
      </c>
      <c r="T157">
        <f t="shared" si="9"/>
        <v>4.0286094970136003E-3</v>
      </c>
    </row>
    <row r="158" spans="1:20" x14ac:dyDescent="0.25">
      <c r="A158" t="s">
        <v>20</v>
      </c>
      <c r="B158" t="s">
        <v>21</v>
      </c>
      <c r="C158">
        <v>9</v>
      </c>
      <c r="D158">
        <v>100</v>
      </c>
      <c r="E158" s="8">
        <v>1</v>
      </c>
      <c r="F158" s="8">
        <v>11</v>
      </c>
      <c r="G158" s="8">
        <v>11</v>
      </c>
      <c r="H158" s="9" t="s">
        <v>78</v>
      </c>
      <c r="I158" s="19" t="s">
        <v>89</v>
      </c>
      <c r="J158" s="11" t="s">
        <v>90</v>
      </c>
      <c r="K158" s="8">
        <v>21.5</v>
      </c>
      <c r="L158" s="12">
        <f t="shared" si="10"/>
        <v>6.8436625529514998</v>
      </c>
      <c r="M158" s="8">
        <v>8.5</v>
      </c>
      <c r="N158" s="8">
        <v>10</v>
      </c>
      <c r="P158" s="13"/>
      <c r="Q158" s="13"/>
      <c r="R158" t="s">
        <v>25</v>
      </c>
      <c r="S158" s="14" t="s">
        <v>26</v>
      </c>
      <c r="T158">
        <f t="shared" si="9"/>
        <v>3.6784686222114311E-3</v>
      </c>
    </row>
    <row r="159" spans="1:20" x14ac:dyDescent="0.25">
      <c r="A159" t="s">
        <v>20</v>
      </c>
      <c r="B159" t="s">
        <v>21</v>
      </c>
      <c r="C159">
        <v>3</v>
      </c>
      <c r="D159">
        <v>500</v>
      </c>
      <c r="E159" s="8">
        <v>1</v>
      </c>
      <c r="F159" s="8">
        <v>13</v>
      </c>
      <c r="G159" s="8">
        <v>13</v>
      </c>
      <c r="H159" s="9" t="s">
        <v>78</v>
      </c>
      <c r="I159" s="19" t="s">
        <v>89</v>
      </c>
      <c r="J159" s="11" t="s">
        <v>90</v>
      </c>
      <c r="K159">
        <v>60</v>
      </c>
      <c r="L159" s="12">
        <f t="shared" si="10"/>
        <v>19.098593171027442</v>
      </c>
      <c r="M159">
        <v>5.5</v>
      </c>
      <c r="N159" s="8">
        <v>11</v>
      </c>
      <c r="P159" s="13"/>
      <c r="Q159" s="13"/>
      <c r="R159" t="s">
        <v>25</v>
      </c>
      <c r="S159" s="14" t="s">
        <v>26</v>
      </c>
      <c r="T159">
        <f t="shared" si="9"/>
        <v>2.8647889756541162E-2</v>
      </c>
    </row>
    <row r="160" spans="1:20" x14ac:dyDescent="0.25">
      <c r="A160" t="s">
        <v>20</v>
      </c>
      <c r="B160" t="s">
        <v>21</v>
      </c>
      <c r="C160">
        <v>3</v>
      </c>
      <c r="D160">
        <v>100</v>
      </c>
      <c r="E160" s="8">
        <v>3</v>
      </c>
      <c r="F160" s="8">
        <v>13</v>
      </c>
      <c r="G160" s="8">
        <v>13</v>
      </c>
      <c r="H160" s="9" t="s">
        <v>78</v>
      </c>
      <c r="I160" s="19" t="s">
        <v>89</v>
      </c>
      <c r="J160" s="11" t="s">
        <v>90</v>
      </c>
      <c r="K160">
        <v>19</v>
      </c>
      <c r="L160" s="12">
        <f t="shared" si="10"/>
        <v>6.0478878374920226</v>
      </c>
      <c r="M160">
        <v>8</v>
      </c>
      <c r="N160" s="8">
        <v>9</v>
      </c>
      <c r="P160" s="13"/>
      <c r="Q160" s="13"/>
      <c r="R160" t="s">
        <v>25</v>
      </c>
      <c r="S160" s="14" t="s">
        <v>26</v>
      </c>
      <c r="T160">
        <f t="shared" si="9"/>
        <v>2.8727467228087107E-3</v>
      </c>
    </row>
    <row r="161" spans="1:20" x14ac:dyDescent="0.25">
      <c r="A161" t="s">
        <v>20</v>
      </c>
      <c r="B161" t="s">
        <v>21</v>
      </c>
      <c r="C161">
        <v>9</v>
      </c>
      <c r="D161">
        <v>100</v>
      </c>
      <c r="E161" s="8">
        <v>2</v>
      </c>
      <c r="F161" s="8">
        <v>13</v>
      </c>
      <c r="G161" s="8">
        <v>13</v>
      </c>
      <c r="H161" s="9" t="s">
        <v>78</v>
      </c>
      <c r="I161" s="19" t="s">
        <v>89</v>
      </c>
      <c r="J161" s="11" t="s">
        <v>90</v>
      </c>
      <c r="K161" s="8">
        <v>16</v>
      </c>
      <c r="L161" s="12">
        <f t="shared" si="10"/>
        <v>5.0929581789406511</v>
      </c>
      <c r="M161" s="8">
        <v>6</v>
      </c>
      <c r="N161" s="8">
        <v>8</v>
      </c>
      <c r="P161" s="13"/>
      <c r="Q161" s="13"/>
      <c r="R161" t="s">
        <v>25</v>
      </c>
      <c r="S161" s="14" t="s">
        <v>26</v>
      </c>
      <c r="T161">
        <f t="shared" si="9"/>
        <v>2.0371832715762603E-3</v>
      </c>
    </row>
    <row r="162" spans="1:20" x14ac:dyDescent="0.25">
      <c r="A162" t="s">
        <v>20</v>
      </c>
      <c r="B162" t="s">
        <v>21</v>
      </c>
      <c r="C162">
        <v>3</v>
      </c>
      <c r="D162">
        <v>100</v>
      </c>
      <c r="E162" s="8">
        <v>3</v>
      </c>
      <c r="F162" s="8">
        <v>14</v>
      </c>
      <c r="G162" s="8">
        <v>14</v>
      </c>
      <c r="H162" s="9" t="s">
        <v>78</v>
      </c>
      <c r="I162" s="19" t="s">
        <v>89</v>
      </c>
      <c r="J162" s="11" t="s">
        <v>90</v>
      </c>
      <c r="K162">
        <v>16.5</v>
      </c>
      <c r="L162" s="12">
        <f t="shared" si="10"/>
        <v>5.2521131220325463</v>
      </c>
      <c r="M162">
        <v>4</v>
      </c>
      <c r="N162" s="8">
        <v>6</v>
      </c>
      <c r="P162" s="13"/>
      <c r="Q162" s="13"/>
      <c r="R162" t="s">
        <v>25</v>
      </c>
      <c r="S162" s="14" t="s">
        <v>26</v>
      </c>
      <c r="T162">
        <f t="shared" si="9"/>
        <v>2.1664966628384252E-3</v>
      </c>
    </row>
    <row r="163" spans="1:20" x14ac:dyDescent="0.25">
      <c r="A163" t="s">
        <v>20</v>
      </c>
      <c r="B163" t="s">
        <v>21</v>
      </c>
      <c r="C163">
        <v>9</v>
      </c>
      <c r="D163">
        <v>500</v>
      </c>
      <c r="E163" s="8">
        <v>4</v>
      </c>
      <c r="F163" s="8">
        <v>19</v>
      </c>
      <c r="G163" s="8">
        <v>20</v>
      </c>
      <c r="H163" s="9" t="s">
        <v>78</v>
      </c>
      <c r="I163" s="19" t="s">
        <v>89</v>
      </c>
      <c r="J163" s="11" t="s">
        <v>90</v>
      </c>
      <c r="K163">
        <v>36</v>
      </c>
      <c r="L163" s="12">
        <f t="shared" si="10"/>
        <v>11.459155902616464</v>
      </c>
      <c r="M163">
        <v>3</v>
      </c>
      <c r="N163">
        <v>9</v>
      </c>
      <c r="P163" s="13"/>
      <c r="Q163" s="13"/>
      <c r="R163" t="s">
        <v>25</v>
      </c>
      <c r="S163" s="14" t="s">
        <v>26</v>
      </c>
      <c r="T163">
        <f t="shared" si="9"/>
        <v>1.0313240312354817E-2</v>
      </c>
    </row>
    <row r="164" spans="1:20" x14ac:dyDescent="0.25">
      <c r="A164" t="s">
        <v>20</v>
      </c>
      <c r="B164" t="s">
        <v>21</v>
      </c>
      <c r="C164">
        <v>3</v>
      </c>
      <c r="D164">
        <v>500</v>
      </c>
      <c r="E164" s="8">
        <v>2</v>
      </c>
      <c r="F164" s="8">
        <v>21</v>
      </c>
      <c r="G164" s="8">
        <v>21</v>
      </c>
      <c r="H164" s="9" t="s">
        <v>78</v>
      </c>
      <c r="I164" s="19" t="s">
        <v>89</v>
      </c>
      <c r="J164" s="11" t="s">
        <v>90</v>
      </c>
      <c r="K164">
        <v>38.5</v>
      </c>
      <c r="L164" s="12">
        <f t="shared" si="10"/>
        <v>12.254930618075941</v>
      </c>
      <c r="M164">
        <v>6</v>
      </c>
      <c r="N164" s="8">
        <v>11</v>
      </c>
      <c r="P164" s="13"/>
      <c r="Q164" s="13"/>
      <c r="R164" t="s">
        <v>25</v>
      </c>
      <c r="S164" s="14" t="s">
        <v>26</v>
      </c>
      <c r="T164">
        <f t="shared" si="9"/>
        <v>1.1795370719898092E-2</v>
      </c>
    </row>
    <row r="165" spans="1:20" x14ac:dyDescent="0.25">
      <c r="A165" t="s">
        <v>20</v>
      </c>
      <c r="B165" t="s">
        <v>21</v>
      </c>
      <c r="C165">
        <v>9</v>
      </c>
      <c r="D165">
        <v>100</v>
      </c>
      <c r="E165" s="8">
        <v>2</v>
      </c>
      <c r="F165" s="8">
        <v>26</v>
      </c>
      <c r="G165" s="8">
        <v>26</v>
      </c>
      <c r="H165" s="9" t="s">
        <v>78</v>
      </c>
      <c r="I165" s="19" t="s">
        <v>89</v>
      </c>
      <c r="J165" s="11" t="s">
        <v>90</v>
      </c>
      <c r="K165" s="8">
        <v>21</v>
      </c>
      <c r="L165" s="12">
        <f t="shared" si="10"/>
        <v>6.6845076098596046</v>
      </c>
      <c r="M165" s="8">
        <v>5.5</v>
      </c>
      <c r="N165" s="8">
        <v>9</v>
      </c>
      <c r="P165" s="13"/>
      <c r="Q165" s="13"/>
      <c r="R165" t="s">
        <v>25</v>
      </c>
      <c r="S165" s="14" t="s">
        <v>26</v>
      </c>
      <c r="T165">
        <f t="shared" si="9"/>
        <v>3.5093664951762926E-3</v>
      </c>
    </row>
    <row r="166" spans="1:20" x14ac:dyDescent="0.25">
      <c r="A166" t="s">
        <v>20</v>
      </c>
      <c r="B166" t="s">
        <v>21</v>
      </c>
      <c r="C166">
        <v>3</v>
      </c>
      <c r="D166">
        <v>500</v>
      </c>
      <c r="E166" s="8">
        <v>3</v>
      </c>
      <c r="F166" s="8">
        <v>30</v>
      </c>
      <c r="G166" s="8">
        <v>30</v>
      </c>
      <c r="H166" s="9" t="s">
        <v>78</v>
      </c>
      <c r="I166" s="19" t="s">
        <v>89</v>
      </c>
      <c r="J166" s="11" t="s">
        <v>90</v>
      </c>
      <c r="K166">
        <v>51.5</v>
      </c>
      <c r="L166" s="12">
        <f t="shared" si="10"/>
        <v>16.392959138465219</v>
      </c>
      <c r="M166">
        <v>5</v>
      </c>
      <c r="N166" s="8">
        <v>10</v>
      </c>
      <c r="P166" s="13"/>
      <c r="Q166" s="13"/>
      <c r="R166" t="s">
        <v>85</v>
      </c>
      <c r="S166" s="14" t="s">
        <v>26</v>
      </c>
      <c r="T166">
        <f t="shared" si="9"/>
        <v>2.1105934890773968E-2</v>
      </c>
    </row>
    <row r="167" spans="1:20" x14ac:dyDescent="0.25">
      <c r="A167" t="s">
        <v>20</v>
      </c>
      <c r="B167" t="s">
        <v>21</v>
      </c>
      <c r="C167">
        <v>9</v>
      </c>
      <c r="D167">
        <v>100</v>
      </c>
      <c r="E167" s="8">
        <v>3</v>
      </c>
      <c r="F167" s="8">
        <v>30</v>
      </c>
      <c r="G167" s="8">
        <v>30</v>
      </c>
      <c r="H167" s="9" t="s">
        <v>78</v>
      </c>
      <c r="I167" s="19" t="s">
        <v>89</v>
      </c>
      <c r="J167" s="11" t="s">
        <v>90</v>
      </c>
      <c r="K167" s="8">
        <v>18.5</v>
      </c>
      <c r="L167" s="12">
        <f t="shared" si="10"/>
        <v>5.8887328944001274</v>
      </c>
      <c r="M167" s="8">
        <v>3.5</v>
      </c>
      <c r="N167" s="8">
        <v>8</v>
      </c>
      <c r="P167" s="13"/>
      <c r="Q167" s="13"/>
      <c r="R167" t="s">
        <v>25</v>
      </c>
      <c r="S167" s="14" t="s">
        <v>26</v>
      </c>
      <c r="T167">
        <f t="shared" si="9"/>
        <v>2.723538963660059E-3</v>
      </c>
    </row>
    <row r="168" spans="1:20" x14ac:dyDescent="0.25">
      <c r="A168" t="s">
        <v>20</v>
      </c>
      <c r="B168" t="s">
        <v>21</v>
      </c>
      <c r="C168">
        <v>3</v>
      </c>
      <c r="D168">
        <v>500</v>
      </c>
      <c r="E168" s="8">
        <v>3</v>
      </c>
      <c r="F168" s="8" t="s">
        <v>91</v>
      </c>
      <c r="G168" s="8">
        <v>31</v>
      </c>
      <c r="H168" s="9" t="s">
        <v>78</v>
      </c>
      <c r="I168" s="19" t="s">
        <v>89</v>
      </c>
      <c r="J168" s="11" t="s">
        <v>90</v>
      </c>
      <c r="K168">
        <v>44</v>
      </c>
      <c r="L168" s="12">
        <f t="shared" si="10"/>
        <v>14.00563499208679</v>
      </c>
      <c r="M168">
        <v>3</v>
      </c>
      <c r="N168" s="8">
        <v>9</v>
      </c>
      <c r="P168" s="13"/>
      <c r="Q168" s="13"/>
      <c r="R168" t="s">
        <v>25</v>
      </c>
      <c r="S168" s="14" t="s">
        <v>26</v>
      </c>
      <c r="T168">
        <f t="shared" si="9"/>
        <v>1.5406198491295471E-2</v>
      </c>
    </row>
    <row r="169" spans="1:20" x14ac:dyDescent="0.25">
      <c r="A169" t="s">
        <v>20</v>
      </c>
      <c r="B169" t="s">
        <v>21</v>
      </c>
      <c r="C169">
        <v>3</v>
      </c>
      <c r="D169">
        <v>500</v>
      </c>
      <c r="E169" s="8">
        <v>3</v>
      </c>
      <c r="F169" s="8" t="s">
        <v>92</v>
      </c>
      <c r="G169" s="8">
        <v>32</v>
      </c>
      <c r="H169" s="9" t="s">
        <v>78</v>
      </c>
      <c r="I169" s="19" t="s">
        <v>89</v>
      </c>
      <c r="J169" s="11" t="s">
        <v>90</v>
      </c>
      <c r="K169">
        <v>38.5</v>
      </c>
      <c r="L169" s="12">
        <f t="shared" si="10"/>
        <v>12.254930618075941</v>
      </c>
      <c r="M169">
        <v>5</v>
      </c>
      <c r="N169" s="8">
        <v>10</v>
      </c>
      <c r="P169" s="13"/>
      <c r="Q169" s="13"/>
      <c r="R169" t="s">
        <v>25</v>
      </c>
      <c r="S169" s="14" t="s">
        <v>26</v>
      </c>
      <c r="T169">
        <f t="shared" si="9"/>
        <v>1.1795370719898092E-2</v>
      </c>
    </row>
    <row r="170" spans="1:20" x14ac:dyDescent="0.25">
      <c r="A170" t="s">
        <v>20</v>
      </c>
      <c r="B170" t="s">
        <v>21</v>
      </c>
      <c r="C170">
        <v>3</v>
      </c>
      <c r="D170">
        <v>500</v>
      </c>
      <c r="E170" s="8">
        <v>3</v>
      </c>
      <c r="F170" s="8">
        <v>31</v>
      </c>
      <c r="G170" s="8">
        <v>33</v>
      </c>
      <c r="H170" s="9" t="s">
        <v>78</v>
      </c>
      <c r="I170" s="19" t="s">
        <v>89</v>
      </c>
      <c r="J170" s="11" t="s">
        <v>90</v>
      </c>
      <c r="K170">
        <v>56</v>
      </c>
      <c r="L170" s="12">
        <f t="shared" si="10"/>
        <v>17.82535362629228</v>
      </c>
      <c r="M170">
        <v>8</v>
      </c>
      <c r="N170" s="8">
        <v>14</v>
      </c>
      <c r="P170" s="13"/>
      <c r="Q170" s="13"/>
      <c r="R170" t="s">
        <v>25</v>
      </c>
      <c r="S170" s="14" t="s">
        <v>26</v>
      </c>
      <c r="T170">
        <f t="shared" si="9"/>
        <v>2.4955495076809196E-2</v>
      </c>
    </row>
    <row r="171" spans="1:20" x14ac:dyDescent="0.25">
      <c r="A171" t="s">
        <v>20</v>
      </c>
      <c r="B171" t="s">
        <v>21</v>
      </c>
      <c r="C171">
        <v>4</v>
      </c>
      <c r="D171">
        <v>5</v>
      </c>
      <c r="F171" s="8">
        <v>3</v>
      </c>
      <c r="G171" s="8">
        <v>3</v>
      </c>
      <c r="H171" s="9" t="s">
        <v>60</v>
      </c>
      <c r="I171" s="28" t="s">
        <v>83</v>
      </c>
      <c r="J171" s="11" t="s">
        <v>84</v>
      </c>
      <c r="N171">
        <v>1</v>
      </c>
      <c r="O171">
        <v>0.5</v>
      </c>
      <c r="P171" s="18">
        <v>0.4</v>
      </c>
      <c r="Q171" s="18">
        <f>O171*P171</f>
        <v>0.2</v>
      </c>
    </row>
    <row r="172" spans="1:20" x14ac:dyDescent="0.25">
      <c r="A172" t="s">
        <v>20</v>
      </c>
      <c r="B172" t="s">
        <v>21</v>
      </c>
      <c r="C172">
        <v>4</v>
      </c>
      <c r="D172">
        <v>5</v>
      </c>
      <c r="F172" s="8">
        <v>4</v>
      </c>
      <c r="G172" s="8">
        <v>4</v>
      </c>
      <c r="H172" s="9" t="s">
        <v>75</v>
      </c>
      <c r="I172" s="10" t="s">
        <v>76</v>
      </c>
      <c r="J172" s="11" t="s">
        <v>77</v>
      </c>
      <c r="N172">
        <v>1.5</v>
      </c>
      <c r="O172">
        <v>0.8</v>
      </c>
      <c r="P172" s="18">
        <v>0.4</v>
      </c>
      <c r="Q172" s="18">
        <f>O172*P172</f>
        <v>0.32000000000000006</v>
      </c>
    </row>
    <row r="173" spans="1:20" x14ac:dyDescent="0.25">
      <c r="A173" t="s">
        <v>20</v>
      </c>
      <c r="B173" t="s">
        <v>21</v>
      </c>
      <c r="C173">
        <v>10</v>
      </c>
      <c r="D173">
        <v>100</v>
      </c>
      <c r="E173" s="8">
        <v>4</v>
      </c>
      <c r="F173">
        <v>37</v>
      </c>
      <c r="G173">
        <v>37</v>
      </c>
      <c r="H173" s="9" t="s">
        <v>78</v>
      </c>
      <c r="I173" s="19" t="s">
        <v>89</v>
      </c>
      <c r="J173" s="11" t="s">
        <v>90</v>
      </c>
      <c r="K173">
        <v>27</v>
      </c>
      <c r="L173" s="12">
        <f>K173/PI()</f>
        <v>8.5943669269623477</v>
      </c>
      <c r="M173">
        <v>6</v>
      </c>
      <c r="N173">
        <v>12</v>
      </c>
      <c r="P173" s="13"/>
      <c r="Q173" s="13"/>
      <c r="R173" s="14" t="s">
        <v>25</v>
      </c>
      <c r="S173" s="14" t="s">
        <v>26</v>
      </c>
      <c r="T173">
        <f t="shared" si="9"/>
        <v>5.8011976756995841E-3</v>
      </c>
    </row>
    <row r="174" spans="1:20" x14ac:dyDescent="0.25">
      <c r="A174" t="s">
        <v>20</v>
      </c>
      <c r="B174" t="s">
        <v>21</v>
      </c>
      <c r="C174">
        <v>3</v>
      </c>
      <c r="D174">
        <v>500</v>
      </c>
      <c r="E174" s="8">
        <v>4</v>
      </c>
      <c r="F174" s="8">
        <v>47</v>
      </c>
      <c r="G174" s="8">
        <v>56</v>
      </c>
      <c r="H174" s="9" t="s">
        <v>78</v>
      </c>
      <c r="I174" s="19" t="s">
        <v>89</v>
      </c>
      <c r="J174" s="11" t="s">
        <v>90</v>
      </c>
      <c r="K174">
        <v>39</v>
      </c>
      <c r="L174" s="12">
        <f>K174/PI()</f>
        <v>12.414085561167836</v>
      </c>
      <c r="M174">
        <v>5.5</v>
      </c>
      <c r="N174" s="8">
        <v>9</v>
      </c>
      <c r="P174" s="13"/>
      <c r="Q174" s="13"/>
      <c r="R174" t="s">
        <v>25</v>
      </c>
      <c r="S174" s="14" t="s">
        <v>26</v>
      </c>
      <c r="T174">
        <f t="shared" si="9"/>
        <v>1.210373342213864E-2</v>
      </c>
    </row>
    <row r="175" spans="1:20" x14ac:dyDescent="0.25">
      <c r="A175" t="s">
        <v>20</v>
      </c>
      <c r="B175" t="s">
        <v>21</v>
      </c>
      <c r="C175">
        <v>4</v>
      </c>
      <c r="D175">
        <v>500</v>
      </c>
      <c r="E175">
        <v>4</v>
      </c>
      <c r="F175" s="8">
        <v>55</v>
      </c>
      <c r="G175">
        <v>57</v>
      </c>
      <c r="H175" s="9" t="s">
        <v>78</v>
      </c>
      <c r="I175" s="19" t="s">
        <v>89</v>
      </c>
      <c r="J175" s="11" t="s">
        <v>90</v>
      </c>
      <c r="K175">
        <v>38</v>
      </c>
      <c r="L175" s="12">
        <f>K175/PI()</f>
        <v>12.095775674984045</v>
      </c>
      <c r="M175">
        <v>6</v>
      </c>
      <c r="N175">
        <v>8</v>
      </c>
      <c r="P175" s="13"/>
      <c r="Q175" s="13"/>
      <c r="R175" t="s">
        <v>25</v>
      </c>
      <c r="S175" t="s">
        <v>93</v>
      </c>
      <c r="T175">
        <f t="shared" si="9"/>
        <v>1.1490986891234843E-2</v>
      </c>
    </row>
    <row r="176" spans="1:20" x14ac:dyDescent="0.25">
      <c r="A176" t="s">
        <v>20</v>
      </c>
      <c r="B176" t="s">
        <v>21</v>
      </c>
      <c r="C176">
        <v>4</v>
      </c>
      <c r="D176">
        <v>5</v>
      </c>
      <c r="F176" s="8">
        <v>5</v>
      </c>
      <c r="G176" s="8">
        <v>5</v>
      </c>
      <c r="H176" s="9" t="s">
        <v>22</v>
      </c>
      <c r="I176" s="10" t="s">
        <v>23</v>
      </c>
      <c r="J176" s="11" t="s">
        <v>24</v>
      </c>
      <c r="N176">
        <v>0.6</v>
      </c>
      <c r="O176">
        <v>0.2</v>
      </c>
      <c r="P176" s="18">
        <v>0.15</v>
      </c>
      <c r="Q176" s="18">
        <f t="shared" ref="Q176:Q213" si="11">O176*P176</f>
        <v>0.03</v>
      </c>
    </row>
    <row r="177" spans="1:17" x14ac:dyDescent="0.25">
      <c r="A177" t="s">
        <v>20</v>
      </c>
      <c r="B177" t="s">
        <v>21</v>
      </c>
      <c r="C177">
        <v>4</v>
      </c>
      <c r="D177">
        <v>5</v>
      </c>
      <c r="F177" s="8">
        <v>6</v>
      </c>
      <c r="G177" s="8">
        <v>6</v>
      </c>
      <c r="H177" s="9" t="s">
        <v>30</v>
      </c>
      <c r="I177" s="19" t="s">
        <v>94</v>
      </c>
      <c r="J177" s="17" t="s">
        <v>95</v>
      </c>
      <c r="N177">
        <v>1.7</v>
      </c>
      <c r="O177">
        <v>1</v>
      </c>
      <c r="P177" s="18">
        <v>0.5</v>
      </c>
      <c r="Q177" s="18">
        <f t="shared" si="11"/>
        <v>0.5</v>
      </c>
    </row>
    <row r="178" spans="1:17" x14ac:dyDescent="0.25">
      <c r="A178" t="s">
        <v>20</v>
      </c>
      <c r="B178" t="s">
        <v>21</v>
      </c>
      <c r="C178">
        <v>4</v>
      </c>
      <c r="D178">
        <v>5</v>
      </c>
      <c r="F178" s="8">
        <v>7</v>
      </c>
      <c r="G178" s="8">
        <v>7</v>
      </c>
      <c r="H178" s="9" t="s">
        <v>30</v>
      </c>
      <c r="I178" s="19" t="s">
        <v>94</v>
      </c>
      <c r="J178" s="17" t="s">
        <v>95</v>
      </c>
      <c r="N178">
        <v>6</v>
      </c>
      <c r="O178">
        <v>2</v>
      </c>
      <c r="P178" s="18">
        <v>2</v>
      </c>
      <c r="Q178" s="18">
        <f t="shared" si="11"/>
        <v>4</v>
      </c>
    </row>
    <row r="179" spans="1:17" x14ac:dyDescent="0.25">
      <c r="A179" t="s">
        <v>20</v>
      </c>
      <c r="B179" t="s">
        <v>21</v>
      </c>
      <c r="C179">
        <v>4</v>
      </c>
      <c r="D179">
        <v>5</v>
      </c>
      <c r="F179" s="8">
        <v>8</v>
      </c>
      <c r="G179" s="8">
        <v>8</v>
      </c>
      <c r="H179" s="9" t="s">
        <v>96</v>
      </c>
      <c r="I179" s="10" t="s">
        <v>97</v>
      </c>
      <c r="J179" s="11" t="s">
        <v>98</v>
      </c>
      <c r="N179">
        <v>4</v>
      </c>
      <c r="O179">
        <v>0.8</v>
      </c>
      <c r="P179" s="18">
        <v>0.7</v>
      </c>
      <c r="Q179" s="18">
        <f t="shared" si="11"/>
        <v>0.55999999999999994</v>
      </c>
    </row>
    <row r="180" spans="1:17" x14ac:dyDescent="0.25">
      <c r="A180" t="s">
        <v>20</v>
      </c>
      <c r="B180" t="s">
        <v>21</v>
      </c>
      <c r="C180">
        <v>4</v>
      </c>
      <c r="D180">
        <v>5</v>
      </c>
      <c r="F180" s="8">
        <v>9</v>
      </c>
      <c r="G180" s="8">
        <v>9</v>
      </c>
      <c r="H180" s="9" t="s">
        <v>99</v>
      </c>
      <c r="I180" s="19" t="s">
        <v>100</v>
      </c>
      <c r="J180" s="11" t="s">
        <v>101</v>
      </c>
      <c r="N180">
        <v>6</v>
      </c>
      <c r="O180">
        <v>2</v>
      </c>
      <c r="P180" s="18">
        <v>1</v>
      </c>
      <c r="Q180" s="18">
        <f t="shared" si="11"/>
        <v>2</v>
      </c>
    </row>
    <row r="181" spans="1:17" x14ac:dyDescent="0.25">
      <c r="A181" t="s">
        <v>20</v>
      </c>
      <c r="B181" t="s">
        <v>21</v>
      </c>
      <c r="C181">
        <v>4</v>
      </c>
      <c r="D181">
        <v>5</v>
      </c>
      <c r="F181" s="8">
        <v>10</v>
      </c>
      <c r="G181" s="8">
        <v>10</v>
      </c>
      <c r="H181" s="9" t="s">
        <v>60</v>
      </c>
      <c r="I181" s="28" t="s">
        <v>83</v>
      </c>
      <c r="J181" s="11" t="s">
        <v>84</v>
      </c>
      <c r="N181">
        <v>3.5</v>
      </c>
      <c r="O181">
        <v>0.8</v>
      </c>
      <c r="P181" s="18">
        <v>0.6</v>
      </c>
      <c r="Q181" s="18">
        <f t="shared" si="11"/>
        <v>0.48</v>
      </c>
    </row>
    <row r="182" spans="1:17" x14ac:dyDescent="0.25">
      <c r="A182" t="s">
        <v>20</v>
      </c>
      <c r="B182" t="s">
        <v>21</v>
      </c>
      <c r="C182">
        <v>4</v>
      </c>
      <c r="D182">
        <v>5</v>
      </c>
      <c r="F182" s="8">
        <v>11</v>
      </c>
      <c r="G182" s="8">
        <v>11</v>
      </c>
      <c r="H182" s="9" t="s">
        <v>99</v>
      </c>
      <c r="I182" s="19" t="s">
        <v>100</v>
      </c>
      <c r="J182" s="11" t="s">
        <v>101</v>
      </c>
      <c r="N182">
        <v>6</v>
      </c>
      <c r="O182">
        <v>2</v>
      </c>
      <c r="P182" s="18">
        <v>1</v>
      </c>
      <c r="Q182" s="18">
        <f t="shared" si="11"/>
        <v>2</v>
      </c>
    </row>
    <row r="183" spans="1:17" x14ac:dyDescent="0.25">
      <c r="A183" t="s">
        <v>20</v>
      </c>
      <c r="B183" t="s">
        <v>21</v>
      </c>
      <c r="C183">
        <v>4</v>
      </c>
      <c r="D183">
        <v>5</v>
      </c>
      <c r="F183" s="8">
        <v>12</v>
      </c>
      <c r="G183" s="8">
        <v>12</v>
      </c>
      <c r="H183" s="9" t="s">
        <v>102</v>
      </c>
      <c r="I183" s="19" t="s">
        <v>103</v>
      </c>
      <c r="J183" s="11" t="s">
        <v>104</v>
      </c>
      <c r="N183">
        <v>0.8</v>
      </c>
      <c r="O183">
        <v>0.4</v>
      </c>
      <c r="P183" s="18">
        <v>0.4</v>
      </c>
      <c r="Q183" s="18">
        <f t="shared" si="11"/>
        <v>0.16000000000000003</v>
      </c>
    </row>
    <row r="184" spans="1:17" x14ac:dyDescent="0.25">
      <c r="A184" t="s">
        <v>20</v>
      </c>
      <c r="B184" t="s">
        <v>21</v>
      </c>
      <c r="C184">
        <v>4</v>
      </c>
      <c r="D184">
        <v>5</v>
      </c>
      <c r="F184" s="8">
        <v>13</v>
      </c>
      <c r="G184" s="8">
        <v>13</v>
      </c>
      <c r="H184" s="9" t="s">
        <v>105</v>
      </c>
      <c r="I184" s="19" t="s">
        <v>106</v>
      </c>
      <c r="J184" s="11" t="s">
        <v>107</v>
      </c>
      <c r="N184">
        <v>1.2</v>
      </c>
      <c r="O184">
        <v>0.25</v>
      </c>
      <c r="P184" s="18">
        <v>0.2</v>
      </c>
      <c r="Q184" s="18">
        <f t="shared" si="11"/>
        <v>0.05</v>
      </c>
    </row>
    <row r="185" spans="1:17" x14ac:dyDescent="0.25">
      <c r="A185" t="s">
        <v>20</v>
      </c>
      <c r="B185" t="s">
        <v>21</v>
      </c>
      <c r="C185">
        <v>4</v>
      </c>
      <c r="D185">
        <v>5</v>
      </c>
      <c r="F185" s="8">
        <v>14</v>
      </c>
      <c r="G185" s="8">
        <v>14</v>
      </c>
      <c r="H185" s="21" t="s">
        <v>108</v>
      </c>
      <c r="I185" s="16" t="s">
        <v>109</v>
      </c>
      <c r="J185" s="17" t="s">
        <v>110</v>
      </c>
      <c r="N185">
        <v>0.3</v>
      </c>
      <c r="O185">
        <v>0.1</v>
      </c>
      <c r="P185" s="18">
        <v>0.1</v>
      </c>
      <c r="Q185" s="18">
        <f t="shared" si="11"/>
        <v>1.0000000000000002E-2</v>
      </c>
    </row>
    <row r="186" spans="1:17" x14ac:dyDescent="0.25">
      <c r="A186" t="s">
        <v>20</v>
      </c>
      <c r="B186" t="s">
        <v>21</v>
      </c>
      <c r="C186">
        <v>4</v>
      </c>
      <c r="D186">
        <v>5</v>
      </c>
      <c r="F186" s="8">
        <v>15</v>
      </c>
      <c r="G186" s="8">
        <v>15</v>
      </c>
      <c r="H186" s="21" t="s">
        <v>108</v>
      </c>
      <c r="I186" s="16" t="s">
        <v>109</v>
      </c>
      <c r="J186" s="17" t="s">
        <v>110</v>
      </c>
      <c r="N186">
        <v>0.3</v>
      </c>
      <c r="O186">
        <v>0.1</v>
      </c>
      <c r="P186" s="18">
        <v>0.1</v>
      </c>
      <c r="Q186" s="18">
        <f t="shared" si="11"/>
        <v>1.0000000000000002E-2</v>
      </c>
    </row>
    <row r="187" spans="1:17" x14ac:dyDescent="0.25">
      <c r="A187" t="s">
        <v>20</v>
      </c>
      <c r="B187" t="s">
        <v>21</v>
      </c>
      <c r="C187">
        <v>4</v>
      </c>
      <c r="D187">
        <v>5</v>
      </c>
      <c r="F187" s="8">
        <v>16</v>
      </c>
      <c r="G187" s="8">
        <v>16</v>
      </c>
      <c r="H187" s="21" t="s">
        <v>108</v>
      </c>
      <c r="I187" s="16" t="s">
        <v>109</v>
      </c>
      <c r="J187" s="17" t="s">
        <v>110</v>
      </c>
      <c r="N187">
        <v>0.3</v>
      </c>
      <c r="O187">
        <v>0.1</v>
      </c>
      <c r="P187" s="18">
        <v>0.1</v>
      </c>
      <c r="Q187" s="18">
        <f t="shared" si="11"/>
        <v>1.0000000000000002E-2</v>
      </c>
    </row>
    <row r="188" spans="1:17" x14ac:dyDescent="0.25">
      <c r="A188" t="s">
        <v>20</v>
      </c>
      <c r="B188" t="s">
        <v>21</v>
      </c>
      <c r="C188">
        <v>4</v>
      </c>
      <c r="D188">
        <v>5</v>
      </c>
      <c r="F188" s="8">
        <v>17</v>
      </c>
      <c r="G188" s="8">
        <v>17</v>
      </c>
      <c r="H188" s="21" t="s">
        <v>108</v>
      </c>
      <c r="I188" s="16" t="s">
        <v>109</v>
      </c>
      <c r="J188" s="17" t="s">
        <v>110</v>
      </c>
      <c r="N188">
        <v>0.3</v>
      </c>
      <c r="O188">
        <v>0.1</v>
      </c>
      <c r="P188" s="18">
        <v>0.1</v>
      </c>
      <c r="Q188" s="18">
        <f t="shared" si="11"/>
        <v>1.0000000000000002E-2</v>
      </c>
    </row>
    <row r="189" spans="1:17" x14ac:dyDescent="0.25">
      <c r="A189" t="s">
        <v>20</v>
      </c>
      <c r="B189" t="s">
        <v>21</v>
      </c>
      <c r="C189">
        <v>4</v>
      </c>
      <c r="D189">
        <v>5</v>
      </c>
      <c r="F189" s="8">
        <v>18</v>
      </c>
      <c r="G189" s="8">
        <v>18</v>
      </c>
      <c r="H189" s="21" t="s">
        <v>108</v>
      </c>
      <c r="I189" s="16" t="s">
        <v>109</v>
      </c>
      <c r="J189" s="17" t="s">
        <v>110</v>
      </c>
      <c r="N189">
        <v>0.3</v>
      </c>
      <c r="O189">
        <v>0.1</v>
      </c>
      <c r="P189" s="18">
        <v>0.1</v>
      </c>
      <c r="Q189" s="18">
        <f t="shared" si="11"/>
        <v>1.0000000000000002E-2</v>
      </c>
    </row>
    <row r="190" spans="1:17" x14ac:dyDescent="0.25">
      <c r="A190" t="s">
        <v>20</v>
      </c>
      <c r="B190" t="s">
        <v>21</v>
      </c>
      <c r="C190">
        <v>4</v>
      </c>
      <c r="D190">
        <v>5</v>
      </c>
      <c r="F190" s="8">
        <v>19</v>
      </c>
      <c r="G190" s="8">
        <v>19</v>
      </c>
      <c r="H190" s="21" t="s">
        <v>108</v>
      </c>
      <c r="I190" s="16" t="s">
        <v>109</v>
      </c>
      <c r="J190" s="17" t="s">
        <v>110</v>
      </c>
      <c r="N190">
        <v>0.3</v>
      </c>
      <c r="O190">
        <v>0.1</v>
      </c>
      <c r="P190" s="18">
        <v>0.1</v>
      </c>
      <c r="Q190" s="18">
        <f t="shared" si="11"/>
        <v>1.0000000000000002E-2</v>
      </c>
    </row>
    <row r="191" spans="1:17" x14ac:dyDescent="0.25">
      <c r="A191" t="s">
        <v>20</v>
      </c>
      <c r="B191" t="s">
        <v>21</v>
      </c>
      <c r="C191">
        <v>4</v>
      </c>
      <c r="D191">
        <v>5</v>
      </c>
      <c r="F191" s="8">
        <v>20</v>
      </c>
      <c r="G191" s="8">
        <v>20</v>
      </c>
      <c r="H191" s="21" t="s">
        <v>108</v>
      </c>
      <c r="I191" s="16" t="s">
        <v>109</v>
      </c>
      <c r="J191" s="17" t="s">
        <v>110</v>
      </c>
      <c r="N191">
        <v>0.3</v>
      </c>
      <c r="O191">
        <v>0.1</v>
      </c>
      <c r="P191" s="18">
        <v>0.1</v>
      </c>
      <c r="Q191" s="18">
        <f t="shared" si="11"/>
        <v>1.0000000000000002E-2</v>
      </c>
    </row>
    <row r="192" spans="1:17" x14ac:dyDescent="0.25">
      <c r="A192" t="s">
        <v>20</v>
      </c>
      <c r="B192" t="s">
        <v>21</v>
      </c>
      <c r="C192">
        <v>4</v>
      </c>
      <c r="D192">
        <v>5</v>
      </c>
      <c r="F192" s="8">
        <v>21</v>
      </c>
      <c r="G192" s="8">
        <v>21</v>
      </c>
      <c r="H192" s="21" t="s">
        <v>108</v>
      </c>
      <c r="I192" s="16" t="s">
        <v>109</v>
      </c>
      <c r="J192" s="17" t="s">
        <v>110</v>
      </c>
      <c r="N192">
        <v>0.3</v>
      </c>
      <c r="O192">
        <v>0.1</v>
      </c>
      <c r="P192" s="18">
        <v>0.1</v>
      </c>
      <c r="Q192" s="18">
        <f t="shared" si="11"/>
        <v>1.0000000000000002E-2</v>
      </c>
    </row>
    <row r="193" spans="1:19" x14ac:dyDescent="0.25">
      <c r="A193" t="s">
        <v>20</v>
      </c>
      <c r="B193" t="s">
        <v>21</v>
      </c>
      <c r="C193">
        <v>5</v>
      </c>
      <c r="D193">
        <v>5</v>
      </c>
      <c r="E193" s="8"/>
      <c r="F193" s="8">
        <v>1</v>
      </c>
      <c r="G193" s="8">
        <v>1</v>
      </c>
      <c r="H193" s="9" t="s">
        <v>105</v>
      </c>
      <c r="I193" s="19" t="s">
        <v>106</v>
      </c>
      <c r="J193" s="11" t="s">
        <v>107</v>
      </c>
      <c r="N193">
        <v>6</v>
      </c>
      <c r="O193">
        <v>1.5</v>
      </c>
      <c r="P193" s="18">
        <v>1</v>
      </c>
      <c r="Q193" s="18">
        <f t="shared" si="11"/>
        <v>1.5</v>
      </c>
      <c r="S193" s="14" t="s">
        <v>26</v>
      </c>
    </row>
    <row r="194" spans="1:19" x14ac:dyDescent="0.25">
      <c r="A194" t="s">
        <v>20</v>
      </c>
      <c r="B194" t="s">
        <v>21</v>
      </c>
      <c r="C194">
        <v>5</v>
      </c>
      <c r="D194">
        <v>5</v>
      </c>
      <c r="E194" s="8"/>
      <c r="F194" s="8">
        <v>2</v>
      </c>
      <c r="G194" s="8">
        <v>2</v>
      </c>
      <c r="H194" s="21" t="s">
        <v>52</v>
      </c>
      <c r="I194" s="16" t="s">
        <v>65</v>
      </c>
      <c r="J194" s="17" t="s">
        <v>66</v>
      </c>
      <c r="N194">
        <v>5</v>
      </c>
      <c r="O194">
        <v>1</v>
      </c>
      <c r="P194" s="18">
        <v>0.8</v>
      </c>
      <c r="Q194" s="18">
        <f t="shared" si="11"/>
        <v>0.8</v>
      </c>
      <c r="S194" s="14" t="s">
        <v>26</v>
      </c>
    </row>
    <row r="195" spans="1:19" x14ac:dyDescent="0.25">
      <c r="A195" t="s">
        <v>20</v>
      </c>
      <c r="B195" t="s">
        <v>21</v>
      </c>
      <c r="C195">
        <v>5</v>
      </c>
      <c r="D195">
        <v>5</v>
      </c>
      <c r="E195" s="8"/>
      <c r="F195" s="8">
        <v>3</v>
      </c>
      <c r="G195" s="8">
        <v>3</v>
      </c>
      <c r="H195" s="21" t="s">
        <v>52</v>
      </c>
      <c r="I195" s="16" t="s">
        <v>65</v>
      </c>
      <c r="J195" s="17" t="s">
        <v>66</v>
      </c>
      <c r="N195">
        <v>4</v>
      </c>
      <c r="O195">
        <v>0.8</v>
      </c>
      <c r="P195" s="18">
        <v>0.6</v>
      </c>
      <c r="Q195" s="18">
        <f t="shared" si="11"/>
        <v>0.48</v>
      </c>
      <c r="S195" s="14" t="s">
        <v>26</v>
      </c>
    </row>
    <row r="196" spans="1:19" x14ac:dyDescent="0.25">
      <c r="A196" t="s">
        <v>20</v>
      </c>
      <c r="B196" t="s">
        <v>21</v>
      </c>
      <c r="C196">
        <v>5</v>
      </c>
      <c r="D196">
        <v>5</v>
      </c>
      <c r="E196" s="8"/>
      <c r="F196" s="8">
        <v>4</v>
      </c>
      <c r="G196" s="8">
        <v>4</v>
      </c>
      <c r="H196" s="21" t="s">
        <v>52</v>
      </c>
      <c r="I196" s="16" t="s">
        <v>65</v>
      </c>
      <c r="J196" s="17" t="s">
        <v>66</v>
      </c>
      <c r="N196">
        <v>6</v>
      </c>
      <c r="O196">
        <v>1.5</v>
      </c>
      <c r="P196" s="18">
        <v>0.9</v>
      </c>
      <c r="Q196" s="18">
        <f t="shared" si="11"/>
        <v>1.35</v>
      </c>
      <c r="S196" s="14" t="s">
        <v>26</v>
      </c>
    </row>
    <row r="197" spans="1:19" x14ac:dyDescent="0.25">
      <c r="A197" t="s">
        <v>20</v>
      </c>
      <c r="B197" t="s">
        <v>21</v>
      </c>
      <c r="C197">
        <v>5</v>
      </c>
      <c r="D197">
        <v>5</v>
      </c>
      <c r="E197" s="8"/>
      <c r="F197" s="8">
        <v>5</v>
      </c>
      <c r="G197" s="8">
        <v>5</v>
      </c>
      <c r="H197" s="9" t="s">
        <v>38</v>
      </c>
      <c r="I197" s="10" t="s">
        <v>111</v>
      </c>
      <c r="J197" s="11" t="s">
        <v>112</v>
      </c>
      <c r="N197">
        <v>6</v>
      </c>
      <c r="O197">
        <v>1</v>
      </c>
      <c r="P197" s="18">
        <v>0.9</v>
      </c>
      <c r="Q197" s="18">
        <f t="shared" si="11"/>
        <v>0.9</v>
      </c>
      <c r="S197" s="14" t="s">
        <v>26</v>
      </c>
    </row>
    <row r="198" spans="1:19" x14ac:dyDescent="0.25">
      <c r="A198" t="s">
        <v>20</v>
      </c>
      <c r="B198" t="s">
        <v>21</v>
      </c>
      <c r="C198">
        <v>5</v>
      </c>
      <c r="D198">
        <v>5</v>
      </c>
      <c r="E198" s="8"/>
      <c r="F198" s="8">
        <v>6</v>
      </c>
      <c r="G198" s="8">
        <v>6</v>
      </c>
      <c r="H198" s="9" t="s">
        <v>60</v>
      </c>
      <c r="I198" s="10" t="s">
        <v>61</v>
      </c>
      <c r="J198" s="11" t="s">
        <v>62</v>
      </c>
      <c r="N198">
        <v>0.8</v>
      </c>
      <c r="O198">
        <v>0.4</v>
      </c>
      <c r="P198" s="18">
        <v>0.3</v>
      </c>
      <c r="Q198" s="18">
        <f t="shared" si="11"/>
        <v>0.12</v>
      </c>
      <c r="S198" s="14" t="s">
        <v>26</v>
      </c>
    </row>
    <row r="199" spans="1:19" x14ac:dyDescent="0.25">
      <c r="A199" t="s">
        <v>20</v>
      </c>
      <c r="B199" t="s">
        <v>21</v>
      </c>
      <c r="C199">
        <v>5</v>
      </c>
      <c r="D199">
        <v>5</v>
      </c>
      <c r="E199" s="8"/>
      <c r="F199" s="8">
        <v>7</v>
      </c>
      <c r="G199" s="8">
        <v>7</v>
      </c>
      <c r="H199" s="9" t="s">
        <v>38</v>
      </c>
      <c r="I199" s="19" t="s">
        <v>113</v>
      </c>
      <c r="J199" s="11" t="s">
        <v>114</v>
      </c>
      <c r="N199">
        <v>3</v>
      </c>
      <c r="O199">
        <v>0.5</v>
      </c>
      <c r="P199" s="18">
        <v>0.4</v>
      </c>
      <c r="Q199" s="18">
        <f t="shared" si="11"/>
        <v>0.2</v>
      </c>
      <c r="S199" s="14" t="s">
        <v>26</v>
      </c>
    </row>
    <row r="200" spans="1:19" x14ac:dyDescent="0.25">
      <c r="A200" t="s">
        <v>20</v>
      </c>
      <c r="B200" t="s">
        <v>21</v>
      </c>
      <c r="C200">
        <v>5</v>
      </c>
      <c r="D200">
        <v>5</v>
      </c>
      <c r="E200" s="8"/>
      <c r="F200" s="8">
        <v>8</v>
      </c>
      <c r="G200" s="8">
        <v>8</v>
      </c>
      <c r="H200" s="9" t="s">
        <v>38</v>
      </c>
      <c r="I200" s="19" t="s">
        <v>113</v>
      </c>
      <c r="J200" s="11" t="s">
        <v>114</v>
      </c>
      <c r="N200">
        <v>3</v>
      </c>
      <c r="O200">
        <v>0.6</v>
      </c>
      <c r="P200" s="18">
        <v>0.3</v>
      </c>
      <c r="Q200" s="18">
        <f t="shared" si="11"/>
        <v>0.18</v>
      </c>
      <c r="S200" s="14" t="s">
        <v>26</v>
      </c>
    </row>
    <row r="201" spans="1:19" x14ac:dyDescent="0.25">
      <c r="A201" t="s">
        <v>20</v>
      </c>
      <c r="B201" t="s">
        <v>21</v>
      </c>
      <c r="C201">
        <v>5</v>
      </c>
      <c r="D201">
        <v>5</v>
      </c>
      <c r="E201" s="8"/>
      <c r="F201" s="8">
        <v>9</v>
      </c>
      <c r="G201" s="8">
        <v>9</v>
      </c>
      <c r="H201" s="9" t="s">
        <v>60</v>
      </c>
      <c r="I201" s="10" t="s">
        <v>61</v>
      </c>
      <c r="J201" s="11" t="s">
        <v>62</v>
      </c>
      <c r="N201">
        <v>0.15</v>
      </c>
      <c r="O201">
        <v>0.1</v>
      </c>
      <c r="P201" s="18">
        <v>0.05</v>
      </c>
      <c r="Q201" s="18">
        <f t="shared" si="11"/>
        <v>5.000000000000001E-3</v>
      </c>
      <c r="S201" s="14" t="s">
        <v>26</v>
      </c>
    </row>
    <row r="202" spans="1:19" x14ac:dyDescent="0.25">
      <c r="A202" t="s">
        <v>20</v>
      </c>
      <c r="B202" t="s">
        <v>21</v>
      </c>
      <c r="C202">
        <v>5</v>
      </c>
      <c r="D202">
        <v>5</v>
      </c>
      <c r="E202" s="8"/>
      <c r="F202" s="8">
        <v>10</v>
      </c>
      <c r="G202" s="8">
        <v>10</v>
      </c>
      <c r="H202" s="9" t="s">
        <v>115</v>
      </c>
      <c r="I202" s="19" t="s">
        <v>116</v>
      </c>
      <c r="J202" s="11" t="s">
        <v>117</v>
      </c>
      <c r="N202">
        <v>0.2</v>
      </c>
      <c r="O202">
        <v>0.15</v>
      </c>
      <c r="P202" s="18">
        <v>0.05</v>
      </c>
      <c r="Q202" s="18">
        <f t="shared" si="11"/>
        <v>7.4999999999999997E-3</v>
      </c>
      <c r="S202" s="14" t="s">
        <v>26</v>
      </c>
    </row>
    <row r="203" spans="1:19" x14ac:dyDescent="0.25">
      <c r="A203" t="s">
        <v>20</v>
      </c>
      <c r="B203" t="s">
        <v>21</v>
      </c>
      <c r="C203">
        <v>5</v>
      </c>
      <c r="D203">
        <v>5</v>
      </c>
      <c r="E203" s="8"/>
      <c r="F203" s="8">
        <v>11</v>
      </c>
      <c r="G203" s="8">
        <v>11</v>
      </c>
      <c r="H203" s="9" t="s">
        <v>30</v>
      </c>
      <c r="I203" s="19" t="s">
        <v>94</v>
      </c>
      <c r="J203" s="17" t="s">
        <v>95</v>
      </c>
      <c r="N203">
        <v>0.6</v>
      </c>
      <c r="O203">
        <v>0.2</v>
      </c>
      <c r="P203" s="18">
        <v>0.1</v>
      </c>
      <c r="Q203" s="18">
        <f t="shared" si="11"/>
        <v>2.0000000000000004E-2</v>
      </c>
      <c r="S203" s="14" t="s">
        <v>26</v>
      </c>
    </row>
    <row r="204" spans="1:19" x14ac:dyDescent="0.25">
      <c r="A204" t="s">
        <v>20</v>
      </c>
      <c r="B204" t="s">
        <v>21</v>
      </c>
      <c r="C204">
        <v>5</v>
      </c>
      <c r="D204">
        <v>5</v>
      </c>
      <c r="E204" s="8"/>
      <c r="F204" s="8">
        <v>12</v>
      </c>
      <c r="G204" s="8">
        <v>12</v>
      </c>
      <c r="H204" s="9" t="s">
        <v>30</v>
      </c>
      <c r="I204" s="19" t="s">
        <v>94</v>
      </c>
      <c r="J204" s="17" t="s">
        <v>95</v>
      </c>
      <c r="N204">
        <v>0.6</v>
      </c>
      <c r="O204">
        <v>0.2</v>
      </c>
      <c r="P204" s="18">
        <v>0.1</v>
      </c>
      <c r="Q204" s="18">
        <f t="shared" si="11"/>
        <v>2.0000000000000004E-2</v>
      </c>
      <c r="S204" s="14" t="s">
        <v>26</v>
      </c>
    </row>
    <row r="205" spans="1:19" x14ac:dyDescent="0.25">
      <c r="A205" t="s">
        <v>20</v>
      </c>
      <c r="B205" t="s">
        <v>21</v>
      </c>
      <c r="C205">
        <v>5</v>
      </c>
      <c r="D205">
        <v>5</v>
      </c>
      <c r="E205" s="8"/>
      <c r="F205" s="8">
        <v>13</v>
      </c>
      <c r="G205" s="8">
        <v>13</v>
      </c>
      <c r="H205" s="9" t="s">
        <v>30</v>
      </c>
      <c r="I205" s="19" t="s">
        <v>94</v>
      </c>
      <c r="J205" s="17" t="s">
        <v>95</v>
      </c>
      <c r="N205">
        <v>0.6</v>
      </c>
      <c r="O205">
        <v>0.2</v>
      </c>
      <c r="P205" s="18">
        <v>0.1</v>
      </c>
      <c r="Q205" s="18">
        <f t="shared" si="11"/>
        <v>2.0000000000000004E-2</v>
      </c>
      <c r="S205" s="14" t="s">
        <v>26</v>
      </c>
    </row>
    <row r="206" spans="1:19" x14ac:dyDescent="0.25">
      <c r="A206" t="s">
        <v>20</v>
      </c>
      <c r="B206" t="s">
        <v>21</v>
      </c>
      <c r="C206">
        <v>5</v>
      </c>
      <c r="D206">
        <v>5</v>
      </c>
      <c r="E206" s="8"/>
      <c r="F206" s="8">
        <v>14</v>
      </c>
      <c r="G206" s="8">
        <v>14</v>
      </c>
      <c r="H206" s="9" t="s">
        <v>115</v>
      </c>
      <c r="I206" s="19" t="s">
        <v>116</v>
      </c>
      <c r="J206" s="11" t="s">
        <v>117</v>
      </c>
      <c r="N206">
        <v>0.2</v>
      </c>
      <c r="O206">
        <v>0.05</v>
      </c>
      <c r="P206" s="18">
        <v>0.03</v>
      </c>
      <c r="Q206" s="18">
        <f t="shared" si="11"/>
        <v>1.5E-3</v>
      </c>
      <c r="S206" s="14" t="s">
        <v>26</v>
      </c>
    </row>
    <row r="207" spans="1:19" x14ac:dyDescent="0.25">
      <c r="A207" t="s">
        <v>20</v>
      </c>
      <c r="B207" t="s">
        <v>21</v>
      </c>
      <c r="C207">
        <v>5</v>
      </c>
      <c r="D207">
        <v>5</v>
      </c>
      <c r="E207" s="8"/>
      <c r="F207" s="8">
        <v>15</v>
      </c>
      <c r="G207" s="8">
        <v>15</v>
      </c>
      <c r="H207" s="9" t="s">
        <v>115</v>
      </c>
      <c r="I207" s="19" t="s">
        <v>116</v>
      </c>
      <c r="J207" s="11" t="s">
        <v>117</v>
      </c>
      <c r="N207">
        <v>0.1</v>
      </c>
      <c r="O207">
        <v>0.05</v>
      </c>
      <c r="P207" s="18">
        <v>0.03</v>
      </c>
      <c r="Q207" s="18">
        <f t="shared" si="11"/>
        <v>1.5E-3</v>
      </c>
      <c r="S207" s="14" t="s">
        <v>26</v>
      </c>
    </row>
    <row r="208" spans="1:19" x14ac:dyDescent="0.25">
      <c r="A208" t="s">
        <v>20</v>
      </c>
      <c r="B208" t="s">
        <v>21</v>
      </c>
      <c r="C208">
        <v>5</v>
      </c>
      <c r="D208">
        <v>5</v>
      </c>
      <c r="E208" s="8"/>
      <c r="F208" s="8">
        <v>16</v>
      </c>
      <c r="G208" s="8">
        <v>16</v>
      </c>
      <c r="H208" s="9" t="s">
        <v>115</v>
      </c>
      <c r="I208" s="19" t="s">
        <v>116</v>
      </c>
      <c r="J208" s="11" t="s">
        <v>117</v>
      </c>
      <c r="N208">
        <v>0.1</v>
      </c>
      <c r="O208">
        <v>0.05</v>
      </c>
      <c r="P208" s="18">
        <v>0.05</v>
      </c>
      <c r="Q208" s="18">
        <f t="shared" si="11"/>
        <v>2.5000000000000005E-3</v>
      </c>
      <c r="S208" s="14" t="s">
        <v>26</v>
      </c>
    </row>
    <row r="209" spans="1:20" x14ac:dyDescent="0.25">
      <c r="A209" t="s">
        <v>20</v>
      </c>
      <c r="B209" t="s">
        <v>21</v>
      </c>
      <c r="C209">
        <v>5</v>
      </c>
      <c r="D209">
        <v>5</v>
      </c>
      <c r="E209" s="8"/>
      <c r="F209" s="8">
        <v>17</v>
      </c>
      <c r="G209" s="8">
        <v>17</v>
      </c>
      <c r="H209" s="9" t="s">
        <v>115</v>
      </c>
      <c r="I209" s="19" t="s">
        <v>116</v>
      </c>
      <c r="J209" s="11" t="s">
        <v>117</v>
      </c>
      <c r="N209">
        <v>0.15</v>
      </c>
      <c r="O209">
        <v>0.1</v>
      </c>
      <c r="P209" s="18">
        <v>0.1</v>
      </c>
      <c r="Q209" s="18">
        <f t="shared" si="11"/>
        <v>1.0000000000000002E-2</v>
      </c>
      <c r="S209" s="14" t="s">
        <v>26</v>
      </c>
    </row>
    <row r="210" spans="1:20" x14ac:dyDescent="0.25">
      <c r="A210" t="s">
        <v>20</v>
      </c>
      <c r="B210" t="s">
        <v>21</v>
      </c>
      <c r="C210">
        <v>5</v>
      </c>
      <c r="D210">
        <v>5</v>
      </c>
      <c r="E210" s="8"/>
      <c r="F210" s="8">
        <v>18</v>
      </c>
      <c r="G210" s="8">
        <v>18</v>
      </c>
      <c r="H210" s="9" t="s">
        <v>115</v>
      </c>
      <c r="I210" s="19" t="s">
        <v>116</v>
      </c>
      <c r="J210" s="11" t="s">
        <v>117</v>
      </c>
      <c r="N210">
        <v>0.1</v>
      </c>
      <c r="O210">
        <v>0.05</v>
      </c>
      <c r="P210" s="18">
        <v>0.03</v>
      </c>
      <c r="Q210" s="18">
        <f t="shared" si="11"/>
        <v>1.5E-3</v>
      </c>
      <c r="S210" s="14" t="s">
        <v>26</v>
      </c>
    </row>
    <row r="211" spans="1:20" x14ac:dyDescent="0.25">
      <c r="A211" t="s">
        <v>20</v>
      </c>
      <c r="B211" t="s">
        <v>21</v>
      </c>
      <c r="C211">
        <v>5</v>
      </c>
      <c r="D211">
        <v>5</v>
      </c>
      <c r="E211" s="8"/>
      <c r="F211" s="8">
        <v>19</v>
      </c>
      <c r="G211" s="8">
        <v>19</v>
      </c>
      <c r="H211" s="9" t="s">
        <v>115</v>
      </c>
      <c r="I211" s="19" t="s">
        <v>116</v>
      </c>
      <c r="J211" s="11" t="s">
        <v>117</v>
      </c>
      <c r="N211">
        <v>0.1</v>
      </c>
      <c r="O211">
        <v>0.06</v>
      </c>
      <c r="P211" s="18">
        <v>0.04</v>
      </c>
      <c r="Q211" s="18">
        <f t="shared" si="11"/>
        <v>2.3999999999999998E-3</v>
      </c>
      <c r="S211" s="14" t="s">
        <v>26</v>
      </c>
    </row>
    <row r="212" spans="1:20" x14ac:dyDescent="0.25">
      <c r="A212" t="s">
        <v>20</v>
      </c>
      <c r="B212" t="s">
        <v>21</v>
      </c>
      <c r="C212">
        <v>6</v>
      </c>
      <c r="D212">
        <v>5</v>
      </c>
      <c r="E212" s="8"/>
      <c r="F212" s="8">
        <v>1</v>
      </c>
      <c r="G212" s="8">
        <v>1</v>
      </c>
      <c r="H212" s="21" t="s">
        <v>30</v>
      </c>
      <c r="I212" s="22" t="s">
        <v>118</v>
      </c>
      <c r="J212" s="31" t="s">
        <v>119</v>
      </c>
      <c r="N212" s="8">
        <v>6</v>
      </c>
      <c r="O212">
        <v>1.2</v>
      </c>
      <c r="P212" s="18">
        <v>0.9</v>
      </c>
      <c r="Q212" s="18">
        <f t="shared" si="11"/>
        <v>1.08</v>
      </c>
      <c r="S212" s="14" t="s">
        <v>26</v>
      </c>
    </row>
    <row r="213" spans="1:20" x14ac:dyDescent="0.25">
      <c r="A213" t="s">
        <v>20</v>
      </c>
      <c r="B213" t="s">
        <v>21</v>
      </c>
      <c r="C213">
        <v>6</v>
      </c>
      <c r="D213">
        <v>5</v>
      </c>
      <c r="E213" s="8"/>
      <c r="F213" s="8">
        <v>2</v>
      </c>
      <c r="G213" s="8">
        <v>2</v>
      </c>
      <c r="H213" s="21" t="s">
        <v>30</v>
      </c>
      <c r="I213" s="22" t="s">
        <v>118</v>
      </c>
      <c r="J213" s="31" t="s">
        <v>119</v>
      </c>
      <c r="N213" s="8">
        <v>1.6</v>
      </c>
      <c r="O213">
        <v>0.8</v>
      </c>
      <c r="P213" s="18">
        <v>0.6</v>
      </c>
      <c r="Q213" s="18">
        <f t="shared" si="11"/>
        <v>0.48</v>
      </c>
      <c r="S213" s="14" t="s">
        <v>26</v>
      </c>
    </row>
    <row r="214" spans="1:20" x14ac:dyDescent="0.25">
      <c r="A214" t="s">
        <v>20</v>
      </c>
      <c r="B214" t="s">
        <v>21</v>
      </c>
      <c r="C214">
        <v>8</v>
      </c>
      <c r="D214">
        <v>100</v>
      </c>
      <c r="E214">
        <v>4</v>
      </c>
      <c r="F214" s="8">
        <v>22</v>
      </c>
      <c r="G214">
        <v>22</v>
      </c>
      <c r="H214" s="26" t="s">
        <v>120</v>
      </c>
      <c r="I214" s="32" t="s">
        <v>121</v>
      </c>
      <c r="J214" s="33" t="s">
        <v>122</v>
      </c>
      <c r="K214">
        <v>27</v>
      </c>
      <c r="L214" s="12">
        <f t="shared" ref="L214:L226" si="12">K214/PI()</f>
        <v>8.5943669269623477</v>
      </c>
      <c r="M214">
        <v>7</v>
      </c>
      <c r="N214" s="13">
        <v>11</v>
      </c>
      <c r="P214" s="13"/>
      <c r="Q214" s="13"/>
      <c r="R214" t="s">
        <v>25</v>
      </c>
      <c r="S214" t="s">
        <v>26</v>
      </c>
      <c r="T214">
        <f t="shared" ref="T214:T277" si="13">PI()*(L214/2)*(L214/2)/10000</f>
        <v>5.8011976756995841E-3</v>
      </c>
    </row>
    <row r="215" spans="1:20" x14ac:dyDescent="0.25">
      <c r="A215" t="s">
        <v>20</v>
      </c>
      <c r="B215" t="s">
        <v>21</v>
      </c>
      <c r="C215">
        <v>2</v>
      </c>
      <c r="D215">
        <v>500</v>
      </c>
      <c r="E215">
        <v>1</v>
      </c>
      <c r="F215" s="8">
        <v>1</v>
      </c>
      <c r="G215">
        <v>1</v>
      </c>
      <c r="H215" s="9" t="s">
        <v>60</v>
      </c>
      <c r="I215" s="10" t="s">
        <v>61</v>
      </c>
      <c r="J215" s="11" t="s">
        <v>62</v>
      </c>
      <c r="K215">
        <v>37</v>
      </c>
      <c r="L215" s="12">
        <f t="shared" si="12"/>
        <v>11.777465788800255</v>
      </c>
      <c r="M215">
        <v>6</v>
      </c>
      <c r="N215">
        <v>13</v>
      </c>
      <c r="P215" s="13"/>
      <c r="Q215" s="13"/>
      <c r="R215" t="s">
        <v>25</v>
      </c>
      <c r="S215" t="s">
        <v>26</v>
      </c>
      <c r="T215">
        <f t="shared" si="13"/>
        <v>1.0894155854640236E-2</v>
      </c>
    </row>
    <row r="216" spans="1:20" x14ac:dyDescent="0.25">
      <c r="A216" t="s">
        <v>20</v>
      </c>
      <c r="B216" t="s">
        <v>21</v>
      </c>
      <c r="C216">
        <v>5</v>
      </c>
      <c r="D216">
        <v>100</v>
      </c>
      <c r="E216" s="8">
        <v>1</v>
      </c>
      <c r="F216" s="8">
        <v>1</v>
      </c>
      <c r="G216" s="8">
        <v>1</v>
      </c>
      <c r="H216" s="9" t="s">
        <v>60</v>
      </c>
      <c r="I216" s="10" t="s">
        <v>61</v>
      </c>
      <c r="J216" s="11" t="s">
        <v>62</v>
      </c>
      <c r="K216">
        <v>29.5</v>
      </c>
      <c r="L216" s="12">
        <f t="shared" si="12"/>
        <v>9.3901416424218258</v>
      </c>
      <c r="M216">
        <v>5.5</v>
      </c>
      <c r="N216">
        <v>9</v>
      </c>
      <c r="P216" s="13"/>
      <c r="Q216" s="13"/>
      <c r="R216" t="s">
        <v>85</v>
      </c>
      <c r="S216" s="14" t="s">
        <v>26</v>
      </c>
      <c r="T216">
        <f t="shared" si="13"/>
        <v>6.9252294612860976E-3</v>
      </c>
    </row>
    <row r="217" spans="1:20" x14ac:dyDescent="0.25">
      <c r="A217" t="s">
        <v>20</v>
      </c>
      <c r="B217" t="s">
        <v>21</v>
      </c>
      <c r="C217">
        <v>4</v>
      </c>
      <c r="D217">
        <v>500</v>
      </c>
      <c r="E217">
        <v>1</v>
      </c>
      <c r="F217" s="8">
        <v>2</v>
      </c>
      <c r="G217">
        <v>2</v>
      </c>
      <c r="H217" s="9" t="s">
        <v>60</v>
      </c>
      <c r="I217" s="10" t="s">
        <v>61</v>
      </c>
      <c r="J217" s="11" t="s">
        <v>62</v>
      </c>
      <c r="K217">
        <v>33</v>
      </c>
      <c r="L217" s="12">
        <f t="shared" si="12"/>
        <v>10.504226244065093</v>
      </c>
      <c r="M217">
        <v>8</v>
      </c>
      <c r="N217">
        <v>11</v>
      </c>
      <c r="P217" s="13"/>
      <c r="Q217" s="13"/>
      <c r="R217" t="s">
        <v>25</v>
      </c>
      <c r="S217" t="s">
        <v>26</v>
      </c>
      <c r="T217">
        <f t="shared" si="13"/>
        <v>8.6659866513537007E-3</v>
      </c>
    </row>
    <row r="218" spans="1:20" x14ac:dyDescent="0.25">
      <c r="A218" t="s">
        <v>20</v>
      </c>
      <c r="B218" t="s">
        <v>21</v>
      </c>
      <c r="C218">
        <v>5</v>
      </c>
      <c r="D218">
        <v>500</v>
      </c>
      <c r="E218" s="8">
        <v>1</v>
      </c>
      <c r="F218" s="8">
        <v>2</v>
      </c>
      <c r="G218" s="8">
        <v>2</v>
      </c>
      <c r="H218" s="9" t="s">
        <v>60</v>
      </c>
      <c r="I218" s="10" t="s">
        <v>61</v>
      </c>
      <c r="J218" s="11" t="s">
        <v>62</v>
      </c>
      <c r="K218">
        <v>43</v>
      </c>
      <c r="L218" s="12">
        <f t="shared" si="12"/>
        <v>13.687325105903</v>
      </c>
      <c r="M218">
        <v>7</v>
      </c>
      <c r="N218">
        <v>10</v>
      </c>
      <c r="P218" s="13"/>
      <c r="Q218" s="13"/>
      <c r="R218" t="s">
        <v>25</v>
      </c>
      <c r="S218" s="14" t="s">
        <v>26</v>
      </c>
      <c r="T218">
        <f t="shared" si="13"/>
        <v>1.4713874488845724E-2</v>
      </c>
    </row>
    <row r="219" spans="1:20" x14ac:dyDescent="0.25">
      <c r="A219" t="s">
        <v>20</v>
      </c>
      <c r="B219" t="s">
        <v>21</v>
      </c>
      <c r="C219">
        <v>1</v>
      </c>
      <c r="D219">
        <v>100</v>
      </c>
      <c r="E219">
        <v>1</v>
      </c>
      <c r="F219" s="8">
        <v>2</v>
      </c>
      <c r="G219">
        <v>2</v>
      </c>
      <c r="H219" s="9" t="s">
        <v>60</v>
      </c>
      <c r="I219" s="10" t="s">
        <v>61</v>
      </c>
      <c r="J219" s="11" t="s">
        <v>62</v>
      </c>
      <c r="K219">
        <v>28</v>
      </c>
      <c r="L219" s="12">
        <f t="shared" si="12"/>
        <v>8.91267681314614</v>
      </c>
      <c r="M219">
        <v>3</v>
      </c>
      <c r="N219">
        <v>7</v>
      </c>
      <c r="P219" s="13"/>
      <c r="Q219" s="13"/>
      <c r="R219" t="s">
        <v>25</v>
      </c>
      <c r="S219" t="s">
        <v>26</v>
      </c>
      <c r="T219">
        <f t="shared" si="13"/>
        <v>6.2388737692022989E-3</v>
      </c>
    </row>
    <row r="220" spans="1:20" x14ac:dyDescent="0.25">
      <c r="A220" t="s">
        <v>20</v>
      </c>
      <c r="B220" t="s">
        <v>21</v>
      </c>
      <c r="C220">
        <v>2</v>
      </c>
      <c r="D220">
        <v>100</v>
      </c>
      <c r="E220">
        <v>1</v>
      </c>
      <c r="F220">
        <v>2</v>
      </c>
      <c r="G220">
        <v>2</v>
      </c>
      <c r="H220" s="9" t="s">
        <v>60</v>
      </c>
      <c r="I220" s="10" t="s">
        <v>61</v>
      </c>
      <c r="J220" s="11" t="s">
        <v>62</v>
      </c>
      <c r="K220">
        <v>19</v>
      </c>
      <c r="L220" s="12">
        <f t="shared" si="12"/>
        <v>6.0478878374920226</v>
      </c>
      <c r="M220">
        <v>5</v>
      </c>
      <c r="N220">
        <v>6</v>
      </c>
      <c r="P220" s="13"/>
      <c r="Q220" s="13"/>
      <c r="R220" t="s">
        <v>25</v>
      </c>
      <c r="S220" t="s">
        <v>93</v>
      </c>
      <c r="T220">
        <f t="shared" si="13"/>
        <v>2.8727467228087107E-3</v>
      </c>
    </row>
    <row r="221" spans="1:20" x14ac:dyDescent="0.25">
      <c r="A221" t="s">
        <v>20</v>
      </c>
      <c r="B221" t="s">
        <v>21</v>
      </c>
      <c r="C221">
        <v>5</v>
      </c>
      <c r="D221">
        <v>100</v>
      </c>
      <c r="E221" s="8">
        <v>1</v>
      </c>
      <c r="F221" s="8" t="s">
        <v>123</v>
      </c>
      <c r="G221" s="8">
        <v>2</v>
      </c>
      <c r="H221" s="9" t="s">
        <v>60</v>
      </c>
      <c r="I221" s="10" t="s">
        <v>61</v>
      </c>
      <c r="J221" s="11" t="s">
        <v>62</v>
      </c>
      <c r="K221">
        <v>23</v>
      </c>
      <c r="L221" s="12">
        <f t="shared" si="12"/>
        <v>7.3211273822271856</v>
      </c>
      <c r="M221">
        <v>5.5</v>
      </c>
      <c r="N221">
        <v>9</v>
      </c>
      <c r="P221" s="13"/>
      <c r="Q221" s="13"/>
      <c r="R221" t="s">
        <v>25</v>
      </c>
      <c r="S221" s="14" t="s">
        <v>26</v>
      </c>
      <c r="T221">
        <f t="shared" si="13"/>
        <v>4.2096482447806314E-3</v>
      </c>
    </row>
    <row r="222" spans="1:20" x14ac:dyDescent="0.25">
      <c r="A222" t="s">
        <v>20</v>
      </c>
      <c r="B222" t="s">
        <v>21</v>
      </c>
      <c r="C222">
        <v>9</v>
      </c>
      <c r="D222">
        <v>500</v>
      </c>
      <c r="E222" s="8">
        <v>1</v>
      </c>
      <c r="F222" s="8">
        <v>3</v>
      </c>
      <c r="G222" s="8">
        <v>3</v>
      </c>
      <c r="H222" s="9" t="s">
        <v>60</v>
      </c>
      <c r="I222" s="10" t="s">
        <v>61</v>
      </c>
      <c r="J222" s="11" t="s">
        <v>62</v>
      </c>
      <c r="K222">
        <v>35.5</v>
      </c>
      <c r="L222" s="12">
        <f t="shared" si="12"/>
        <v>11.300000959524569</v>
      </c>
      <c r="M222">
        <v>5.5</v>
      </c>
      <c r="N222">
        <v>10</v>
      </c>
      <c r="P222" s="13"/>
      <c r="Q222" s="13"/>
      <c r="R222" t="s">
        <v>25</v>
      </c>
      <c r="S222" s="14" t="s">
        <v>26</v>
      </c>
      <c r="T222">
        <f t="shared" si="13"/>
        <v>1.0028750851578054E-2</v>
      </c>
    </row>
    <row r="223" spans="1:20" x14ac:dyDescent="0.25">
      <c r="A223" t="s">
        <v>20</v>
      </c>
      <c r="B223" t="s">
        <v>21</v>
      </c>
      <c r="C223">
        <v>10</v>
      </c>
      <c r="D223">
        <v>500</v>
      </c>
      <c r="E223" s="8">
        <v>1</v>
      </c>
      <c r="F223" s="8">
        <v>3</v>
      </c>
      <c r="G223" s="8">
        <v>3</v>
      </c>
      <c r="H223" s="9" t="s">
        <v>60</v>
      </c>
      <c r="I223" s="10" t="s">
        <v>61</v>
      </c>
      <c r="J223" s="11" t="s">
        <v>62</v>
      </c>
      <c r="K223">
        <v>33.5</v>
      </c>
      <c r="L223" s="12">
        <f t="shared" si="12"/>
        <v>10.663381187156988</v>
      </c>
      <c r="M223">
        <v>6</v>
      </c>
      <c r="N223">
        <v>10</v>
      </c>
      <c r="P223" s="13"/>
      <c r="Q223" s="13"/>
      <c r="R223" s="14" t="s">
        <v>25</v>
      </c>
      <c r="S223" s="14" t="s">
        <v>26</v>
      </c>
      <c r="T223">
        <f t="shared" si="13"/>
        <v>8.9305817442439771E-3</v>
      </c>
    </row>
    <row r="224" spans="1:20" x14ac:dyDescent="0.25">
      <c r="A224" t="s">
        <v>20</v>
      </c>
      <c r="B224" t="s">
        <v>21</v>
      </c>
      <c r="C224">
        <v>11</v>
      </c>
      <c r="D224">
        <v>500</v>
      </c>
      <c r="E224" s="8">
        <v>1</v>
      </c>
      <c r="F224" s="8">
        <v>2</v>
      </c>
      <c r="G224" s="8">
        <v>3</v>
      </c>
      <c r="H224" s="9" t="s">
        <v>60</v>
      </c>
      <c r="I224" s="10" t="s">
        <v>61</v>
      </c>
      <c r="J224" s="11" t="s">
        <v>62</v>
      </c>
      <c r="K224">
        <v>36</v>
      </c>
      <c r="L224" s="12">
        <f t="shared" si="12"/>
        <v>11.459155902616464</v>
      </c>
      <c r="M224">
        <v>4</v>
      </c>
      <c r="N224">
        <v>10</v>
      </c>
      <c r="P224" s="13"/>
      <c r="Q224" s="13"/>
      <c r="R224" t="s">
        <v>25</v>
      </c>
      <c r="S224" s="14" t="s">
        <v>26</v>
      </c>
      <c r="T224">
        <f t="shared" si="13"/>
        <v>1.0313240312354817E-2</v>
      </c>
    </row>
    <row r="225" spans="1:20" x14ac:dyDescent="0.25">
      <c r="A225" t="s">
        <v>20</v>
      </c>
      <c r="B225" t="s">
        <v>21</v>
      </c>
      <c r="C225">
        <v>11</v>
      </c>
      <c r="D225">
        <v>500</v>
      </c>
      <c r="E225" s="8">
        <v>1</v>
      </c>
      <c r="F225" s="8">
        <v>3</v>
      </c>
      <c r="G225" s="8">
        <v>4</v>
      </c>
      <c r="H225" s="9" t="s">
        <v>60</v>
      </c>
      <c r="I225" s="10" t="s">
        <v>61</v>
      </c>
      <c r="J225" s="11" t="s">
        <v>62</v>
      </c>
      <c r="K225">
        <v>46</v>
      </c>
      <c r="L225" s="12">
        <f t="shared" si="12"/>
        <v>14.642254764454371</v>
      </c>
      <c r="M225">
        <v>6</v>
      </c>
      <c r="N225">
        <v>12</v>
      </c>
      <c r="P225" s="13"/>
      <c r="Q225" s="13"/>
      <c r="R225" t="s">
        <v>25</v>
      </c>
      <c r="S225" s="14" t="s">
        <v>26</v>
      </c>
      <c r="T225">
        <f t="shared" si="13"/>
        <v>1.6838592979122526E-2</v>
      </c>
    </row>
    <row r="226" spans="1:20" x14ac:dyDescent="0.25">
      <c r="A226" t="s">
        <v>20</v>
      </c>
      <c r="B226" t="s">
        <v>21</v>
      </c>
      <c r="C226">
        <v>1</v>
      </c>
      <c r="D226">
        <v>100</v>
      </c>
      <c r="E226">
        <v>1</v>
      </c>
      <c r="F226" s="8">
        <v>4</v>
      </c>
      <c r="G226">
        <v>4</v>
      </c>
      <c r="H226" s="9" t="s">
        <v>60</v>
      </c>
      <c r="I226" s="10" t="s">
        <v>61</v>
      </c>
      <c r="J226" s="11" t="s">
        <v>62</v>
      </c>
      <c r="K226">
        <v>21</v>
      </c>
      <c r="L226" s="12">
        <f t="shared" si="12"/>
        <v>6.6845076098596046</v>
      </c>
      <c r="M226">
        <v>6</v>
      </c>
      <c r="N226">
        <v>8</v>
      </c>
      <c r="P226" s="13"/>
      <c r="Q226" s="13"/>
      <c r="R226" t="s">
        <v>25</v>
      </c>
      <c r="S226" t="s">
        <v>26</v>
      </c>
      <c r="T226">
        <f t="shared" si="13"/>
        <v>3.5093664951762926E-3</v>
      </c>
    </row>
    <row r="227" spans="1:20" x14ac:dyDescent="0.25">
      <c r="A227" t="s">
        <v>20</v>
      </c>
      <c r="B227" t="s">
        <v>21</v>
      </c>
      <c r="C227">
        <v>6</v>
      </c>
      <c r="D227">
        <v>5</v>
      </c>
      <c r="E227" s="8"/>
      <c r="F227" s="8">
        <v>3</v>
      </c>
      <c r="G227" s="8">
        <v>3</v>
      </c>
      <c r="H227" s="21" t="s">
        <v>30</v>
      </c>
      <c r="I227" s="22" t="s">
        <v>118</v>
      </c>
      <c r="J227" s="31" t="s">
        <v>119</v>
      </c>
      <c r="N227" s="8">
        <v>4</v>
      </c>
      <c r="O227">
        <v>2</v>
      </c>
      <c r="P227" s="18">
        <v>1</v>
      </c>
      <c r="Q227" s="18">
        <f>O227*P227</f>
        <v>2</v>
      </c>
      <c r="S227" s="14" t="s">
        <v>26</v>
      </c>
    </row>
    <row r="228" spans="1:20" x14ac:dyDescent="0.25">
      <c r="A228" t="s">
        <v>20</v>
      </c>
      <c r="B228" t="s">
        <v>21</v>
      </c>
      <c r="C228">
        <v>2</v>
      </c>
      <c r="D228">
        <v>500</v>
      </c>
      <c r="E228">
        <v>1</v>
      </c>
      <c r="F228" s="8">
        <v>5</v>
      </c>
      <c r="G228">
        <v>5</v>
      </c>
      <c r="H228" s="9" t="s">
        <v>60</v>
      </c>
      <c r="I228" s="10" t="s">
        <v>61</v>
      </c>
      <c r="J228" s="11" t="s">
        <v>62</v>
      </c>
      <c r="K228">
        <v>35</v>
      </c>
      <c r="L228" s="12">
        <f t="shared" ref="L228:L233" si="14">K228/PI()</f>
        <v>11.140846016432674</v>
      </c>
      <c r="M228">
        <v>8</v>
      </c>
      <c r="N228">
        <v>12</v>
      </c>
      <c r="P228" s="13"/>
      <c r="Q228" s="13"/>
      <c r="R228" t="s">
        <v>25</v>
      </c>
      <c r="S228" t="s">
        <v>26</v>
      </c>
      <c r="T228">
        <f t="shared" si="13"/>
        <v>9.7482402643785885E-3</v>
      </c>
    </row>
    <row r="229" spans="1:20" x14ac:dyDescent="0.25">
      <c r="A229" t="s">
        <v>20</v>
      </c>
      <c r="B229" t="s">
        <v>21</v>
      </c>
      <c r="C229">
        <v>9</v>
      </c>
      <c r="D229">
        <v>500</v>
      </c>
      <c r="E229" s="8">
        <v>1</v>
      </c>
      <c r="F229" s="8">
        <v>5</v>
      </c>
      <c r="G229" s="8">
        <v>5</v>
      </c>
      <c r="H229" s="9" t="s">
        <v>60</v>
      </c>
      <c r="I229" s="10" t="s">
        <v>61</v>
      </c>
      <c r="J229" s="11" t="s">
        <v>62</v>
      </c>
      <c r="K229">
        <v>32</v>
      </c>
      <c r="L229" s="12">
        <f t="shared" si="14"/>
        <v>10.185916357881302</v>
      </c>
      <c r="M229">
        <v>4.5</v>
      </c>
      <c r="N229">
        <v>9</v>
      </c>
      <c r="P229" s="13"/>
      <c r="Q229" s="13"/>
      <c r="R229" t="s">
        <v>25</v>
      </c>
      <c r="S229" s="14" t="s">
        <v>26</v>
      </c>
      <c r="T229">
        <f t="shared" si="13"/>
        <v>8.1487330863050413E-3</v>
      </c>
    </row>
    <row r="230" spans="1:20" x14ac:dyDescent="0.25">
      <c r="A230" t="s">
        <v>20</v>
      </c>
      <c r="B230" t="s">
        <v>21</v>
      </c>
      <c r="C230">
        <v>10</v>
      </c>
      <c r="D230">
        <v>500</v>
      </c>
      <c r="E230" s="8">
        <v>1</v>
      </c>
      <c r="F230" s="8">
        <v>5</v>
      </c>
      <c r="G230" s="8">
        <v>5</v>
      </c>
      <c r="H230" s="9" t="s">
        <v>60</v>
      </c>
      <c r="I230" s="10" t="s">
        <v>61</v>
      </c>
      <c r="J230" s="11" t="s">
        <v>62</v>
      </c>
      <c r="K230">
        <v>32</v>
      </c>
      <c r="L230" s="12">
        <f t="shared" si="14"/>
        <v>10.185916357881302</v>
      </c>
      <c r="M230">
        <v>4</v>
      </c>
      <c r="N230">
        <v>10</v>
      </c>
      <c r="P230" s="13"/>
      <c r="Q230" s="13"/>
      <c r="R230" s="14" t="s">
        <v>25</v>
      </c>
      <c r="S230" s="14" t="s">
        <v>26</v>
      </c>
      <c r="T230">
        <f t="shared" si="13"/>
        <v>8.1487330863050413E-3</v>
      </c>
    </row>
    <row r="231" spans="1:20" x14ac:dyDescent="0.25">
      <c r="A231" t="s">
        <v>20</v>
      </c>
      <c r="B231" t="s">
        <v>21</v>
      </c>
      <c r="C231">
        <v>11</v>
      </c>
      <c r="D231">
        <v>500</v>
      </c>
      <c r="E231" s="8">
        <v>1</v>
      </c>
      <c r="F231" s="8">
        <v>4</v>
      </c>
      <c r="G231" s="8">
        <v>5</v>
      </c>
      <c r="H231" s="9" t="s">
        <v>60</v>
      </c>
      <c r="I231" s="10" t="s">
        <v>61</v>
      </c>
      <c r="J231" s="11" t="s">
        <v>62</v>
      </c>
      <c r="K231">
        <v>31.5</v>
      </c>
      <c r="L231" s="12">
        <f t="shared" si="14"/>
        <v>10.026761414789407</v>
      </c>
      <c r="M231">
        <v>6</v>
      </c>
      <c r="N231">
        <v>11</v>
      </c>
      <c r="P231" s="13"/>
      <c r="Q231" s="13"/>
      <c r="R231" t="s">
        <v>25</v>
      </c>
      <c r="S231" s="14" t="s">
        <v>26</v>
      </c>
      <c r="T231">
        <f t="shared" si="13"/>
        <v>7.8960746141466566E-3</v>
      </c>
    </row>
    <row r="232" spans="1:20" x14ac:dyDescent="0.25">
      <c r="A232" t="s">
        <v>20</v>
      </c>
      <c r="B232" t="s">
        <v>21</v>
      </c>
      <c r="C232">
        <v>8</v>
      </c>
      <c r="D232">
        <v>100</v>
      </c>
      <c r="E232">
        <v>1</v>
      </c>
      <c r="F232" s="8">
        <v>5</v>
      </c>
      <c r="G232">
        <v>5</v>
      </c>
      <c r="H232" s="9" t="s">
        <v>60</v>
      </c>
      <c r="I232" s="10" t="s">
        <v>61</v>
      </c>
      <c r="J232" s="11" t="s">
        <v>62</v>
      </c>
      <c r="K232">
        <v>22</v>
      </c>
      <c r="L232" s="12">
        <f t="shared" si="14"/>
        <v>7.0028174960433951</v>
      </c>
      <c r="M232">
        <v>6</v>
      </c>
      <c r="N232" s="13">
        <v>9</v>
      </c>
      <c r="P232" s="13"/>
      <c r="Q232" s="13"/>
      <c r="R232" t="s">
        <v>25</v>
      </c>
      <c r="S232" t="s">
        <v>26</v>
      </c>
      <c r="T232">
        <f t="shared" si="13"/>
        <v>3.8515496228238677E-3</v>
      </c>
    </row>
    <row r="233" spans="1:20" x14ac:dyDescent="0.25">
      <c r="A233" t="s">
        <v>20</v>
      </c>
      <c r="B233" t="s">
        <v>21</v>
      </c>
      <c r="C233">
        <v>11</v>
      </c>
      <c r="D233">
        <v>100</v>
      </c>
      <c r="E233" s="8">
        <v>1</v>
      </c>
      <c r="F233" s="8">
        <v>5</v>
      </c>
      <c r="G233" s="8">
        <v>5</v>
      </c>
      <c r="H233" s="9" t="s">
        <v>60</v>
      </c>
      <c r="I233" s="10" t="s">
        <v>61</v>
      </c>
      <c r="J233" s="11" t="s">
        <v>62</v>
      </c>
      <c r="K233">
        <v>16</v>
      </c>
      <c r="L233" s="12">
        <f t="shared" si="14"/>
        <v>5.0929581789406511</v>
      </c>
      <c r="M233">
        <v>6</v>
      </c>
      <c r="N233">
        <v>8</v>
      </c>
      <c r="P233" s="13"/>
      <c r="Q233" s="13"/>
      <c r="R233" t="s">
        <v>25</v>
      </c>
      <c r="S233" s="14" t="s">
        <v>26</v>
      </c>
      <c r="T233">
        <f t="shared" si="13"/>
        <v>2.0371832715762603E-3</v>
      </c>
    </row>
    <row r="234" spans="1:20" x14ac:dyDescent="0.25">
      <c r="A234" t="s">
        <v>20</v>
      </c>
      <c r="B234" t="s">
        <v>21</v>
      </c>
      <c r="C234">
        <v>6</v>
      </c>
      <c r="D234">
        <v>5</v>
      </c>
      <c r="E234" s="8"/>
      <c r="F234" s="8">
        <v>4</v>
      </c>
      <c r="G234" s="8">
        <v>4</v>
      </c>
      <c r="H234" s="21" t="s">
        <v>30</v>
      </c>
      <c r="I234" s="22" t="s">
        <v>118</v>
      </c>
      <c r="J234" s="31" t="s">
        <v>119</v>
      </c>
      <c r="N234" s="8">
        <v>2.5</v>
      </c>
      <c r="O234">
        <v>0.9</v>
      </c>
      <c r="P234" s="18">
        <v>0.8</v>
      </c>
      <c r="Q234" s="18">
        <f>O234*P234</f>
        <v>0.72000000000000008</v>
      </c>
      <c r="S234" s="14" t="s">
        <v>26</v>
      </c>
    </row>
    <row r="235" spans="1:20" x14ac:dyDescent="0.25">
      <c r="A235" t="s">
        <v>20</v>
      </c>
      <c r="B235" t="s">
        <v>21</v>
      </c>
      <c r="C235">
        <v>6</v>
      </c>
      <c r="D235">
        <v>5</v>
      </c>
      <c r="E235" s="8"/>
      <c r="F235" s="8">
        <v>5</v>
      </c>
      <c r="G235" s="8">
        <v>5</v>
      </c>
      <c r="H235" s="9" t="s">
        <v>60</v>
      </c>
      <c r="I235" s="10" t="s">
        <v>61</v>
      </c>
      <c r="J235" s="11" t="s">
        <v>62</v>
      </c>
      <c r="N235" s="8">
        <v>3</v>
      </c>
      <c r="O235">
        <v>1</v>
      </c>
      <c r="P235" s="18">
        <v>0.5</v>
      </c>
      <c r="Q235" s="18">
        <f>O235*P235</f>
        <v>0.5</v>
      </c>
      <c r="S235" s="14" t="s">
        <v>26</v>
      </c>
    </row>
    <row r="236" spans="1:20" x14ac:dyDescent="0.25">
      <c r="A236" t="s">
        <v>20</v>
      </c>
      <c r="B236" t="s">
        <v>21</v>
      </c>
      <c r="C236">
        <v>11</v>
      </c>
      <c r="D236">
        <v>100</v>
      </c>
      <c r="E236" s="8">
        <v>1</v>
      </c>
      <c r="F236" s="8">
        <v>6</v>
      </c>
      <c r="G236" s="8">
        <v>6</v>
      </c>
      <c r="H236" s="9" t="s">
        <v>60</v>
      </c>
      <c r="I236" s="10" t="s">
        <v>61</v>
      </c>
      <c r="J236" s="11" t="s">
        <v>62</v>
      </c>
      <c r="K236">
        <v>15</v>
      </c>
      <c r="L236" s="12">
        <f>K236/PI()</f>
        <v>4.7746482927568605</v>
      </c>
      <c r="M236">
        <v>5</v>
      </c>
      <c r="N236">
        <v>11</v>
      </c>
      <c r="P236" s="13"/>
      <c r="Q236" s="13"/>
      <c r="R236" t="s">
        <v>25</v>
      </c>
      <c r="S236" s="14" t="s">
        <v>26</v>
      </c>
      <c r="T236">
        <f t="shared" si="13"/>
        <v>1.7904931097838226E-3</v>
      </c>
    </row>
    <row r="237" spans="1:20" x14ac:dyDescent="0.25">
      <c r="A237" t="s">
        <v>20</v>
      </c>
      <c r="B237" t="s">
        <v>21</v>
      </c>
      <c r="C237">
        <v>6</v>
      </c>
      <c r="D237">
        <v>5</v>
      </c>
      <c r="E237" s="8"/>
      <c r="F237" s="8">
        <v>6</v>
      </c>
      <c r="G237" s="8">
        <v>6</v>
      </c>
      <c r="H237" s="21" t="s">
        <v>30</v>
      </c>
      <c r="I237" s="22" t="s">
        <v>118</v>
      </c>
      <c r="J237" s="31" t="s">
        <v>119</v>
      </c>
      <c r="N237" s="8">
        <v>2.5</v>
      </c>
      <c r="O237">
        <v>0.8</v>
      </c>
      <c r="P237" s="18">
        <v>0.6</v>
      </c>
      <c r="Q237" s="18">
        <f>O237*P237</f>
        <v>0.48</v>
      </c>
      <c r="S237" s="14" t="s">
        <v>26</v>
      </c>
    </row>
    <row r="238" spans="1:20" x14ac:dyDescent="0.25">
      <c r="A238" t="s">
        <v>20</v>
      </c>
      <c r="B238" t="s">
        <v>21</v>
      </c>
      <c r="C238">
        <v>5</v>
      </c>
      <c r="D238">
        <v>500</v>
      </c>
      <c r="E238" s="8">
        <v>1</v>
      </c>
      <c r="F238" s="8">
        <v>7</v>
      </c>
      <c r="G238" s="8">
        <v>7</v>
      </c>
      <c r="H238" s="9" t="s">
        <v>60</v>
      </c>
      <c r="I238" s="10" t="s">
        <v>61</v>
      </c>
      <c r="J238" s="11" t="s">
        <v>62</v>
      </c>
      <c r="K238">
        <v>40</v>
      </c>
      <c r="L238" s="12">
        <f>K238/PI()</f>
        <v>12.732395447351628</v>
      </c>
      <c r="M238">
        <v>6</v>
      </c>
      <c r="N238">
        <v>9</v>
      </c>
      <c r="P238" s="13"/>
      <c r="Q238" s="13"/>
      <c r="R238" t="s">
        <v>25</v>
      </c>
      <c r="S238" s="14" t="s">
        <v>26</v>
      </c>
      <c r="T238">
        <f t="shared" si="13"/>
        <v>1.2732395447351628E-2</v>
      </c>
    </row>
    <row r="239" spans="1:20" x14ac:dyDescent="0.25">
      <c r="A239" t="s">
        <v>20</v>
      </c>
      <c r="B239" t="s">
        <v>21</v>
      </c>
      <c r="C239">
        <v>11</v>
      </c>
      <c r="D239">
        <v>500</v>
      </c>
      <c r="E239" s="8">
        <v>2</v>
      </c>
      <c r="F239" s="8">
        <v>6</v>
      </c>
      <c r="G239" s="8">
        <v>7</v>
      </c>
      <c r="H239" s="9" t="s">
        <v>60</v>
      </c>
      <c r="I239" s="10" t="s">
        <v>61</v>
      </c>
      <c r="J239" s="11" t="s">
        <v>62</v>
      </c>
      <c r="K239">
        <v>45.5</v>
      </c>
      <c r="L239" s="12">
        <f>K239/PI()</f>
        <v>14.483099821362476</v>
      </c>
      <c r="M239">
        <v>7</v>
      </c>
      <c r="N239">
        <v>10</v>
      </c>
      <c r="P239" s="13"/>
      <c r="Q239" s="13"/>
      <c r="R239" t="s">
        <v>25</v>
      </c>
      <c r="S239" s="14" t="s">
        <v>26</v>
      </c>
      <c r="T239">
        <f t="shared" si="13"/>
        <v>1.6474526046799814E-2</v>
      </c>
    </row>
    <row r="240" spans="1:20" x14ac:dyDescent="0.25">
      <c r="A240" t="s">
        <v>20</v>
      </c>
      <c r="B240" t="s">
        <v>21</v>
      </c>
      <c r="C240">
        <v>11</v>
      </c>
      <c r="D240">
        <v>100</v>
      </c>
      <c r="E240" s="8">
        <v>1</v>
      </c>
      <c r="F240" s="8">
        <v>7</v>
      </c>
      <c r="G240" s="8">
        <v>7</v>
      </c>
      <c r="H240" s="9" t="s">
        <v>60</v>
      </c>
      <c r="I240" s="10" t="s">
        <v>61</v>
      </c>
      <c r="J240" s="11" t="s">
        <v>62</v>
      </c>
      <c r="K240">
        <v>19</v>
      </c>
      <c r="L240" s="12">
        <f>K240/PI()</f>
        <v>6.0478878374920226</v>
      </c>
      <c r="M240">
        <v>8</v>
      </c>
      <c r="N240">
        <v>10</v>
      </c>
      <c r="P240" s="13"/>
      <c r="Q240" s="13"/>
      <c r="R240" t="s">
        <v>25</v>
      </c>
      <c r="S240" s="14" t="s">
        <v>26</v>
      </c>
      <c r="T240">
        <f t="shared" si="13"/>
        <v>2.8727467228087107E-3</v>
      </c>
    </row>
    <row r="241" spans="1:20" x14ac:dyDescent="0.25">
      <c r="A241" t="s">
        <v>20</v>
      </c>
      <c r="B241" t="s">
        <v>21</v>
      </c>
      <c r="C241">
        <v>6</v>
      </c>
      <c r="D241">
        <v>5</v>
      </c>
      <c r="E241" s="8"/>
      <c r="F241" s="8">
        <v>7</v>
      </c>
      <c r="G241" s="8">
        <v>7</v>
      </c>
      <c r="H241" s="9" t="s">
        <v>105</v>
      </c>
      <c r="I241" s="19" t="s">
        <v>106</v>
      </c>
      <c r="J241" s="11" t="s">
        <v>107</v>
      </c>
      <c r="N241" s="8">
        <v>3</v>
      </c>
      <c r="O241">
        <v>2</v>
      </c>
      <c r="P241" s="18">
        <v>0.6</v>
      </c>
      <c r="Q241" s="18">
        <f>O241*P241</f>
        <v>1.2</v>
      </c>
      <c r="S241" s="14" t="s">
        <v>26</v>
      </c>
    </row>
    <row r="242" spans="1:20" x14ac:dyDescent="0.25">
      <c r="A242" t="s">
        <v>20</v>
      </c>
      <c r="B242" t="s">
        <v>21</v>
      </c>
      <c r="C242">
        <v>6</v>
      </c>
      <c r="D242">
        <v>500</v>
      </c>
      <c r="E242" s="8">
        <v>2</v>
      </c>
      <c r="F242" s="8">
        <v>7</v>
      </c>
      <c r="G242" s="8">
        <v>8</v>
      </c>
      <c r="H242" s="9" t="s">
        <v>60</v>
      </c>
      <c r="I242" s="10" t="s">
        <v>61</v>
      </c>
      <c r="J242" s="11" t="s">
        <v>62</v>
      </c>
      <c r="K242" s="8">
        <v>33</v>
      </c>
      <c r="L242" s="12">
        <f>K242/PI()</f>
        <v>10.504226244065093</v>
      </c>
      <c r="M242" s="8">
        <v>7</v>
      </c>
      <c r="N242" s="8">
        <v>12</v>
      </c>
      <c r="P242" s="13"/>
      <c r="Q242" s="13"/>
      <c r="R242" t="s">
        <v>25</v>
      </c>
      <c r="S242" s="14" t="s">
        <v>26</v>
      </c>
      <c r="T242">
        <f t="shared" si="13"/>
        <v>8.6659866513537007E-3</v>
      </c>
    </row>
    <row r="243" spans="1:20" x14ac:dyDescent="0.25">
      <c r="A243" t="s">
        <v>20</v>
      </c>
      <c r="B243" t="s">
        <v>21</v>
      </c>
      <c r="C243">
        <v>11</v>
      </c>
      <c r="D243">
        <v>500</v>
      </c>
      <c r="E243" s="8">
        <v>2</v>
      </c>
      <c r="F243" s="8">
        <v>7</v>
      </c>
      <c r="G243" s="8">
        <v>8</v>
      </c>
      <c r="H243" s="9" t="s">
        <v>60</v>
      </c>
      <c r="I243" s="10" t="s">
        <v>61</v>
      </c>
      <c r="J243" s="11" t="s">
        <v>62</v>
      </c>
      <c r="K243">
        <v>36</v>
      </c>
      <c r="L243" s="12">
        <f>K243/PI()</f>
        <v>11.459155902616464</v>
      </c>
      <c r="M243">
        <v>6</v>
      </c>
      <c r="N243">
        <v>11</v>
      </c>
      <c r="P243" s="13"/>
      <c r="Q243" s="13"/>
      <c r="R243" t="s">
        <v>25</v>
      </c>
      <c r="S243" s="14" t="s">
        <v>26</v>
      </c>
      <c r="T243">
        <f t="shared" si="13"/>
        <v>1.0313240312354817E-2</v>
      </c>
    </row>
    <row r="244" spans="1:20" x14ac:dyDescent="0.25">
      <c r="A244" t="s">
        <v>20</v>
      </c>
      <c r="B244" t="s">
        <v>21</v>
      </c>
      <c r="C244">
        <v>2</v>
      </c>
      <c r="D244">
        <v>100</v>
      </c>
      <c r="E244">
        <v>2</v>
      </c>
      <c r="F244">
        <v>8</v>
      </c>
      <c r="G244">
        <v>8</v>
      </c>
      <c r="H244" s="9" t="s">
        <v>60</v>
      </c>
      <c r="I244" s="10" t="s">
        <v>61</v>
      </c>
      <c r="J244" s="11" t="s">
        <v>62</v>
      </c>
      <c r="K244">
        <v>16</v>
      </c>
      <c r="L244" s="12">
        <f>K244/PI()</f>
        <v>5.0929581789406511</v>
      </c>
      <c r="M244">
        <v>3.5</v>
      </c>
      <c r="N244">
        <v>7</v>
      </c>
      <c r="P244" s="13"/>
      <c r="Q244" s="13"/>
      <c r="R244" t="s">
        <v>25</v>
      </c>
      <c r="S244" t="s">
        <v>26</v>
      </c>
      <c r="T244">
        <f t="shared" si="13"/>
        <v>2.0371832715762603E-3</v>
      </c>
    </row>
    <row r="245" spans="1:20" x14ac:dyDescent="0.25">
      <c r="A245" t="s">
        <v>20</v>
      </c>
      <c r="B245" t="s">
        <v>21</v>
      </c>
      <c r="C245">
        <v>6</v>
      </c>
      <c r="D245">
        <v>100</v>
      </c>
      <c r="E245" s="8">
        <v>1</v>
      </c>
      <c r="F245" s="8">
        <v>8</v>
      </c>
      <c r="G245" s="8">
        <v>8</v>
      </c>
      <c r="H245" s="9" t="s">
        <v>60</v>
      </c>
      <c r="I245" s="10" t="s">
        <v>61</v>
      </c>
      <c r="J245" s="11" t="s">
        <v>62</v>
      </c>
      <c r="K245" s="8">
        <v>21.5</v>
      </c>
      <c r="L245" s="12">
        <f>K245/PI()</f>
        <v>6.8436625529514998</v>
      </c>
      <c r="M245" s="8">
        <v>6</v>
      </c>
      <c r="N245" s="8">
        <v>11</v>
      </c>
      <c r="P245" s="13"/>
      <c r="Q245" s="13"/>
      <c r="R245" t="s">
        <v>25</v>
      </c>
      <c r="S245" s="14" t="s">
        <v>26</v>
      </c>
      <c r="T245">
        <f t="shared" si="13"/>
        <v>3.6784686222114311E-3</v>
      </c>
    </row>
    <row r="246" spans="1:20" x14ac:dyDescent="0.25">
      <c r="A246" t="s">
        <v>20</v>
      </c>
      <c r="B246" t="s">
        <v>21</v>
      </c>
      <c r="C246">
        <v>9</v>
      </c>
      <c r="D246">
        <v>500</v>
      </c>
      <c r="E246" s="8">
        <v>2</v>
      </c>
      <c r="F246" s="8">
        <v>9</v>
      </c>
      <c r="G246" s="8">
        <v>9</v>
      </c>
      <c r="H246" s="9" t="s">
        <v>60</v>
      </c>
      <c r="I246" s="10" t="s">
        <v>61</v>
      </c>
      <c r="J246" s="11" t="s">
        <v>62</v>
      </c>
      <c r="K246">
        <v>32</v>
      </c>
      <c r="L246" s="12">
        <f>K246/PI()</f>
        <v>10.185916357881302</v>
      </c>
      <c r="M246">
        <v>7</v>
      </c>
      <c r="N246">
        <v>12</v>
      </c>
      <c r="P246" s="13"/>
      <c r="Q246" s="13"/>
      <c r="R246" t="s">
        <v>25</v>
      </c>
      <c r="S246" s="14" t="s">
        <v>26</v>
      </c>
      <c r="T246">
        <f t="shared" si="13"/>
        <v>8.1487330863050413E-3</v>
      </c>
    </row>
    <row r="247" spans="1:20" x14ac:dyDescent="0.25">
      <c r="A247" t="s">
        <v>20</v>
      </c>
      <c r="B247" t="s">
        <v>21</v>
      </c>
      <c r="C247">
        <v>6</v>
      </c>
      <c r="D247">
        <v>5</v>
      </c>
      <c r="E247" s="8"/>
      <c r="F247" s="8">
        <v>8</v>
      </c>
      <c r="G247" s="8">
        <v>8</v>
      </c>
      <c r="H247" s="9" t="s">
        <v>105</v>
      </c>
      <c r="I247" s="19" t="s">
        <v>106</v>
      </c>
      <c r="J247" s="11" t="s">
        <v>107</v>
      </c>
      <c r="N247" s="8">
        <v>8</v>
      </c>
      <c r="O247">
        <v>1</v>
      </c>
      <c r="P247" s="18">
        <v>1</v>
      </c>
      <c r="Q247" s="18">
        <f>O247*P247</f>
        <v>1</v>
      </c>
      <c r="S247" s="14" t="s">
        <v>26</v>
      </c>
    </row>
    <row r="248" spans="1:20" x14ac:dyDescent="0.25">
      <c r="A248" t="s">
        <v>20</v>
      </c>
      <c r="B248" t="s">
        <v>21</v>
      </c>
      <c r="C248">
        <v>3</v>
      </c>
      <c r="D248">
        <v>500</v>
      </c>
      <c r="E248" s="8">
        <v>1</v>
      </c>
      <c r="F248" s="8">
        <v>10</v>
      </c>
      <c r="G248" s="8">
        <v>10</v>
      </c>
      <c r="H248" s="9" t="s">
        <v>60</v>
      </c>
      <c r="I248" s="10" t="s">
        <v>61</v>
      </c>
      <c r="J248" s="11" t="s">
        <v>62</v>
      </c>
      <c r="K248">
        <v>42</v>
      </c>
      <c r="L248" s="12">
        <f t="shared" ref="L248:L255" si="15">K248/PI()</f>
        <v>13.369015219719209</v>
      </c>
      <c r="M248">
        <v>5.5</v>
      </c>
      <c r="N248" s="8">
        <v>9</v>
      </c>
      <c r="P248" s="13"/>
      <c r="Q248" s="13"/>
      <c r="R248" t="s">
        <v>25</v>
      </c>
      <c r="S248" s="14" t="s">
        <v>26</v>
      </c>
      <c r="T248">
        <f t="shared" si="13"/>
        <v>1.4037465980705171E-2</v>
      </c>
    </row>
    <row r="249" spans="1:20" x14ac:dyDescent="0.25">
      <c r="A249" t="s">
        <v>20</v>
      </c>
      <c r="B249" t="s">
        <v>21</v>
      </c>
      <c r="C249">
        <v>10</v>
      </c>
      <c r="D249">
        <v>500</v>
      </c>
      <c r="E249" s="8">
        <v>3</v>
      </c>
      <c r="F249" s="8">
        <v>10</v>
      </c>
      <c r="G249" s="8">
        <v>10</v>
      </c>
      <c r="H249" s="9" t="s">
        <v>60</v>
      </c>
      <c r="I249" s="10" t="s">
        <v>61</v>
      </c>
      <c r="J249" s="11" t="s">
        <v>62</v>
      </c>
      <c r="K249">
        <v>47</v>
      </c>
      <c r="L249" s="12">
        <f t="shared" si="15"/>
        <v>14.960564650638162</v>
      </c>
      <c r="M249">
        <v>4</v>
      </c>
      <c r="N249">
        <v>10</v>
      </c>
      <c r="P249" s="13"/>
      <c r="Q249" s="13"/>
      <c r="R249" s="14" t="s">
        <v>25</v>
      </c>
      <c r="S249" s="14" t="s">
        <v>26</v>
      </c>
      <c r="T249">
        <f t="shared" si="13"/>
        <v>1.7578663464499839E-2</v>
      </c>
    </row>
    <row r="250" spans="1:20" x14ac:dyDescent="0.25">
      <c r="A250" t="s">
        <v>20</v>
      </c>
      <c r="B250" t="s">
        <v>21</v>
      </c>
      <c r="C250">
        <v>6</v>
      </c>
      <c r="D250">
        <v>500</v>
      </c>
      <c r="E250" s="8">
        <v>3</v>
      </c>
      <c r="F250" s="8">
        <v>10</v>
      </c>
      <c r="G250" s="8">
        <v>11</v>
      </c>
      <c r="H250" s="9" t="s">
        <v>60</v>
      </c>
      <c r="I250" s="10" t="s">
        <v>61</v>
      </c>
      <c r="J250" s="11" t="s">
        <v>62</v>
      </c>
      <c r="K250" s="8">
        <v>35</v>
      </c>
      <c r="L250" s="12">
        <f t="shared" si="15"/>
        <v>11.140846016432674</v>
      </c>
      <c r="M250" s="8">
        <v>6</v>
      </c>
      <c r="N250" s="8">
        <v>13</v>
      </c>
      <c r="P250" s="13"/>
      <c r="Q250" s="13"/>
      <c r="R250" t="s">
        <v>25</v>
      </c>
      <c r="S250" s="14" t="s">
        <v>26</v>
      </c>
      <c r="T250">
        <f t="shared" si="13"/>
        <v>9.7482402643785885E-3</v>
      </c>
    </row>
    <row r="251" spans="1:20" x14ac:dyDescent="0.25">
      <c r="A251" t="s">
        <v>20</v>
      </c>
      <c r="B251" t="s">
        <v>21</v>
      </c>
      <c r="C251">
        <v>9</v>
      </c>
      <c r="D251">
        <v>500</v>
      </c>
      <c r="E251" s="8">
        <v>3</v>
      </c>
      <c r="F251" s="8">
        <v>11</v>
      </c>
      <c r="G251" s="8">
        <v>11</v>
      </c>
      <c r="H251" s="9" t="s">
        <v>60</v>
      </c>
      <c r="I251" s="10" t="s">
        <v>61</v>
      </c>
      <c r="J251" s="11" t="s">
        <v>62</v>
      </c>
      <c r="K251">
        <v>35.5</v>
      </c>
      <c r="L251" s="12">
        <f t="shared" si="15"/>
        <v>11.300000959524569</v>
      </c>
      <c r="M251">
        <v>5</v>
      </c>
      <c r="N251">
        <v>10</v>
      </c>
      <c r="P251" s="13"/>
      <c r="Q251" s="13"/>
      <c r="R251" t="s">
        <v>25</v>
      </c>
      <c r="S251" s="14" t="s">
        <v>26</v>
      </c>
      <c r="T251">
        <f t="shared" si="13"/>
        <v>1.0028750851578054E-2</v>
      </c>
    </row>
    <row r="252" spans="1:20" x14ac:dyDescent="0.25">
      <c r="A252" t="s">
        <v>20</v>
      </c>
      <c r="B252" t="s">
        <v>21</v>
      </c>
      <c r="C252">
        <v>10</v>
      </c>
      <c r="D252">
        <v>500</v>
      </c>
      <c r="E252" s="8">
        <v>3</v>
      </c>
      <c r="F252" s="8">
        <v>11</v>
      </c>
      <c r="G252" s="8">
        <v>11</v>
      </c>
      <c r="H252" s="9" t="s">
        <v>60</v>
      </c>
      <c r="I252" s="10" t="s">
        <v>61</v>
      </c>
      <c r="J252" s="11" t="s">
        <v>62</v>
      </c>
      <c r="K252">
        <v>36</v>
      </c>
      <c r="L252" s="12">
        <f t="shared" si="15"/>
        <v>11.459155902616464</v>
      </c>
      <c r="M252">
        <v>5</v>
      </c>
      <c r="N252">
        <v>12</v>
      </c>
      <c r="P252" s="13"/>
      <c r="Q252" s="13"/>
      <c r="R252" s="14" t="s">
        <v>25</v>
      </c>
      <c r="S252" s="14" t="s">
        <v>26</v>
      </c>
      <c r="T252">
        <f t="shared" si="13"/>
        <v>1.0313240312354817E-2</v>
      </c>
    </row>
    <row r="253" spans="1:20" x14ac:dyDescent="0.25">
      <c r="A253" t="s">
        <v>20</v>
      </c>
      <c r="B253" t="s">
        <v>21</v>
      </c>
      <c r="C253">
        <v>6</v>
      </c>
      <c r="D253">
        <v>500</v>
      </c>
      <c r="E253" s="8">
        <v>4</v>
      </c>
      <c r="F253" s="8">
        <v>11</v>
      </c>
      <c r="G253" s="8">
        <v>12</v>
      </c>
      <c r="H253" s="9" t="s">
        <v>60</v>
      </c>
      <c r="I253" s="10" t="s">
        <v>61</v>
      </c>
      <c r="J253" s="11" t="s">
        <v>62</v>
      </c>
      <c r="K253" s="8">
        <v>34.5</v>
      </c>
      <c r="L253" s="12">
        <f t="shared" si="15"/>
        <v>10.981691073340778</v>
      </c>
      <c r="M253" s="8">
        <v>3</v>
      </c>
      <c r="N253" s="8">
        <v>10</v>
      </c>
      <c r="P253" s="13"/>
      <c r="Q253" s="13"/>
      <c r="R253" t="s">
        <v>25</v>
      </c>
      <c r="S253" s="14" t="s">
        <v>26</v>
      </c>
      <c r="T253">
        <f t="shared" si="13"/>
        <v>9.4717085507564219E-3</v>
      </c>
    </row>
    <row r="254" spans="1:20" x14ac:dyDescent="0.25">
      <c r="A254" t="s">
        <v>20</v>
      </c>
      <c r="B254" t="s">
        <v>21</v>
      </c>
      <c r="C254">
        <v>9</v>
      </c>
      <c r="D254">
        <v>500</v>
      </c>
      <c r="E254" s="8">
        <v>3</v>
      </c>
      <c r="F254" s="8">
        <v>12</v>
      </c>
      <c r="G254" s="8">
        <v>12</v>
      </c>
      <c r="H254" s="9" t="s">
        <v>60</v>
      </c>
      <c r="I254" s="10" t="s">
        <v>61</v>
      </c>
      <c r="J254" s="11" t="s">
        <v>62</v>
      </c>
      <c r="K254">
        <v>34</v>
      </c>
      <c r="L254" s="12">
        <f t="shared" si="15"/>
        <v>10.822536130248883</v>
      </c>
      <c r="M254">
        <v>6</v>
      </c>
      <c r="N254">
        <v>10</v>
      </c>
      <c r="P254" s="13"/>
      <c r="Q254" s="13"/>
      <c r="R254" t="s">
        <v>25</v>
      </c>
      <c r="S254" s="14" t="s">
        <v>26</v>
      </c>
      <c r="T254">
        <f t="shared" si="13"/>
        <v>9.1991557107115509E-3</v>
      </c>
    </row>
    <row r="255" spans="1:20" x14ac:dyDescent="0.25">
      <c r="A255" t="s">
        <v>20</v>
      </c>
      <c r="B255" t="s">
        <v>21</v>
      </c>
      <c r="C255">
        <v>3</v>
      </c>
      <c r="D255">
        <v>100</v>
      </c>
      <c r="E255" s="8">
        <v>3</v>
      </c>
      <c r="F255" s="8">
        <v>12</v>
      </c>
      <c r="G255" s="8">
        <v>12</v>
      </c>
      <c r="H255" s="9" t="s">
        <v>60</v>
      </c>
      <c r="I255" s="10" t="s">
        <v>61</v>
      </c>
      <c r="J255" s="11" t="s">
        <v>62</v>
      </c>
      <c r="K255">
        <v>17</v>
      </c>
      <c r="L255" s="12">
        <f t="shared" si="15"/>
        <v>5.4112680651244416</v>
      </c>
      <c r="M255">
        <v>5</v>
      </c>
      <c r="N255" s="8">
        <v>8</v>
      </c>
      <c r="P255" s="13"/>
      <c r="Q255" s="13"/>
      <c r="R255" t="s">
        <v>25</v>
      </c>
      <c r="S255" s="14" t="s">
        <v>26</v>
      </c>
      <c r="T255">
        <f t="shared" si="13"/>
        <v>2.2997889276778877E-3</v>
      </c>
    </row>
    <row r="256" spans="1:20" x14ac:dyDescent="0.25">
      <c r="A256" t="s">
        <v>20</v>
      </c>
      <c r="B256" t="s">
        <v>21</v>
      </c>
      <c r="C256">
        <v>6</v>
      </c>
      <c r="D256">
        <v>5</v>
      </c>
      <c r="E256" s="8"/>
      <c r="F256" s="8">
        <v>9</v>
      </c>
      <c r="G256" s="8">
        <v>9</v>
      </c>
      <c r="H256" s="9" t="s">
        <v>105</v>
      </c>
      <c r="I256" s="19" t="s">
        <v>106</v>
      </c>
      <c r="J256" s="11" t="s">
        <v>107</v>
      </c>
      <c r="N256" s="8">
        <v>7</v>
      </c>
      <c r="O256">
        <v>1</v>
      </c>
      <c r="P256" s="18">
        <v>0.9</v>
      </c>
      <c r="Q256" s="18">
        <f>O256*P256</f>
        <v>0.9</v>
      </c>
      <c r="S256" s="14" t="s">
        <v>26</v>
      </c>
    </row>
    <row r="257" spans="1:20" x14ac:dyDescent="0.25">
      <c r="A257" t="s">
        <v>20</v>
      </c>
      <c r="B257" t="s">
        <v>21</v>
      </c>
      <c r="C257">
        <v>9</v>
      </c>
      <c r="D257">
        <v>500</v>
      </c>
      <c r="E257" s="8">
        <v>3</v>
      </c>
      <c r="F257" s="8">
        <v>13</v>
      </c>
      <c r="G257" s="8">
        <v>13</v>
      </c>
      <c r="H257" s="9" t="s">
        <v>60</v>
      </c>
      <c r="I257" s="10" t="s">
        <v>61</v>
      </c>
      <c r="J257" s="11" t="s">
        <v>62</v>
      </c>
      <c r="K257">
        <v>37</v>
      </c>
      <c r="L257" s="12">
        <f>K257/PI()</f>
        <v>11.777465788800255</v>
      </c>
      <c r="M257">
        <v>5.5</v>
      </c>
      <c r="N257">
        <v>10</v>
      </c>
      <c r="P257" s="13"/>
      <c r="Q257" s="13"/>
      <c r="R257" t="s">
        <v>25</v>
      </c>
      <c r="S257" s="14" t="s">
        <v>26</v>
      </c>
      <c r="T257">
        <f t="shared" si="13"/>
        <v>1.0894155854640236E-2</v>
      </c>
    </row>
    <row r="258" spans="1:20" x14ac:dyDescent="0.25">
      <c r="A258" t="s">
        <v>20</v>
      </c>
      <c r="B258" t="s">
        <v>21</v>
      </c>
      <c r="C258">
        <v>10</v>
      </c>
      <c r="D258">
        <v>500</v>
      </c>
      <c r="E258" s="8">
        <v>4</v>
      </c>
      <c r="F258" s="8">
        <v>13</v>
      </c>
      <c r="G258" s="8">
        <v>13</v>
      </c>
      <c r="H258" s="9" t="s">
        <v>60</v>
      </c>
      <c r="I258" s="10" t="s">
        <v>61</v>
      </c>
      <c r="J258" s="11" t="s">
        <v>62</v>
      </c>
      <c r="K258">
        <v>31.5</v>
      </c>
      <c r="L258" s="12">
        <f>K258/PI()</f>
        <v>10.026761414789407</v>
      </c>
      <c r="M258">
        <v>5</v>
      </c>
      <c r="N258">
        <v>11</v>
      </c>
      <c r="P258" s="13"/>
      <c r="Q258" s="13"/>
      <c r="R258" s="14" t="s">
        <v>25</v>
      </c>
      <c r="S258" s="14" t="s">
        <v>26</v>
      </c>
      <c r="T258">
        <f t="shared" si="13"/>
        <v>7.8960746141466566E-3</v>
      </c>
    </row>
    <row r="259" spans="1:20" x14ac:dyDescent="0.25">
      <c r="A259" t="s">
        <v>20</v>
      </c>
      <c r="B259" t="s">
        <v>21</v>
      </c>
      <c r="C259">
        <v>10</v>
      </c>
      <c r="D259">
        <v>100</v>
      </c>
      <c r="E259" s="8">
        <v>1</v>
      </c>
      <c r="F259">
        <v>13</v>
      </c>
      <c r="G259">
        <v>13</v>
      </c>
      <c r="H259" s="9" t="s">
        <v>60</v>
      </c>
      <c r="I259" s="10" t="s">
        <v>61</v>
      </c>
      <c r="J259" s="11" t="s">
        <v>62</v>
      </c>
      <c r="K259">
        <v>29.5</v>
      </c>
      <c r="L259" s="12">
        <f>K259/PI()</f>
        <v>9.3901416424218258</v>
      </c>
      <c r="M259">
        <v>5</v>
      </c>
      <c r="N259">
        <v>10</v>
      </c>
      <c r="P259" s="13"/>
      <c r="Q259" s="13"/>
      <c r="R259" s="14" t="s">
        <v>25</v>
      </c>
      <c r="S259" s="14" t="s">
        <v>26</v>
      </c>
      <c r="T259">
        <f t="shared" si="13"/>
        <v>6.9252294612860976E-3</v>
      </c>
    </row>
    <row r="260" spans="1:20" x14ac:dyDescent="0.25">
      <c r="A260" t="s">
        <v>20</v>
      </c>
      <c r="B260" t="s">
        <v>21</v>
      </c>
      <c r="C260">
        <v>11</v>
      </c>
      <c r="D260">
        <v>100</v>
      </c>
      <c r="E260" s="8">
        <v>1</v>
      </c>
      <c r="F260" s="8">
        <v>13</v>
      </c>
      <c r="G260" s="8">
        <v>13</v>
      </c>
      <c r="H260" s="9" t="s">
        <v>60</v>
      </c>
      <c r="I260" s="10" t="s">
        <v>61</v>
      </c>
      <c r="J260" s="11" t="s">
        <v>62</v>
      </c>
      <c r="K260">
        <v>18.5</v>
      </c>
      <c r="L260" s="12">
        <f>K260/PI()</f>
        <v>5.8887328944001274</v>
      </c>
      <c r="M260">
        <v>6</v>
      </c>
      <c r="N260">
        <v>8</v>
      </c>
      <c r="P260" s="13"/>
      <c r="Q260" s="13"/>
      <c r="R260" t="s">
        <v>25</v>
      </c>
      <c r="S260" s="14" t="s">
        <v>26</v>
      </c>
      <c r="T260">
        <f t="shared" si="13"/>
        <v>2.723538963660059E-3</v>
      </c>
    </row>
    <row r="261" spans="1:20" x14ac:dyDescent="0.25">
      <c r="A261" t="s">
        <v>20</v>
      </c>
      <c r="B261" t="s">
        <v>21</v>
      </c>
      <c r="C261">
        <v>6</v>
      </c>
      <c r="D261">
        <v>5</v>
      </c>
      <c r="E261" s="8"/>
      <c r="F261" s="8">
        <v>10</v>
      </c>
      <c r="G261" s="8">
        <v>10</v>
      </c>
      <c r="H261" s="21" t="s">
        <v>52</v>
      </c>
      <c r="I261" s="16" t="s">
        <v>65</v>
      </c>
      <c r="J261" s="17" t="s">
        <v>66</v>
      </c>
      <c r="N261" s="8">
        <v>2</v>
      </c>
      <c r="O261">
        <v>0.9</v>
      </c>
      <c r="P261" s="18">
        <v>0.8</v>
      </c>
      <c r="Q261" s="18">
        <f>O261*P261</f>
        <v>0.72000000000000008</v>
      </c>
      <c r="S261" s="14" t="s">
        <v>26</v>
      </c>
    </row>
    <row r="262" spans="1:20" x14ac:dyDescent="0.25">
      <c r="A262" t="s">
        <v>20</v>
      </c>
      <c r="B262" t="s">
        <v>21</v>
      </c>
      <c r="C262">
        <v>5</v>
      </c>
      <c r="D262">
        <v>500</v>
      </c>
      <c r="E262" s="8">
        <v>1</v>
      </c>
      <c r="F262" s="8">
        <v>13</v>
      </c>
      <c r="G262" s="8">
        <v>14</v>
      </c>
      <c r="H262" s="9" t="s">
        <v>60</v>
      </c>
      <c r="I262" s="10" t="s">
        <v>61</v>
      </c>
      <c r="J262" s="11" t="s">
        <v>62</v>
      </c>
      <c r="K262">
        <v>34</v>
      </c>
      <c r="L262" s="12">
        <f>K262/PI()</f>
        <v>10.822536130248883</v>
      </c>
      <c r="M262">
        <v>6</v>
      </c>
      <c r="N262">
        <v>10</v>
      </c>
      <c r="P262" s="13"/>
      <c r="Q262" s="13"/>
      <c r="R262" t="s">
        <v>25</v>
      </c>
      <c r="S262" s="14" t="s">
        <v>26</v>
      </c>
      <c r="T262">
        <f t="shared" si="13"/>
        <v>9.1991557107115509E-3</v>
      </c>
    </row>
    <row r="263" spans="1:20" x14ac:dyDescent="0.25">
      <c r="A263" t="s">
        <v>20</v>
      </c>
      <c r="B263" t="s">
        <v>21</v>
      </c>
      <c r="C263">
        <v>9</v>
      </c>
      <c r="D263">
        <v>500</v>
      </c>
      <c r="E263" s="8">
        <v>3</v>
      </c>
      <c r="F263" s="8">
        <v>14</v>
      </c>
      <c r="G263" s="8">
        <v>14</v>
      </c>
      <c r="H263" s="9" t="s">
        <v>60</v>
      </c>
      <c r="I263" s="10" t="s">
        <v>61</v>
      </c>
      <c r="J263" s="11" t="s">
        <v>62</v>
      </c>
      <c r="K263">
        <v>32</v>
      </c>
      <c r="L263" s="12">
        <f>K263/PI()</f>
        <v>10.185916357881302</v>
      </c>
      <c r="M263">
        <v>6</v>
      </c>
      <c r="N263">
        <v>12</v>
      </c>
      <c r="P263" s="13"/>
      <c r="Q263" s="13"/>
      <c r="R263" t="s">
        <v>25</v>
      </c>
      <c r="S263" s="14" t="s">
        <v>26</v>
      </c>
      <c r="T263">
        <f t="shared" si="13"/>
        <v>8.1487330863050413E-3</v>
      </c>
    </row>
    <row r="264" spans="1:20" x14ac:dyDescent="0.25">
      <c r="A264" t="s">
        <v>20</v>
      </c>
      <c r="B264" t="s">
        <v>21</v>
      </c>
      <c r="C264">
        <v>11</v>
      </c>
      <c r="D264">
        <v>100</v>
      </c>
      <c r="E264" s="8">
        <v>1</v>
      </c>
      <c r="F264" s="8">
        <v>14</v>
      </c>
      <c r="G264" s="8">
        <v>14</v>
      </c>
      <c r="H264" s="9" t="s">
        <v>60</v>
      </c>
      <c r="I264" s="10" t="s">
        <v>61</v>
      </c>
      <c r="J264" s="11" t="s">
        <v>62</v>
      </c>
      <c r="K264">
        <v>24</v>
      </c>
      <c r="L264" s="12">
        <f>K264/PI()</f>
        <v>7.6394372684109761</v>
      </c>
      <c r="M264">
        <v>6</v>
      </c>
      <c r="N264">
        <v>8</v>
      </c>
      <c r="P264" s="13"/>
      <c r="Q264" s="13"/>
      <c r="R264" t="s">
        <v>25</v>
      </c>
      <c r="S264" s="14" t="s">
        <v>26</v>
      </c>
      <c r="T264">
        <f t="shared" si="13"/>
        <v>4.5836623610465855E-3</v>
      </c>
    </row>
    <row r="265" spans="1:20" x14ac:dyDescent="0.25">
      <c r="A265" t="s">
        <v>20</v>
      </c>
      <c r="B265" t="s">
        <v>21</v>
      </c>
      <c r="C265">
        <v>6</v>
      </c>
      <c r="D265">
        <v>5</v>
      </c>
      <c r="E265" s="8"/>
      <c r="F265" s="8">
        <v>11</v>
      </c>
      <c r="G265" s="8">
        <v>11</v>
      </c>
      <c r="H265" s="9" t="s">
        <v>38</v>
      </c>
      <c r="I265" s="19" t="s">
        <v>113</v>
      </c>
      <c r="J265" s="11" t="s">
        <v>114</v>
      </c>
      <c r="N265" s="8">
        <v>1</v>
      </c>
      <c r="O265">
        <v>0.5</v>
      </c>
      <c r="P265" s="18">
        <v>0.4</v>
      </c>
      <c r="Q265" s="18">
        <f>O265*P265</f>
        <v>0.2</v>
      </c>
      <c r="S265" s="14" t="s">
        <v>26</v>
      </c>
    </row>
    <row r="266" spans="1:20" x14ac:dyDescent="0.25">
      <c r="A266" t="s">
        <v>20</v>
      </c>
      <c r="B266" t="s">
        <v>21</v>
      </c>
      <c r="C266">
        <v>4</v>
      </c>
      <c r="D266">
        <v>100</v>
      </c>
      <c r="E266">
        <v>2</v>
      </c>
      <c r="F266" s="8">
        <v>14</v>
      </c>
      <c r="G266">
        <v>15</v>
      </c>
      <c r="H266" s="9" t="s">
        <v>60</v>
      </c>
      <c r="I266" s="10" t="s">
        <v>61</v>
      </c>
      <c r="J266" s="11" t="s">
        <v>62</v>
      </c>
      <c r="K266">
        <v>22.5</v>
      </c>
      <c r="L266" s="12">
        <f>K266/PI()</f>
        <v>7.1619724391352904</v>
      </c>
      <c r="M266">
        <v>1.3</v>
      </c>
      <c r="N266">
        <v>6</v>
      </c>
      <c r="P266" s="13"/>
      <c r="Q266" s="13"/>
      <c r="R266" t="s">
        <v>25</v>
      </c>
      <c r="S266" t="s">
        <v>26</v>
      </c>
      <c r="T266">
        <f t="shared" si="13"/>
        <v>4.0286094970136003E-3</v>
      </c>
    </row>
    <row r="267" spans="1:20" x14ac:dyDescent="0.25">
      <c r="A267" t="s">
        <v>20</v>
      </c>
      <c r="B267" t="s">
        <v>21</v>
      </c>
      <c r="C267">
        <v>11</v>
      </c>
      <c r="D267">
        <v>100</v>
      </c>
      <c r="E267" s="8">
        <v>2</v>
      </c>
      <c r="F267" s="8">
        <v>15</v>
      </c>
      <c r="G267" s="8">
        <v>15</v>
      </c>
      <c r="H267" s="9" t="s">
        <v>60</v>
      </c>
      <c r="I267" s="10" t="s">
        <v>61</v>
      </c>
      <c r="J267" s="11" t="s">
        <v>62</v>
      </c>
      <c r="K267">
        <v>18</v>
      </c>
      <c r="L267" s="12">
        <f>K267/PI()</f>
        <v>5.7295779513082321</v>
      </c>
      <c r="M267">
        <v>3.5</v>
      </c>
      <c r="N267">
        <v>7</v>
      </c>
      <c r="P267" s="13"/>
      <c r="Q267" s="13"/>
      <c r="R267" t="s">
        <v>25</v>
      </c>
      <c r="S267" s="14" t="s">
        <v>26</v>
      </c>
      <c r="T267">
        <f t="shared" si="13"/>
        <v>2.5783100780887042E-3</v>
      </c>
    </row>
    <row r="268" spans="1:20" x14ac:dyDescent="0.25">
      <c r="A268" t="s">
        <v>20</v>
      </c>
      <c r="B268" t="s">
        <v>21</v>
      </c>
      <c r="C268">
        <v>6</v>
      </c>
      <c r="D268">
        <v>5</v>
      </c>
      <c r="E268" s="8"/>
      <c r="F268" s="8">
        <v>12</v>
      </c>
      <c r="G268" s="8">
        <v>12</v>
      </c>
      <c r="H268" s="9" t="s">
        <v>60</v>
      </c>
      <c r="I268" s="10" t="s">
        <v>61</v>
      </c>
      <c r="J268" s="11" t="s">
        <v>62</v>
      </c>
      <c r="N268" s="8">
        <v>2.2000000000000002</v>
      </c>
      <c r="O268">
        <v>0.6</v>
      </c>
      <c r="P268" s="18">
        <v>0.4</v>
      </c>
      <c r="Q268" s="18">
        <f>O268*P268</f>
        <v>0.24</v>
      </c>
      <c r="S268" s="14" t="s">
        <v>26</v>
      </c>
    </row>
    <row r="269" spans="1:20" x14ac:dyDescent="0.25">
      <c r="A269" t="s">
        <v>20</v>
      </c>
      <c r="B269" t="s">
        <v>21</v>
      </c>
      <c r="C269">
        <v>2</v>
      </c>
      <c r="D269">
        <v>500</v>
      </c>
      <c r="E269">
        <v>1</v>
      </c>
      <c r="F269" s="8">
        <v>16</v>
      </c>
      <c r="G269">
        <v>16</v>
      </c>
      <c r="H269" s="9" t="s">
        <v>60</v>
      </c>
      <c r="I269" s="10" t="s">
        <v>61</v>
      </c>
      <c r="J269" s="11" t="s">
        <v>62</v>
      </c>
      <c r="K269">
        <v>31.5</v>
      </c>
      <c r="L269" s="12">
        <f>K269/PI()</f>
        <v>10.026761414789407</v>
      </c>
      <c r="M269">
        <v>6</v>
      </c>
      <c r="N269">
        <v>9</v>
      </c>
      <c r="P269" s="13"/>
      <c r="Q269" s="13"/>
      <c r="R269" t="s">
        <v>25</v>
      </c>
      <c r="S269" t="s">
        <v>26</v>
      </c>
      <c r="T269">
        <f t="shared" si="13"/>
        <v>7.8960746141466566E-3</v>
      </c>
    </row>
    <row r="270" spans="1:20" x14ac:dyDescent="0.25">
      <c r="A270" t="s">
        <v>20</v>
      </c>
      <c r="B270" t="s">
        <v>21</v>
      </c>
      <c r="C270">
        <v>11</v>
      </c>
      <c r="D270">
        <v>500</v>
      </c>
      <c r="E270" s="8">
        <v>3</v>
      </c>
      <c r="F270" s="8">
        <v>15</v>
      </c>
      <c r="G270" s="8">
        <v>16</v>
      </c>
      <c r="H270" s="9" t="s">
        <v>60</v>
      </c>
      <c r="I270" s="10" t="s">
        <v>61</v>
      </c>
      <c r="J270" s="11" t="s">
        <v>62</v>
      </c>
      <c r="K270">
        <v>31.5</v>
      </c>
      <c r="L270" s="12">
        <f>K270/PI()</f>
        <v>10.026761414789407</v>
      </c>
      <c r="M270">
        <v>5</v>
      </c>
      <c r="N270">
        <v>12</v>
      </c>
      <c r="P270" s="13"/>
      <c r="Q270" s="13"/>
      <c r="R270" t="s">
        <v>25</v>
      </c>
      <c r="S270" s="14" t="s">
        <v>26</v>
      </c>
      <c r="T270">
        <f t="shared" si="13"/>
        <v>7.8960746141466566E-3</v>
      </c>
    </row>
    <row r="271" spans="1:20" x14ac:dyDescent="0.25">
      <c r="A271" t="s">
        <v>20</v>
      </c>
      <c r="B271" t="s">
        <v>21</v>
      </c>
      <c r="C271">
        <v>6</v>
      </c>
      <c r="D271">
        <v>5</v>
      </c>
      <c r="E271" s="8"/>
      <c r="F271" s="8">
        <v>13</v>
      </c>
      <c r="G271" s="8">
        <v>13</v>
      </c>
      <c r="H271" s="9" t="s">
        <v>60</v>
      </c>
      <c r="I271" s="10" t="s">
        <v>61</v>
      </c>
      <c r="J271" s="11" t="s">
        <v>62</v>
      </c>
      <c r="N271" s="8">
        <v>1.9</v>
      </c>
      <c r="O271">
        <v>0.6</v>
      </c>
      <c r="P271" s="18">
        <v>0.2</v>
      </c>
      <c r="Q271" s="18">
        <f>O271*P271</f>
        <v>0.12</v>
      </c>
      <c r="S271" s="14" t="s">
        <v>26</v>
      </c>
    </row>
    <row r="272" spans="1:20" x14ac:dyDescent="0.25">
      <c r="A272" t="s">
        <v>20</v>
      </c>
      <c r="B272" t="s">
        <v>21</v>
      </c>
      <c r="C272">
        <v>6</v>
      </c>
      <c r="D272">
        <v>500</v>
      </c>
      <c r="E272" s="8">
        <v>4</v>
      </c>
      <c r="F272" s="8">
        <v>16</v>
      </c>
      <c r="G272" s="8">
        <v>17</v>
      </c>
      <c r="H272" s="9" t="s">
        <v>60</v>
      </c>
      <c r="I272" s="10" t="s">
        <v>61</v>
      </c>
      <c r="J272" s="11" t="s">
        <v>62</v>
      </c>
      <c r="K272" s="8">
        <v>34</v>
      </c>
      <c r="L272" s="12">
        <f>K272/PI()</f>
        <v>10.822536130248883</v>
      </c>
      <c r="M272" s="8">
        <v>5.5</v>
      </c>
      <c r="N272" s="8">
        <v>11</v>
      </c>
      <c r="P272" s="13"/>
      <c r="Q272" s="13"/>
      <c r="R272" t="s">
        <v>25</v>
      </c>
      <c r="S272" s="14" t="s">
        <v>26</v>
      </c>
      <c r="T272">
        <f t="shared" si="13"/>
        <v>9.1991557107115509E-3</v>
      </c>
    </row>
    <row r="273" spans="1:20" x14ac:dyDescent="0.25">
      <c r="A273" t="s">
        <v>20</v>
      </c>
      <c r="B273" t="s">
        <v>21</v>
      </c>
      <c r="C273">
        <v>11</v>
      </c>
      <c r="D273">
        <v>500</v>
      </c>
      <c r="E273" s="8">
        <v>3</v>
      </c>
      <c r="F273" s="8">
        <v>16</v>
      </c>
      <c r="G273" s="8">
        <v>17</v>
      </c>
      <c r="H273" s="9" t="s">
        <v>60</v>
      </c>
      <c r="I273" s="10" t="s">
        <v>61</v>
      </c>
      <c r="J273" s="11" t="s">
        <v>62</v>
      </c>
      <c r="K273">
        <v>35</v>
      </c>
      <c r="L273" s="12">
        <f>K273/PI()</f>
        <v>11.140846016432674</v>
      </c>
      <c r="M273">
        <v>6</v>
      </c>
      <c r="N273">
        <v>13</v>
      </c>
      <c r="P273" s="13"/>
      <c r="Q273" s="13"/>
      <c r="R273" t="s">
        <v>25</v>
      </c>
      <c r="S273" s="14" t="s">
        <v>26</v>
      </c>
      <c r="T273">
        <f t="shared" si="13"/>
        <v>9.7482402643785885E-3</v>
      </c>
    </row>
    <row r="274" spans="1:20" x14ac:dyDescent="0.25">
      <c r="A274" t="s">
        <v>20</v>
      </c>
      <c r="B274" t="s">
        <v>21</v>
      </c>
      <c r="C274">
        <v>7</v>
      </c>
      <c r="D274">
        <v>500</v>
      </c>
      <c r="E274">
        <v>2</v>
      </c>
      <c r="F274" s="8">
        <v>15</v>
      </c>
      <c r="G274" s="8">
        <v>18</v>
      </c>
      <c r="H274" s="9" t="s">
        <v>60</v>
      </c>
      <c r="I274" s="10" t="s">
        <v>61</v>
      </c>
      <c r="J274" s="11" t="s">
        <v>62</v>
      </c>
      <c r="K274">
        <v>49</v>
      </c>
      <c r="L274" s="12">
        <f>K274/PI()</f>
        <v>15.597184423005743</v>
      </c>
      <c r="M274">
        <v>9</v>
      </c>
      <c r="N274">
        <v>13</v>
      </c>
      <c r="P274" s="13"/>
      <c r="Q274" s="13"/>
      <c r="R274" t="s">
        <v>25</v>
      </c>
      <c r="S274" t="s">
        <v>26</v>
      </c>
      <c r="T274">
        <f t="shared" si="13"/>
        <v>1.9106550918182034E-2</v>
      </c>
    </row>
    <row r="275" spans="1:20" x14ac:dyDescent="0.25">
      <c r="A275" t="s">
        <v>20</v>
      </c>
      <c r="B275" t="s">
        <v>21</v>
      </c>
      <c r="C275">
        <v>11</v>
      </c>
      <c r="D275">
        <v>500</v>
      </c>
      <c r="E275" s="8">
        <v>3</v>
      </c>
      <c r="F275" s="8">
        <v>17</v>
      </c>
      <c r="G275" s="8">
        <v>18</v>
      </c>
      <c r="H275" s="9" t="s">
        <v>60</v>
      </c>
      <c r="I275" s="10" t="s">
        <v>61</v>
      </c>
      <c r="J275" s="11" t="s">
        <v>62</v>
      </c>
      <c r="K275">
        <v>34</v>
      </c>
      <c r="L275" s="12">
        <f>K275/PI()</f>
        <v>10.822536130248883</v>
      </c>
      <c r="M275">
        <v>6</v>
      </c>
      <c r="N275">
        <v>10</v>
      </c>
      <c r="P275" s="13"/>
      <c r="Q275" s="13"/>
      <c r="R275" t="s">
        <v>25</v>
      </c>
      <c r="S275" s="14" t="s">
        <v>26</v>
      </c>
      <c r="T275">
        <f t="shared" si="13"/>
        <v>9.1991557107115509E-3</v>
      </c>
    </row>
    <row r="276" spans="1:20" x14ac:dyDescent="0.25">
      <c r="A276" t="s">
        <v>20</v>
      </c>
      <c r="B276" t="s">
        <v>21</v>
      </c>
      <c r="C276">
        <v>6</v>
      </c>
      <c r="D276">
        <v>5</v>
      </c>
      <c r="E276" s="8"/>
      <c r="F276" s="8">
        <v>14</v>
      </c>
      <c r="G276" s="8">
        <v>14</v>
      </c>
      <c r="H276" s="9" t="s">
        <v>60</v>
      </c>
      <c r="I276" s="10" t="s">
        <v>61</v>
      </c>
      <c r="J276" s="11" t="s">
        <v>62</v>
      </c>
      <c r="N276" s="8">
        <v>2.5</v>
      </c>
      <c r="O276">
        <v>0.6</v>
      </c>
      <c r="P276" s="18">
        <v>0.6</v>
      </c>
      <c r="Q276" s="18">
        <f>O276*P276</f>
        <v>0.36</v>
      </c>
      <c r="S276" s="14" t="s">
        <v>26</v>
      </c>
    </row>
    <row r="277" spans="1:20" x14ac:dyDescent="0.25">
      <c r="A277" t="s">
        <v>20</v>
      </c>
      <c r="B277" t="s">
        <v>21</v>
      </c>
      <c r="C277">
        <v>2</v>
      </c>
      <c r="D277">
        <v>500</v>
      </c>
      <c r="E277">
        <v>2</v>
      </c>
      <c r="F277" s="8">
        <v>20</v>
      </c>
      <c r="G277">
        <v>20</v>
      </c>
      <c r="H277" s="9" t="s">
        <v>60</v>
      </c>
      <c r="I277" s="10" t="s">
        <v>61</v>
      </c>
      <c r="J277" s="11" t="s">
        <v>62</v>
      </c>
      <c r="K277">
        <v>34.5</v>
      </c>
      <c r="L277" s="12">
        <f t="shared" ref="L277:L316" si="16">K277/PI()</f>
        <v>10.981691073340778</v>
      </c>
      <c r="M277">
        <v>7</v>
      </c>
      <c r="N277">
        <v>10</v>
      </c>
      <c r="P277" s="13"/>
      <c r="Q277" s="13"/>
      <c r="R277" t="s">
        <v>25</v>
      </c>
      <c r="S277" t="s">
        <v>26</v>
      </c>
      <c r="T277">
        <f t="shared" si="13"/>
        <v>9.4717085507564219E-3</v>
      </c>
    </row>
    <row r="278" spans="1:20" x14ac:dyDescent="0.25">
      <c r="A278" t="s">
        <v>20</v>
      </c>
      <c r="B278" t="s">
        <v>21</v>
      </c>
      <c r="C278">
        <v>11</v>
      </c>
      <c r="D278">
        <v>500</v>
      </c>
      <c r="E278" s="8">
        <v>4</v>
      </c>
      <c r="F278" s="8">
        <v>20</v>
      </c>
      <c r="G278" s="8">
        <v>21</v>
      </c>
      <c r="H278" s="9" t="s">
        <v>60</v>
      </c>
      <c r="I278" s="10" t="s">
        <v>61</v>
      </c>
      <c r="J278" s="11" t="s">
        <v>62</v>
      </c>
      <c r="K278">
        <v>36</v>
      </c>
      <c r="L278" s="12">
        <f t="shared" si="16"/>
        <v>11.459155902616464</v>
      </c>
      <c r="M278">
        <v>6</v>
      </c>
      <c r="N278">
        <v>12</v>
      </c>
      <c r="P278" s="13"/>
      <c r="Q278" s="13"/>
      <c r="R278" t="s">
        <v>25</v>
      </c>
      <c r="S278" s="14" t="s">
        <v>26</v>
      </c>
      <c r="T278">
        <f t="shared" ref="T278:T316" si="17">PI()*(L278/2)*(L278/2)/10000</f>
        <v>1.0313240312354817E-2</v>
      </c>
    </row>
    <row r="279" spans="1:20" x14ac:dyDescent="0.25">
      <c r="A279" t="s">
        <v>20</v>
      </c>
      <c r="B279" t="s">
        <v>21</v>
      </c>
      <c r="C279">
        <v>8</v>
      </c>
      <c r="D279">
        <v>500</v>
      </c>
      <c r="E279">
        <v>2</v>
      </c>
      <c r="F279" s="8">
        <v>20</v>
      </c>
      <c r="G279">
        <v>22</v>
      </c>
      <c r="H279" s="9" t="s">
        <v>60</v>
      </c>
      <c r="I279" s="10" t="s">
        <v>61</v>
      </c>
      <c r="J279" s="11" t="s">
        <v>62</v>
      </c>
      <c r="K279">
        <v>34</v>
      </c>
      <c r="L279" s="12">
        <f t="shared" si="16"/>
        <v>10.822536130248883</v>
      </c>
      <c r="M279">
        <v>8</v>
      </c>
      <c r="N279" s="13">
        <v>11</v>
      </c>
      <c r="P279" s="13"/>
      <c r="Q279" s="13"/>
      <c r="R279" t="s">
        <v>25</v>
      </c>
      <c r="S279" t="s">
        <v>26</v>
      </c>
      <c r="T279">
        <f t="shared" si="17"/>
        <v>9.1991557107115509E-3</v>
      </c>
    </row>
    <row r="280" spans="1:20" x14ac:dyDescent="0.25">
      <c r="A280" t="s">
        <v>20</v>
      </c>
      <c r="B280" t="s">
        <v>21</v>
      </c>
      <c r="C280">
        <v>11</v>
      </c>
      <c r="D280">
        <v>500</v>
      </c>
      <c r="E280" s="8">
        <v>4</v>
      </c>
      <c r="F280" s="8">
        <v>21</v>
      </c>
      <c r="G280" s="8">
        <v>22</v>
      </c>
      <c r="H280" s="9" t="s">
        <v>60</v>
      </c>
      <c r="I280" s="10" t="s">
        <v>61</v>
      </c>
      <c r="J280" s="11" t="s">
        <v>62</v>
      </c>
      <c r="K280">
        <v>38.5</v>
      </c>
      <c r="L280" s="12">
        <f t="shared" si="16"/>
        <v>12.254930618075941</v>
      </c>
      <c r="M280">
        <v>1.4</v>
      </c>
      <c r="N280">
        <v>12</v>
      </c>
      <c r="P280" s="13"/>
      <c r="Q280" s="13"/>
      <c r="R280" t="s">
        <v>25</v>
      </c>
      <c r="S280" s="14" t="s">
        <v>26</v>
      </c>
      <c r="T280">
        <f t="shared" si="17"/>
        <v>1.1795370719898092E-2</v>
      </c>
    </row>
    <row r="281" spans="1:20" x14ac:dyDescent="0.25">
      <c r="A281" t="s">
        <v>20</v>
      </c>
      <c r="B281" t="s">
        <v>21</v>
      </c>
      <c r="C281">
        <v>11</v>
      </c>
      <c r="D281">
        <v>100</v>
      </c>
      <c r="E281" s="8">
        <v>3</v>
      </c>
      <c r="F281" s="8">
        <v>22</v>
      </c>
      <c r="G281" s="8">
        <v>22</v>
      </c>
      <c r="H281" s="9" t="s">
        <v>60</v>
      </c>
      <c r="I281" s="10" t="s">
        <v>61</v>
      </c>
      <c r="J281" s="11" t="s">
        <v>62</v>
      </c>
      <c r="K281">
        <v>22</v>
      </c>
      <c r="L281" s="12">
        <f t="shared" si="16"/>
        <v>7.0028174960433951</v>
      </c>
      <c r="M281">
        <v>3.5</v>
      </c>
      <c r="N281">
        <v>8</v>
      </c>
      <c r="P281" s="13"/>
      <c r="Q281" s="13"/>
      <c r="R281" t="s">
        <v>25</v>
      </c>
      <c r="S281" s="14" t="s">
        <v>26</v>
      </c>
      <c r="T281">
        <f t="shared" si="17"/>
        <v>3.8515496228238677E-3</v>
      </c>
    </row>
    <row r="282" spans="1:20" x14ac:dyDescent="0.25">
      <c r="A282" t="s">
        <v>20</v>
      </c>
      <c r="B282" t="s">
        <v>21</v>
      </c>
      <c r="C282">
        <v>5</v>
      </c>
      <c r="D282">
        <v>500</v>
      </c>
      <c r="E282" s="8">
        <v>2</v>
      </c>
      <c r="F282" s="8">
        <v>21</v>
      </c>
      <c r="G282" s="8">
        <v>23</v>
      </c>
      <c r="H282" s="9" t="s">
        <v>60</v>
      </c>
      <c r="I282" s="10" t="s">
        <v>61</v>
      </c>
      <c r="J282" s="11" t="s">
        <v>62</v>
      </c>
      <c r="K282">
        <v>33</v>
      </c>
      <c r="L282" s="12">
        <f t="shared" si="16"/>
        <v>10.504226244065093</v>
      </c>
      <c r="M282">
        <v>4</v>
      </c>
      <c r="N282">
        <v>10</v>
      </c>
      <c r="P282" s="13"/>
      <c r="Q282" s="13"/>
      <c r="R282" t="s">
        <v>25</v>
      </c>
      <c r="S282" s="14" t="s">
        <v>26</v>
      </c>
      <c r="T282">
        <f t="shared" si="17"/>
        <v>8.6659866513537007E-3</v>
      </c>
    </row>
    <row r="283" spans="1:20" x14ac:dyDescent="0.25">
      <c r="A283" t="s">
        <v>20</v>
      </c>
      <c r="B283" t="s">
        <v>21</v>
      </c>
      <c r="C283">
        <v>8</v>
      </c>
      <c r="D283">
        <v>500</v>
      </c>
      <c r="E283">
        <v>2</v>
      </c>
      <c r="F283" s="8">
        <v>21</v>
      </c>
      <c r="G283">
        <v>23</v>
      </c>
      <c r="H283" s="9" t="s">
        <v>60</v>
      </c>
      <c r="I283" s="10" t="s">
        <v>61</v>
      </c>
      <c r="J283" s="11" t="s">
        <v>62</v>
      </c>
      <c r="K283">
        <v>41.5</v>
      </c>
      <c r="L283" s="12">
        <f t="shared" si="16"/>
        <v>13.209860276627314</v>
      </c>
      <c r="M283">
        <v>9</v>
      </c>
      <c r="N283" s="13">
        <v>12</v>
      </c>
      <c r="P283" s="13"/>
      <c r="Q283" s="13"/>
      <c r="R283" t="s">
        <v>25</v>
      </c>
      <c r="S283" t="s">
        <v>26</v>
      </c>
      <c r="T283">
        <f t="shared" si="17"/>
        <v>1.3705230037000837E-2</v>
      </c>
    </row>
    <row r="284" spans="1:20" x14ac:dyDescent="0.25">
      <c r="A284" t="s">
        <v>20</v>
      </c>
      <c r="B284" t="s">
        <v>21</v>
      </c>
      <c r="C284">
        <v>6</v>
      </c>
      <c r="D284">
        <v>100</v>
      </c>
      <c r="E284" s="8">
        <v>3</v>
      </c>
      <c r="F284" s="8">
        <v>20</v>
      </c>
      <c r="G284" s="8">
        <v>23</v>
      </c>
      <c r="H284" s="9" t="s">
        <v>60</v>
      </c>
      <c r="I284" s="10" t="s">
        <v>61</v>
      </c>
      <c r="J284" s="11" t="s">
        <v>62</v>
      </c>
      <c r="K284" s="8">
        <v>16.5</v>
      </c>
      <c r="L284" s="12">
        <f t="shared" si="16"/>
        <v>5.2521131220325463</v>
      </c>
      <c r="M284" s="8">
        <v>5</v>
      </c>
      <c r="N284" s="8">
        <v>8</v>
      </c>
      <c r="P284" s="13"/>
      <c r="Q284" s="13"/>
      <c r="R284" t="s">
        <v>25</v>
      </c>
      <c r="S284" s="14" t="s">
        <v>26</v>
      </c>
      <c r="T284">
        <f t="shared" si="17"/>
        <v>2.1664966628384252E-3</v>
      </c>
    </row>
    <row r="285" spans="1:20" x14ac:dyDescent="0.25">
      <c r="A285" t="s">
        <v>20</v>
      </c>
      <c r="B285" t="s">
        <v>21</v>
      </c>
      <c r="C285">
        <v>11</v>
      </c>
      <c r="D285">
        <v>100</v>
      </c>
      <c r="E285" s="8">
        <v>3</v>
      </c>
      <c r="F285" s="8">
        <v>23</v>
      </c>
      <c r="G285" s="8">
        <v>23</v>
      </c>
      <c r="H285" s="9" t="s">
        <v>60</v>
      </c>
      <c r="I285" s="10" t="s">
        <v>61</v>
      </c>
      <c r="J285" s="11" t="s">
        <v>62</v>
      </c>
      <c r="K285">
        <v>21.5</v>
      </c>
      <c r="L285" s="12">
        <f t="shared" si="16"/>
        <v>6.8436625529514998</v>
      </c>
      <c r="M285">
        <v>3.5</v>
      </c>
      <c r="N285">
        <v>8</v>
      </c>
      <c r="P285" s="13"/>
      <c r="Q285" s="13"/>
      <c r="R285" t="s">
        <v>25</v>
      </c>
      <c r="S285" s="14" t="s">
        <v>26</v>
      </c>
      <c r="T285">
        <f t="shared" si="17"/>
        <v>3.6784686222114311E-3</v>
      </c>
    </row>
    <row r="286" spans="1:20" x14ac:dyDescent="0.25">
      <c r="A286" t="s">
        <v>20</v>
      </c>
      <c r="B286" t="s">
        <v>21</v>
      </c>
      <c r="C286">
        <v>5</v>
      </c>
      <c r="D286">
        <v>500</v>
      </c>
      <c r="E286" s="8">
        <v>2</v>
      </c>
      <c r="F286" s="8">
        <v>22</v>
      </c>
      <c r="G286" s="8">
        <v>24</v>
      </c>
      <c r="H286" s="9" t="s">
        <v>60</v>
      </c>
      <c r="I286" s="10" t="s">
        <v>61</v>
      </c>
      <c r="J286" s="11" t="s">
        <v>62</v>
      </c>
      <c r="K286">
        <v>35</v>
      </c>
      <c r="L286" s="12">
        <f t="shared" si="16"/>
        <v>11.140846016432674</v>
      </c>
      <c r="M286">
        <v>6</v>
      </c>
      <c r="N286">
        <v>11</v>
      </c>
      <c r="P286" s="13"/>
      <c r="Q286" s="13"/>
      <c r="R286" t="s">
        <v>25</v>
      </c>
      <c r="S286" s="14" t="s">
        <v>26</v>
      </c>
      <c r="T286">
        <f t="shared" si="17"/>
        <v>9.7482402643785885E-3</v>
      </c>
    </row>
    <row r="287" spans="1:20" x14ac:dyDescent="0.25">
      <c r="A287" t="s">
        <v>20</v>
      </c>
      <c r="B287" t="s">
        <v>21</v>
      </c>
      <c r="C287">
        <v>9</v>
      </c>
      <c r="D287">
        <v>100</v>
      </c>
      <c r="E287" s="8">
        <v>2</v>
      </c>
      <c r="F287" s="8">
        <v>24</v>
      </c>
      <c r="G287" s="8">
        <v>24</v>
      </c>
      <c r="H287" s="9" t="s">
        <v>60</v>
      </c>
      <c r="I287" s="10" t="s">
        <v>61</v>
      </c>
      <c r="J287" s="11" t="s">
        <v>62</v>
      </c>
      <c r="K287" s="8">
        <v>21</v>
      </c>
      <c r="L287" s="12">
        <f t="shared" si="16"/>
        <v>6.6845076098596046</v>
      </c>
      <c r="M287" s="8">
        <v>3</v>
      </c>
      <c r="N287" s="8">
        <v>9</v>
      </c>
      <c r="P287" s="13"/>
      <c r="Q287" s="13"/>
      <c r="R287" t="s">
        <v>25</v>
      </c>
      <c r="S287" s="14" t="s">
        <v>26</v>
      </c>
      <c r="T287">
        <f t="shared" si="17"/>
        <v>3.5093664951762926E-3</v>
      </c>
    </row>
    <row r="288" spans="1:20" x14ac:dyDescent="0.25">
      <c r="A288" t="s">
        <v>20</v>
      </c>
      <c r="B288" t="s">
        <v>21</v>
      </c>
      <c r="C288">
        <v>1</v>
      </c>
      <c r="D288">
        <v>500</v>
      </c>
      <c r="E288">
        <v>4</v>
      </c>
      <c r="F288" s="8">
        <v>22</v>
      </c>
      <c r="G288">
        <v>25</v>
      </c>
      <c r="H288" s="9" t="s">
        <v>60</v>
      </c>
      <c r="I288" s="10" t="s">
        <v>61</v>
      </c>
      <c r="J288" s="11" t="s">
        <v>62</v>
      </c>
      <c r="K288">
        <v>54.5</v>
      </c>
      <c r="L288" s="12">
        <f t="shared" si="16"/>
        <v>17.347888797016591</v>
      </c>
      <c r="M288">
        <v>8</v>
      </c>
      <c r="N288">
        <v>15</v>
      </c>
      <c r="P288" s="13"/>
      <c r="Q288" s="13"/>
      <c r="R288" t="s">
        <v>25</v>
      </c>
      <c r="S288" t="s">
        <v>26</v>
      </c>
      <c r="T288">
        <f t="shared" si="17"/>
        <v>2.36364984859351E-2</v>
      </c>
    </row>
    <row r="289" spans="1:20" x14ac:dyDescent="0.25">
      <c r="A289" t="s">
        <v>20</v>
      </c>
      <c r="B289" t="s">
        <v>21</v>
      </c>
      <c r="C289">
        <v>9</v>
      </c>
      <c r="D289">
        <v>100</v>
      </c>
      <c r="E289" s="8">
        <v>2</v>
      </c>
      <c r="F289" s="8">
        <v>25</v>
      </c>
      <c r="G289" s="8">
        <v>25</v>
      </c>
      <c r="H289" s="9" t="s">
        <v>60</v>
      </c>
      <c r="I289" s="10" t="s">
        <v>61</v>
      </c>
      <c r="J289" s="11" t="s">
        <v>62</v>
      </c>
      <c r="K289" s="8">
        <v>25</v>
      </c>
      <c r="L289" s="12">
        <f t="shared" si="16"/>
        <v>7.9577471545947667</v>
      </c>
      <c r="M289" s="8">
        <v>5</v>
      </c>
      <c r="N289" s="8">
        <v>9</v>
      </c>
      <c r="P289" s="13"/>
      <c r="Q289" s="13"/>
      <c r="R289" t="s">
        <v>25</v>
      </c>
      <c r="S289" s="14" t="s">
        <v>26</v>
      </c>
      <c r="T289">
        <f t="shared" si="17"/>
        <v>4.9735919716217287E-3</v>
      </c>
    </row>
    <row r="290" spans="1:20" x14ac:dyDescent="0.25">
      <c r="A290" t="s">
        <v>20</v>
      </c>
      <c r="B290" t="s">
        <v>21</v>
      </c>
      <c r="C290">
        <v>11</v>
      </c>
      <c r="D290">
        <v>100</v>
      </c>
      <c r="E290" s="8">
        <v>3</v>
      </c>
      <c r="F290" s="8">
        <v>25</v>
      </c>
      <c r="G290" s="8">
        <v>25</v>
      </c>
      <c r="H290" s="9" t="s">
        <v>60</v>
      </c>
      <c r="I290" s="10" t="s">
        <v>61</v>
      </c>
      <c r="J290" s="11" t="s">
        <v>62</v>
      </c>
      <c r="K290">
        <v>18</v>
      </c>
      <c r="L290" s="12">
        <f t="shared" si="16"/>
        <v>5.7295779513082321</v>
      </c>
      <c r="M290">
        <v>5.5</v>
      </c>
      <c r="N290">
        <v>5.5</v>
      </c>
      <c r="P290" s="13"/>
      <c r="Q290" s="13"/>
      <c r="R290" t="s">
        <v>25</v>
      </c>
      <c r="S290" s="14" t="s">
        <v>26</v>
      </c>
      <c r="T290">
        <f t="shared" si="17"/>
        <v>2.5783100780887042E-3</v>
      </c>
    </row>
    <row r="291" spans="1:20" x14ac:dyDescent="0.25">
      <c r="A291" t="s">
        <v>20</v>
      </c>
      <c r="B291" t="s">
        <v>21</v>
      </c>
      <c r="C291">
        <v>9</v>
      </c>
      <c r="D291">
        <v>500</v>
      </c>
      <c r="E291" s="8">
        <v>4</v>
      </c>
      <c r="F291" s="8">
        <v>23</v>
      </c>
      <c r="G291" s="8">
        <v>26</v>
      </c>
      <c r="H291" s="9" t="s">
        <v>60</v>
      </c>
      <c r="I291" s="10" t="s">
        <v>61</v>
      </c>
      <c r="J291" s="11" t="s">
        <v>62</v>
      </c>
      <c r="K291">
        <v>35.5</v>
      </c>
      <c r="L291" s="12">
        <f t="shared" si="16"/>
        <v>11.300000959524569</v>
      </c>
      <c r="M291">
        <v>2.2000000000000002</v>
      </c>
      <c r="N291">
        <v>9</v>
      </c>
      <c r="P291" s="13"/>
      <c r="Q291" s="13"/>
      <c r="R291" t="s">
        <v>25</v>
      </c>
      <c r="S291" s="14" t="s">
        <v>26</v>
      </c>
      <c r="T291">
        <f t="shared" si="17"/>
        <v>1.0028750851578054E-2</v>
      </c>
    </row>
    <row r="292" spans="1:20" x14ac:dyDescent="0.25">
      <c r="A292" t="s">
        <v>20</v>
      </c>
      <c r="B292" t="s">
        <v>21</v>
      </c>
      <c r="C292">
        <v>9</v>
      </c>
      <c r="D292">
        <v>500</v>
      </c>
      <c r="E292" s="8">
        <v>4</v>
      </c>
      <c r="F292" s="8">
        <v>25</v>
      </c>
      <c r="G292" s="8">
        <v>28</v>
      </c>
      <c r="H292" s="9" t="s">
        <v>60</v>
      </c>
      <c r="I292" s="10" t="s">
        <v>61</v>
      </c>
      <c r="J292" s="11" t="s">
        <v>62</v>
      </c>
      <c r="K292">
        <v>37.200000000000003</v>
      </c>
      <c r="L292" s="12">
        <f t="shared" si="16"/>
        <v>11.841127766037014</v>
      </c>
      <c r="M292">
        <v>4</v>
      </c>
      <c r="N292">
        <v>10</v>
      </c>
      <c r="P292" s="13"/>
      <c r="Q292" s="13"/>
      <c r="R292" t="s">
        <v>25</v>
      </c>
      <c r="S292" s="14" t="s">
        <v>26</v>
      </c>
      <c r="T292">
        <f t="shared" si="17"/>
        <v>1.1012248822414424E-2</v>
      </c>
    </row>
    <row r="293" spans="1:20" x14ac:dyDescent="0.25">
      <c r="A293" t="s">
        <v>20</v>
      </c>
      <c r="B293" t="s">
        <v>21</v>
      </c>
      <c r="C293">
        <v>4</v>
      </c>
      <c r="D293">
        <v>500</v>
      </c>
      <c r="E293">
        <v>2</v>
      </c>
      <c r="F293" s="8">
        <v>28</v>
      </c>
      <c r="G293">
        <v>29</v>
      </c>
      <c r="H293" s="9" t="s">
        <v>60</v>
      </c>
      <c r="I293" s="10" t="s">
        <v>61</v>
      </c>
      <c r="J293" s="11" t="s">
        <v>62</v>
      </c>
      <c r="K293">
        <v>48.5</v>
      </c>
      <c r="L293" s="12">
        <f t="shared" si="16"/>
        <v>15.438029479913848</v>
      </c>
      <c r="M293">
        <v>3.5</v>
      </c>
      <c r="N293">
        <v>13</v>
      </c>
      <c r="P293" s="13"/>
      <c r="Q293" s="13"/>
      <c r="R293" t="s">
        <v>25</v>
      </c>
      <c r="S293" t="s">
        <v>26</v>
      </c>
      <c r="T293">
        <f t="shared" si="17"/>
        <v>1.8718610744395538E-2</v>
      </c>
    </row>
    <row r="294" spans="1:20" x14ac:dyDescent="0.25">
      <c r="A294" t="s">
        <v>20</v>
      </c>
      <c r="B294" t="s">
        <v>21</v>
      </c>
      <c r="C294">
        <v>5</v>
      </c>
      <c r="D294">
        <v>500</v>
      </c>
      <c r="E294" s="8">
        <v>3</v>
      </c>
      <c r="F294" s="8">
        <v>28</v>
      </c>
      <c r="G294" s="8">
        <v>30</v>
      </c>
      <c r="H294" s="9" t="s">
        <v>60</v>
      </c>
      <c r="I294" s="10" t="s">
        <v>61</v>
      </c>
      <c r="J294" s="11" t="s">
        <v>62</v>
      </c>
      <c r="K294">
        <v>31.5</v>
      </c>
      <c r="L294" s="12">
        <f t="shared" si="16"/>
        <v>10.026761414789407</v>
      </c>
      <c r="M294">
        <v>6</v>
      </c>
      <c r="N294">
        <v>9</v>
      </c>
      <c r="P294" s="13"/>
      <c r="Q294" s="13"/>
      <c r="R294" t="s">
        <v>25</v>
      </c>
      <c r="S294" s="14" t="s">
        <v>26</v>
      </c>
      <c r="T294">
        <f t="shared" si="17"/>
        <v>7.8960746141466566E-3</v>
      </c>
    </row>
    <row r="295" spans="1:20" x14ac:dyDescent="0.25">
      <c r="A295" t="s">
        <v>20</v>
      </c>
      <c r="B295" t="s">
        <v>21</v>
      </c>
      <c r="C295">
        <v>11</v>
      </c>
      <c r="D295">
        <v>100</v>
      </c>
      <c r="E295" s="8">
        <v>3</v>
      </c>
      <c r="F295" s="8">
        <v>30</v>
      </c>
      <c r="G295" s="8">
        <v>30</v>
      </c>
      <c r="H295" s="9" t="s">
        <v>60</v>
      </c>
      <c r="I295" s="10" t="s">
        <v>61</v>
      </c>
      <c r="J295" s="11" t="s">
        <v>62</v>
      </c>
      <c r="K295">
        <v>18.5</v>
      </c>
      <c r="L295" s="12">
        <f t="shared" si="16"/>
        <v>5.8887328944001274</v>
      </c>
      <c r="M295">
        <v>3</v>
      </c>
      <c r="N295">
        <v>6</v>
      </c>
      <c r="P295" s="13"/>
      <c r="Q295" s="13"/>
      <c r="R295" t="s">
        <v>25</v>
      </c>
      <c r="S295" s="14" t="s">
        <v>26</v>
      </c>
      <c r="T295">
        <f t="shared" si="17"/>
        <v>2.723538963660059E-3</v>
      </c>
    </row>
    <row r="296" spans="1:20" x14ac:dyDescent="0.25">
      <c r="A296" t="s">
        <v>20</v>
      </c>
      <c r="B296" t="s">
        <v>21</v>
      </c>
      <c r="C296">
        <v>5</v>
      </c>
      <c r="D296">
        <v>500</v>
      </c>
      <c r="E296" s="8">
        <v>3</v>
      </c>
      <c r="F296" s="8">
        <v>29</v>
      </c>
      <c r="G296" s="8">
        <v>31</v>
      </c>
      <c r="H296" s="9" t="s">
        <v>60</v>
      </c>
      <c r="I296" s="10" t="s">
        <v>61</v>
      </c>
      <c r="J296" s="11" t="s">
        <v>62</v>
      </c>
      <c r="K296">
        <v>35</v>
      </c>
      <c r="L296" s="12">
        <f t="shared" si="16"/>
        <v>11.140846016432674</v>
      </c>
      <c r="M296">
        <v>5.5</v>
      </c>
      <c r="N296">
        <v>11</v>
      </c>
      <c r="P296" s="13"/>
      <c r="Q296" s="13"/>
      <c r="R296" t="s">
        <v>25</v>
      </c>
      <c r="S296" s="14" t="s">
        <v>26</v>
      </c>
      <c r="T296">
        <f t="shared" si="17"/>
        <v>9.7482402643785885E-3</v>
      </c>
    </row>
    <row r="297" spans="1:20" x14ac:dyDescent="0.25">
      <c r="A297" t="s">
        <v>20</v>
      </c>
      <c r="B297" t="s">
        <v>21</v>
      </c>
      <c r="C297">
        <v>2</v>
      </c>
      <c r="D297">
        <v>500</v>
      </c>
      <c r="E297">
        <v>2</v>
      </c>
      <c r="F297" s="8">
        <v>31</v>
      </c>
      <c r="G297">
        <v>32</v>
      </c>
      <c r="H297" s="9" t="s">
        <v>60</v>
      </c>
      <c r="I297" s="10" t="s">
        <v>61</v>
      </c>
      <c r="J297" s="11" t="s">
        <v>62</v>
      </c>
      <c r="K297">
        <v>48</v>
      </c>
      <c r="L297" s="12">
        <f t="shared" si="16"/>
        <v>15.278874536821952</v>
      </c>
      <c r="M297">
        <v>7</v>
      </c>
      <c r="N297">
        <v>11</v>
      </c>
      <c r="P297" s="13"/>
      <c r="Q297" s="13"/>
      <c r="R297" t="s">
        <v>25</v>
      </c>
      <c r="S297" t="s">
        <v>26</v>
      </c>
      <c r="T297">
        <f t="shared" si="17"/>
        <v>1.8334649444186342E-2</v>
      </c>
    </row>
    <row r="298" spans="1:20" x14ac:dyDescent="0.25">
      <c r="A298" t="s">
        <v>20</v>
      </c>
      <c r="B298" t="s">
        <v>21</v>
      </c>
      <c r="C298">
        <v>5</v>
      </c>
      <c r="D298">
        <v>500</v>
      </c>
      <c r="E298" s="8">
        <v>3</v>
      </c>
      <c r="F298" s="8">
        <v>30</v>
      </c>
      <c r="G298" s="8">
        <v>32</v>
      </c>
      <c r="H298" s="9" t="s">
        <v>60</v>
      </c>
      <c r="I298" s="10" t="s">
        <v>61</v>
      </c>
      <c r="J298" s="11" t="s">
        <v>62</v>
      </c>
      <c r="K298">
        <v>34</v>
      </c>
      <c r="L298" s="12">
        <f t="shared" si="16"/>
        <v>10.822536130248883</v>
      </c>
      <c r="M298">
        <v>6</v>
      </c>
      <c r="N298">
        <v>10</v>
      </c>
      <c r="P298" s="13"/>
      <c r="Q298" s="13"/>
      <c r="R298" t="s">
        <v>25</v>
      </c>
      <c r="S298" s="14" t="s">
        <v>26</v>
      </c>
      <c r="T298">
        <f t="shared" si="17"/>
        <v>9.1991557107115509E-3</v>
      </c>
    </row>
    <row r="299" spans="1:20" x14ac:dyDescent="0.25">
      <c r="A299" t="s">
        <v>20</v>
      </c>
      <c r="B299" t="s">
        <v>21</v>
      </c>
      <c r="C299">
        <v>4</v>
      </c>
      <c r="D299">
        <v>500</v>
      </c>
      <c r="E299">
        <v>2</v>
      </c>
      <c r="F299" s="8">
        <v>32</v>
      </c>
      <c r="G299">
        <v>33</v>
      </c>
      <c r="H299" s="9" t="s">
        <v>60</v>
      </c>
      <c r="I299" s="10" t="s">
        <v>61</v>
      </c>
      <c r="J299" s="11" t="s">
        <v>62</v>
      </c>
      <c r="K299">
        <v>33</v>
      </c>
      <c r="L299" s="12">
        <f t="shared" si="16"/>
        <v>10.504226244065093</v>
      </c>
      <c r="M299">
        <v>4</v>
      </c>
      <c r="N299">
        <v>9</v>
      </c>
      <c r="P299" s="13"/>
      <c r="Q299" s="13"/>
      <c r="R299" t="s">
        <v>25</v>
      </c>
      <c r="S299" t="s">
        <v>26</v>
      </c>
      <c r="T299">
        <f t="shared" si="17"/>
        <v>8.6659866513537007E-3</v>
      </c>
    </row>
    <row r="300" spans="1:20" x14ac:dyDescent="0.25">
      <c r="A300" t="s">
        <v>20</v>
      </c>
      <c r="B300" t="s">
        <v>21</v>
      </c>
      <c r="C300">
        <v>9</v>
      </c>
      <c r="D300">
        <v>100</v>
      </c>
      <c r="E300" s="8">
        <v>3</v>
      </c>
      <c r="F300" s="8">
        <v>33</v>
      </c>
      <c r="G300" s="8">
        <v>33</v>
      </c>
      <c r="H300" s="9" t="s">
        <v>60</v>
      </c>
      <c r="I300" s="10" t="s">
        <v>61</v>
      </c>
      <c r="J300" s="11" t="s">
        <v>62</v>
      </c>
      <c r="K300" s="8">
        <v>25.5</v>
      </c>
      <c r="L300" s="12">
        <f t="shared" si="16"/>
        <v>8.1169020976866619</v>
      </c>
      <c r="M300" s="8">
        <v>7</v>
      </c>
      <c r="N300" s="8">
        <v>10</v>
      </c>
      <c r="P300" s="13"/>
      <c r="Q300" s="13"/>
      <c r="R300" t="s">
        <v>25</v>
      </c>
      <c r="S300" s="14" t="s">
        <v>26</v>
      </c>
      <c r="T300">
        <f t="shared" si="17"/>
        <v>5.1745250872752471E-3</v>
      </c>
    </row>
    <row r="301" spans="1:20" x14ac:dyDescent="0.25">
      <c r="A301" t="s">
        <v>20</v>
      </c>
      <c r="B301" t="s">
        <v>21</v>
      </c>
      <c r="C301">
        <v>7</v>
      </c>
      <c r="D301">
        <v>500</v>
      </c>
      <c r="E301">
        <v>3</v>
      </c>
      <c r="F301" s="8">
        <v>31</v>
      </c>
      <c r="G301" s="8">
        <v>34</v>
      </c>
      <c r="H301" s="9" t="s">
        <v>60</v>
      </c>
      <c r="I301" s="10" t="s">
        <v>61</v>
      </c>
      <c r="J301" s="11" t="s">
        <v>62</v>
      </c>
      <c r="K301">
        <v>38.5</v>
      </c>
      <c r="L301" s="12">
        <f t="shared" si="16"/>
        <v>12.254930618075941</v>
      </c>
      <c r="M301">
        <v>5</v>
      </c>
      <c r="N301">
        <v>13</v>
      </c>
      <c r="P301" s="13"/>
      <c r="Q301" s="13"/>
      <c r="R301" t="s">
        <v>25</v>
      </c>
      <c r="S301" t="s">
        <v>26</v>
      </c>
      <c r="T301">
        <f t="shared" si="17"/>
        <v>1.1795370719898092E-2</v>
      </c>
    </row>
    <row r="302" spans="1:20" x14ac:dyDescent="0.25">
      <c r="A302" t="s">
        <v>20</v>
      </c>
      <c r="B302" t="s">
        <v>21</v>
      </c>
      <c r="C302">
        <v>11</v>
      </c>
      <c r="D302">
        <v>100</v>
      </c>
      <c r="E302" s="8">
        <v>3</v>
      </c>
      <c r="F302" s="8">
        <v>34</v>
      </c>
      <c r="G302" s="8">
        <v>34</v>
      </c>
      <c r="H302" s="9" t="s">
        <v>60</v>
      </c>
      <c r="I302" s="10" t="s">
        <v>61</v>
      </c>
      <c r="J302" s="11" t="s">
        <v>62</v>
      </c>
      <c r="K302">
        <v>31</v>
      </c>
      <c r="L302" s="12">
        <f t="shared" si="16"/>
        <v>9.8676064716975116</v>
      </c>
      <c r="M302">
        <v>6</v>
      </c>
      <c r="N302">
        <v>11</v>
      </c>
      <c r="P302" s="13"/>
      <c r="Q302" s="13"/>
      <c r="R302" t="s">
        <v>25</v>
      </c>
      <c r="S302" s="14" t="s">
        <v>26</v>
      </c>
      <c r="T302">
        <f t="shared" si="17"/>
        <v>7.6473950155655718E-3</v>
      </c>
    </row>
    <row r="303" spans="1:20" x14ac:dyDescent="0.25">
      <c r="A303" t="s">
        <v>20</v>
      </c>
      <c r="B303" t="s">
        <v>21</v>
      </c>
      <c r="C303">
        <v>8</v>
      </c>
      <c r="D303">
        <v>500</v>
      </c>
      <c r="E303">
        <v>3</v>
      </c>
      <c r="F303" s="8">
        <v>30</v>
      </c>
      <c r="G303">
        <v>35</v>
      </c>
      <c r="H303" s="9" t="s">
        <v>60</v>
      </c>
      <c r="I303" s="10" t="s">
        <v>61</v>
      </c>
      <c r="J303" s="11" t="s">
        <v>62</v>
      </c>
      <c r="K303">
        <v>42</v>
      </c>
      <c r="L303" s="12">
        <f t="shared" si="16"/>
        <v>13.369015219719209</v>
      </c>
      <c r="M303">
        <v>9</v>
      </c>
      <c r="N303" s="13">
        <v>13</v>
      </c>
      <c r="P303" s="13"/>
      <c r="Q303" s="13"/>
      <c r="R303" t="s">
        <v>25</v>
      </c>
      <c r="S303" t="s">
        <v>26</v>
      </c>
      <c r="T303">
        <f t="shared" si="17"/>
        <v>1.4037465980705171E-2</v>
      </c>
    </row>
    <row r="304" spans="1:20" x14ac:dyDescent="0.25">
      <c r="A304" t="s">
        <v>20</v>
      </c>
      <c r="B304" t="s">
        <v>21</v>
      </c>
      <c r="C304">
        <v>9</v>
      </c>
      <c r="D304">
        <v>100</v>
      </c>
      <c r="E304" s="8">
        <v>3</v>
      </c>
      <c r="F304" s="8">
        <v>35</v>
      </c>
      <c r="G304" s="8">
        <v>35</v>
      </c>
      <c r="H304" s="9" t="s">
        <v>60</v>
      </c>
      <c r="I304" s="10" t="s">
        <v>61</v>
      </c>
      <c r="J304" s="11" t="s">
        <v>62</v>
      </c>
      <c r="K304" s="8">
        <v>21.5</v>
      </c>
      <c r="L304" s="12">
        <f t="shared" si="16"/>
        <v>6.8436625529514998</v>
      </c>
      <c r="M304" s="8">
        <v>5</v>
      </c>
      <c r="N304" s="8">
        <v>7</v>
      </c>
      <c r="P304" s="13"/>
      <c r="Q304" s="13"/>
      <c r="R304" t="s">
        <v>25</v>
      </c>
      <c r="S304" s="14" t="s">
        <v>26</v>
      </c>
      <c r="T304">
        <f t="shared" si="17"/>
        <v>3.6784686222114311E-3</v>
      </c>
    </row>
    <row r="305" spans="1:20" x14ac:dyDescent="0.25">
      <c r="A305" t="s">
        <v>20</v>
      </c>
      <c r="B305" t="s">
        <v>21</v>
      </c>
      <c r="C305">
        <v>4</v>
      </c>
      <c r="D305">
        <v>500</v>
      </c>
      <c r="E305">
        <v>3</v>
      </c>
      <c r="F305" s="8">
        <v>37</v>
      </c>
      <c r="G305">
        <v>38</v>
      </c>
      <c r="H305" s="9" t="s">
        <v>60</v>
      </c>
      <c r="I305" s="10" t="s">
        <v>61</v>
      </c>
      <c r="J305" s="11" t="s">
        <v>62</v>
      </c>
      <c r="K305">
        <v>32</v>
      </c>
      <c r="L305" s="12">
        <f t="shared" si="16"/>
        <v>10.185916357881302</v>
      </c>
      <c r="M305">
        <v>4</v>
      </c>
      <c r="N305">
        <v>10</v>
      </c>
      <c r="P305" s="13"/>
      <c r="Q305" s="13"/>
      <c r="R305" t="s">
        <v>25</v>
      </c>
      <c r="S305" t="s">
        <v>26</v>
      </c>
      <c r="T305">
        <f t="shared" si="17"/>
        <v>8.1487330863050413E-3</v>
      </c>
    </row>
    <row r="306" spans="1:20" x14ac:dyDescent="0.25">
      <c r="A306" t="s">
        <v>20</v>
      </c>
      <c r="B306" t="s">
        <v>21</v>
      </c>
      <c r="C306">
        <v>9</v>
      </c>
      <c r="D306">
        <v>100</v>
      </c>
      <c r="E306" s="8">
        <v>3</v>
      </c>
      <c r="F306" s="8">
        <v>39</v>
      </c>
      <c r="G306" s="8">
        <v>39</v>
      </c>
      <c r="H306" s="9" t="s">
        <v>60</v>
      </c>
      <c r="I306" s="10" t="s">
        <v>61</v>
      </c>
      <c r="J306" s="11" t="s">
        <v>62</v>
      </c>
      <c r="K306" s="8">
        <v>19.5</v>
      </c>
      <c r="L306" s="12">
        <f t="shared" si="16"/>
        <v>6.2070427805839179</v>
      </c>
      <c r="M306" s="8">
        <v>6</v>
      </c>
      <c r="N306" s="8">
        <v>9</v>
      </c>
      <c r="P306" s="13"/>
      <c r="Q306" s="13"/>
      <c r="R306" t="s">
        <v>25</v>
      </c>
      <c r="S306" s="14" t="s">
        <v>26</v>
      </c>
      <c r="T306">
        <f t="shared" si="17"/>
        <v>3.0259333555346601E-3</v>
      </c>
    </row>
    <row r="307" spans="1:20" x14ac:dyDescent="0.25">
      <c r="A307" t="s">
        <v>20</v>
      </c>
      <c r="B307" t="s">
        <v>21</v>
      </c>
      <c r="C307">
        <v>9</v>
      </c>
      <c r="D307">
        <v>100</v>
      </c>
      <c r="E307" s="8">
        <v>3</v>
      </c>
      <c r="F307" s="8">
        <v>40</v>
      </c>
      <c r="G307" s="8">
        <v>40</v>
      </c>
      <c r="H307" s="9" t="s">
        <v>60</v>
      </c>
      <c r="I307" s="10" t="s">
        <v>61</v>
      </c>
      <c r="J307" s="11" t="s">
        <v>62</v>
      </c>
      <c r="K307" s="8">
        <v>16</v>
      </c>
      <c r="L307" s="12">
        <f t="shared" si="16"/>
        <v>5.0929581789406511</v>
      </c>
      <c r="M307" s="8">
        <v>4</v>
      </c>
      <c r="N307" s="8">
        <v>8</v>
      </c>
      <c r="P307" s="13"/>
      <c r="Q307" s="13"/>
      <c r="R307" t="s">
        <v>25</v>
      </c>
      <c r="S307" s="14" t="s">
        <v>26</v>
      </c>
      <c r="T307">
        <f t="shared" si="17"/>
        <v>2.0371832715762603E-3</v>
      </c>
    </row>
    <row r="308" spans="1:20" x14ac:dyDescent="0.25">
      <c r="A308" t="s">
        <v>20</v>
      </c>
      <c r="B308" t="s">
        <v>21</v>
      </c>
      <c r="C308">
        <v>2</v>
      </c>
      <c r="D308">
        <v>500</v>
      </c>
      <c r="E308">
        <v>3</v>
      </c>
      <c r="F308" s="8">
        <v>44</v>
      </c>
      <c r="G308">
        <v>46</v>
      </c>
      <c r="H308" s="9" t="s">
        <v>60</v>
      </c>
      <c r="I308" s="10" t="s">
        <v>61</v>
      </c>
      <c r="J308" s="11" t="s">
        <v>62</v>
      </c>
      <c r="K308">
        <v>36</v>
      </c>
      <c r="L308" s="12">
        <f t="shared" si="16"/>
        <v>11.459155902616464</v>
      </c>
      <c r="M308">
        <v>5.5</v>
      </c>
      <c r="N308">
        <v>10</v>
      </c>
      <c r="P308" s="13"/>
      <c r="Q308" s="13"/>
      <c r="R308" t="s">
        <v>25</v>
      </c>
      <c r="S308" t="s">
        <v>26</v>
      </c>
      <c r="T308">
        <f t="shared" si="17"/>
        <v>1.0313240312354817E-2</v>
      </c>
    </row>
    <row r="309" spans="1:20" x14ac:dyDescent="0.25">
      <c r="A309" t="s">
        <v>20</v>
      </c>
      <c r="B309" t="s">
        <v>21</v>
      </c>
      <c r="C309">
        <v>9</v>
      </c>
      <c r="D309">
        <v>100</v>
      </c>
      <c r="E309" s="8">
        <v>4</v>
      </c>
      <c r="F309" s="8">
        <v>48</v>
      </c>
      <c r="G309" s="8">
        <v>48</v>
      </c>
      <c r="H309" s="9" t="s">
        <v>60</v>
      </c>
      <c r="I309" s="10" t="s">
        <v>61</v>
      </c>
      <c r="J309" s="11" t="s">
        <v>62</v>
      </c>
      <c r="K309" s="8">
        <v>24.5</v>
      </c>
      <c r="L309" s="12">
        <f t="shared" si="16"/>
        <v>7.7985922115028714</v>
      </c>
      <c r="M309" s="8">
        <v>7</v>
      </c>
      <c r="N309" s="8">
        <v>9</v>
      </c>
      <c r="P309" s="13"/>
      <c r="Q309" s="13"/>
      <c r="R309" t="s">
        <v>25</v>
      </c>
      <c r="S309" s="14" t="s">
        <v>26</v>
      </c>
      <c r="T309">
        <f t="shared" si="17"/>
        <v>4.7766377295455084E-3</v>
      </c>
    </row>
    <row r="310" spans="1:20" x14ac:dyDescent="0.25">
      <c r="A310" t="s">
        <v>20</v>
      </c>
      <c r="B310" t="s">
        <v>21</v>
      </c>
      <c r="C310">
        <v>9</v>
      </c>
      <c r="D310">
        <v>100</v>
      </c>
      <c r="E310" s="8">
        <v>4</v>
      </c>
      <c r="F310" s="8">
        <v>49</v>
      </c>
      <c r="G310" s="8">
        <v>49</v>
      </c>
      <c r="H310" s="9" t="s">
        <v>60</v>
      </c>
      <c r="I310" s="10" t="s">
        <v>61</v>
      </c>
      <c r="J310" s="11" t="s">
        <v>62</v>
      </c>
      <c r="K310" s="8">
        <v>21.5</v>
      </c>
      <c r="L310" s="12">
        <f t="shared" si="16"/>
        <v>6.8436625529514998</v>
      </c>
      <c r="M310" s="8">
        <v>6</v>
      </c>
      <c r="N310" s="8">
        <v>8</v>
      </c>
      <c r="P310" s="13"/>
      <c r="Q310" s="13"/>
      <c r="R310" t="s">
        <v>25</v>
      </c>
      <c r="S310" s="14" t="s">
        <v>26</v>
      </c>
      <c r="T310">
        <f t="shared" si="17"/>
        <v>3.6784686222114311E-3</v>
      </c>
    </row>
    <row r="311" spans="1:20" x14ac:dyDescent="0.25">
      <c r="A311" t="s">
        <v>20</v>
      </c>
      <c r="B311" t="s">
        <v>21</v>
      </c>
      <c r="C311">
        <v>8</v>
      </c>
      <c r="D311">
        <v>500</v>
      </c>
      <c r="E311">
        <v>4</v>
      </c>
      <c r="F311" s="8">
        <v>47</v>
      </c>
      <c r="G311">
        <v>52</v>
      </c>
      <c r="H311" s="9" t="s">
        <v>60</v>
      </c>
      <c r="I311" s="10" t="s">
        <v>61</v>
      </c>
      <c r="J311" s="11" t="s">
        <v>62</v>
      </c>
      <c r="K311">
        <v>31.5</v>
      </c>
      <c r="L311" s="12">
        <f t="shared" si="16"/>
        <v>10.026761414789407</v>
      </c>
      <c r="M311">
        <v>6</v>
      </c>
      <c r="N311" s="13">
        <v>10</v>
      </c>
      <c r="P311" s="13"/>
      <c r="Q311" s="13"/>
      <c r="R311" t="s">
        <v>25</v>
      </c>
      <c r="S311" t="s">
        <v>26</v>
      </c>
      <c r="T311">
        <f t="shared" si="17"/>
        <v>7.8960746141466566E-3</v>
      </c>
    </row>
    <row r="312" spans="1:20" x14ac:dyDescent="0.25">
      <c r="A312" t="s">
        <v>20</v>
      </c>
      <c r="B312" t="s">
        <v>21</v>
      </c>
      <c r="C312">
        <v>3</v>
      </c>
      <c r="D312">
        <v>500</v>
      </c>
      <c r="E312" s="8">
        <v>4</v>
      </c>
      <c r="F312" s="8">
        <v>45</v>
      </c>
      <c r="G312" s="8">
        <v>54</v>
      </c>
      <c r="H312" s="9" t="s">
        <v>60</v>
      </c>
      <c r="I312" s="10" t="s">
        <v>61</v>
      </c>
      <c r="J312" s="11" t="s">
        <v>62</v>
      </c>
      <c r="K312">
        <v>37.5</v>
      </c>
      <c r="L312" s="12">
        <f t="shared" si="16"/>
        <v>11.93662073189215</v>
      </c>
      <c r="M312">
        <v>6</v>
      </c>
      <c r="N312" s="8">
        <v>13</v>
      </c>
      <c r="P312" s="13"/>
      <c r="Q312" s="13"/>
      <c r="R312" t="s">
        <v>25</v>
      </c>
      <c r="S312" s="14" t="s">
        <v>26</v>
      </c>
      <c r="T312">
        <f t="shared" si="17"/>
        <v>1.1190581936148891E-2</v>
      </c>
    </row>
    <row r="313" spans="1:20" x14ac:dyDescent="0.25">
      <c r="A313" t="s">
        <v>20</v>
      </c>
      <c r="B313" t="s">
        <v>21</v>
      </c>
      <c r="C313">
        <v>8</v>
      </c>
      <c r="D313">
        <v>500</v>
      </c>
      <c r="E313">
        <v>4</v>
      </c>
      <c r="F313" s="8">
        <v>51</v>
      </c>
      <c r="G313">
        <v>56</v>
      </c>
      <c r="H313" s="9" t="s">
        <v>60</v>
      </c>
      <c r="I313" s="10" t="s">
        <v>61</v>
      </c>
      <c r="J313" s="11" t="s">
        <v>62</v>
      </c>
      <c r="K313">
        <v>35</v>
      </c>
      <c r="L313" s="12">
        <f t="shared" si="16"/>
        <v>11.140846016432674</v>
      </c>
      <c r="M313">
        <v>6</v>
      </c>
      <c r="N313" s="13">
        <v>9</v>
      </c>
      <c r="P313" s="13"/>
      <c r="Q313" s="13"/>
      <c r="R313" t="s">
        <v>25</v>
      </c>
      <c r="S313" t="s">
        <v>26</v>
      </c>
      <c r="T313">
        <f t="shared" si="17"/>
        <v>9.7482402643785885E-3</v>
      </c>
    </row>
    <row r="314" spans="1:20" x14ac:dyDescent="0.25">
      <c r="A314" t="s">
        <v>20</v>
      </c>
      <c r="B314" t="s">
        <v>21</v>
      </c>
      <c r="C314">
        <v>8</v>
      </c>
      <c r="D314">
        <v>500</v>
      </c>
      <c r="E314">
        <v>4</v>
      </c>
      <c r="F314" s="8">
        <v>52</v>
      </c>
      <c r="G314">
        <v>57</v>
      </c>
      <c r="H314" s="9" t="s">
        <v>60</v>
      </c>
      <c r="I314" s="10" t="s">
        <v>61</v>
      </c>
      <c r="J314" s="11" t="s">
        <v>62</v>
      </c>
      <c r="K314">
        <v>37.5</v>
      </c>
      <c r="L314" s="12">
        <f t="shared" si="16"/>
        <v>11.93662073189215</v>
      </c>
      <c r="M314">
        <v>4</v>
      </c>
      <c r="N314" s="13">
        <v>13</v>
      </c>
      <c r="P314" s="13"/>
      <c r="Q314" s="13"/>
      <c r="R314" t="s">
        <v>25</v>
      </c>
      <c r="S314" t="s">
        <v>26</v>
      </c>
      <c r="T314">
        <f t="shared" si="17"/>
        <v>1.1190581936148891E-2</v>
      </c>
    </row>
    <row r="315" spans="1:20" x14ac:dyDescent="0.25">
      <c r="A315" t="s">
        <v>20</v>
      </c>
      <c r="B315" t="s">
        <v>21</v>
      </c>
      <c r="C315">
        <v>3</v>
      </c>
      <c r="D315">
        <v>500</v>
      </c>
      <c r="E315" s="8">
        <v>4</v>
      </c>
      <c r="F315" s="8">
        <v>51</v>
      </c>
      <c r="G315" s="8">
        <v>60</v>
      </c>
      <c r="H315" s="9" t="s">
        <v>60</v>
      </c>
      <c r="I315" s="10" t="s">
        <v>61</v>
      </c>
      <c r="J315" s="11" t="s">
        <v>62</v>
      </c>
      <c r="K315">
        <v>49</v>
      </c>
      <c r="L315" s="12">
        <f t="shared" si="16"/>
        <v>15.597184423005743</v>
      </c>
      <c r="M315">
        <v>5</v>
      </c>
      <c r="N315" s="8">
        <v>13</v>
      </c>
      <c r="P315" s="13"/>
      <c r="Q315" s="13"/>
      <c r="R315" t="s">
        <v>25</v>
      </c>
      <c r="S315" s="14" t="s">
        <v>26</v>
      </c>
      <c r="T315">
        <f t="shared" si="17"/>
        <v>1.9106550918182034E-2</v>
      </c>
    </row>
    <row r="316" spans="1:20" x14ac:dyDescent="0.25">
      <c r="A316" t="s">
        <v>20</v>
      </c>
      <c r="B316" t="s">
        <v>21</v>
      </c>
      <c r="C316">
        <v>3</v>
      </c>
      <c r="D316">
        <v>500</v>
      </c>
      <c r="E316" s="8">
        <v>4</v>
      </c>
      <c r="F316" s="8">
        <v>53</v>
      </c>
      <c r="G316" s="8">
        <v>62</v>
      </c>
      <c r="H316" s="9" t="s">
        <v>60</v>
      </c>
      <c r="I316" s="10" t="s">
        <v>61</v>
      </c>
      <c r="J316" s="11" t="s">
        <v>62</v>
      </c>
      <c r="K316">
        <v>36.5</v>
      </c>
      <c r="L316" s="12">
        <f t="shared" si="16"/>
        <v>11.618310845708359</v>
      </c>
      <c r="M316">
        <v>6</v>
      </c>
      <c r="N316" s="8">
        <v>11</v>
      </c>
      <c r="P316" s="13"/>
      <c r="Q316" s="13"/>
      <c r="R316" t="s">
        <v>25</v>
      </c>
      <c r="S316" s="14" t="s">
        <v>26</v>
      </c>
      <c r="T316">
        <f t="shared" si="17"/>
        <v>1.0601708646708877E-2</v>
      </c>
    </row>
    <row r="317" spans="1:20" x14ac:dyDescent="0.25">
      <c r="A317" t="s">
        <v>20</v>
      </c>
      <c r="B317" t="s">
        <v>21</v>
      </c>
      <c r="C317">
        <v>6</v>
      </c>
      <c r="D317">
        <v>5</v>
      </c>
      <c r="E317" s="8"/>
      <c r="F317" s="8">
        <v>15</v>
      </c>
      <c r="G317" s="8">
        <v>15</v>
      </c>
      <c r="H317" s="9" t="s">
        <v>60</v>
      </c>
      <c r="I317" s="10" t="s">
        <v>61</v>
      </c>
      <c r="J317" s="11" t="s">
        <v>62</v>
      </c>
      <c r="N317" s="8">
        <v>2.5</v>
      </c>
      <c r="O317">
        <v>0.4</v>
      </c>
      <c r="P317" s="18">
        <v>0.4</v>
      </c>
      <c r="Q317" s="18">
        <f t="shared" ref="Q317:Q324" si="18">O317*P317</f>
        <v>0.16000000000000003</v>
      </c>
      <c r="S317" s="14" t="s">
        <v>26</v>
      </c>
    </row>
    <row r="318" spans="1:20" x14ac:dyDescent="0.25">
      <c r="A318" t="s">
        <v>20</v>
      </c>
      <c r="B318" t="s">
        <v>21</v>
      </c>
      <c r="C318">
        <v>6</v>
      </c>
      <c r="D318">
        <v>5</v>
      </c>
      <c r="E318" s="8"/>
      <c r="F318" s="8">
        <v>16</v>
      </c>
      <c r="G318" s="8">
        <v>16</v>
      </c>
      <c r="H318" s="9" t="s">
        <v>60</v>
      </c>
      <c r="I318" s="10" t="s">
        <v>61</v>
      </c>
      <c r="J318" s="11" t="s">
        <v>62</v>
      </c>
      <c r="N318" s="8">
        <v>7</v>
      </c>
      <c r="O318">
        <v>2.5</v>
      </c>
      <c r="P318" s="18">
        <v>2</v>
      </c>
      <c r="Q318" s="18">
        <f t="shared" si="18"/>
        <v>5</v>
      </c>
      <c r="S318" s="14" t="s">
        <v>26</v>
      </c>
    </row>
    <row r="319" spans="1:20" x14ac:dyDescent="0.25">
      <c r="A319" t="s">
        <v>20</v>
      </c>
      <c r="B319" t="s">
        <v>21</v>
      </c>
      <c r="C319">
        <v>6</v>
      </c>
      <c r="D319">
        <v>5</v>
      </c>
      <c r="E319" s="8"/>
      <c r="F319" s="8">
        <v>17</v>
      </c>
      <c r="G319" s="8">
        <v>17</v>
      </c>
      <c r="H319" s="9" t="s">
        <v>27</v>
      </c>
      <c r="I319" s="19" t="s">
        <v>28</v>
      </c>
      <c r="J319" s="20" t="s">
        <v>29</v>
      </c>
      <c r="N319" s="8">
        <v>3</v>
      </c>
      <c r="O319">
        <v>1.2</v>
      </c>
      <c r="P319" s="18">
        <v>1</v>
      </c>
      <c r="Q319" s="18">
        <f t="shared" si="18"/>
        <v>1.2</v>
      </c>
      <c r="S319" s="14" t="s">
        <v>26</v>
      </c>
    </row>
    <row r="320" spans="1:20" x14ac:dyDescent="0.25">
      <c r="A320" t="s">
        <v>20</v>
      </c>
      <c r="B320" t="s">
        <v>21</v>
      </c>
      <c r="C320">
        <v>6</v>
      </c>
      <c r="D320">
        <v>5</v>
      </c>
      <c r="E320" s="8"/>
      <c r="F320" s="8">
        <v>18</v>
      </c>
      <c r="G320" s="8">
        <v>18</v>
      </c>
      <c r="H320" s="9" t="s">
        <v>52</v>
      </c>
      <c r="I320" s="19" t="s">
        <v>124</v>
      </c>
      <c r="J320" s="20" t="s">
        <v>125</v>
      </c>
      <c r="N320" s="8">
        <v>0.8</v>
      </c>
      <c r="O320">
        <v>6</v>
      </c>
      <c r="P320" s="18">
        <v>0.4</v>
      </c>
      <c r="Q320" s="18">
        <f t="shared" si="18"/>
        <v>2.4000000000000004</v>
      </c>
      <c r="S320" s="14" t="s">
        <v>26</v>
      </c>
    </row>
    <row r="321" spans="1:20" x14ac:dyDescent="0.25">
      <c r="A321" t="s">
        <v>20</v>
      </c>
      <c r="B321" t="s">
        <v>21</v>
      </c>
      <c r="C321">
        <v>6</v>
      </c>
      <c r="D321">
        <v>5</v>
      </c>
      <c r="E321" s="8"/>
      <c r="F321" s="8">
        <v>19</v>
      </c>
      <c r="G321" s="8">
        <v>19</v>
      </c>
      <c r="H321" s="9" t="s">
        <v>52</v>
      </c>
      <c r="I321" s="19" t="s">
        <v>124</v>
      </c>
      <c r="J321" s="20" t="s">
        <v>125</v>
      </c>
      <c r="N321" s="8">
        <v>0.7</v>
      </c>
      <c r="O321">
        <v>0.2</v>
      </c>
      <c r="P321" s="18">
        <v>0.1</v>
      </c>
      <c r="Q321" s="18">
        <f t="shared" si="18"/>
        <v>2.0000000000000004E-2</v>
      </c>
      <c r="S321" s="14" t="s">
        <v>26</v>
      </c>
    </row>
    <row r="322" spans="1:20" x14ac:dyDescent="0.25">
      <c r="A322" t="s">
        <v>20</v>
      </c>
      <c r="B322" t="s">
        <v>21</v>
      </c>
      <c r="C322">
        <v>6</v>
      </c>
      <c r="D322">
        <v>5</v>
      </c>
      <c r="E322" s="8"/>
      <c r="F322" s="8">
        <v>20</v>
      </c>
      <c r="G322" s="8">
        <v>20</v>
      </c>
      <c r="H322" s="9" t="s">
        <v>52</v>
      </c>
      <c r="I322" s="19" t="s">
        <v>124</v>
      </c>
      <c r="J322" s="20" t="s">
        <v>125</v>
      </c>
      <c r="N322" s="8">
        <v>0.5</v>
      </c>
      <c r="O322">
        <v>0.3</v>
      </c>
      <c r="P322" s="18">
        <v>0.2</v>
      </c>
      <c r="Q322" s="18">
        <f t="shared" si="18"/>
        <v>0.06</v>
      </c>
      <c r="S322" s="14" t="s">
        <v>26</v>
      </c>
    </row>
    <row r="323" spans="1:20" x14ac:dyDescent="0.25">
      <c r="A323" t="s">
        <v>20</v>
      </c>
      <c r="B323" t="s">
        <v>21</v>
      </c>
      <c r="C323">
        <v>6</v>
      </c>
      <c r="D323">
        <v>5</v>
      </c>
      <c r="E323" s="8"/>
      <c r="F323" s="8">
        <v>21</v>
      </c>
      <c r="G323" s="8">
        <v>21</v>
      </c>
      <c r="H323" s="9" t="s">
        <v>52</v>
      </c>
      <c r="I323" s="19" t="s">
        <v>124</v>
      </c>
      <c r="J323" s="20" t="s">
        <v>125</v>
      </c>
      <c r="N323" s="8">
        <v>0.4</v>
      </c>
      <c r="O323">
        <v>0.2</v>
      </c>
      <c r="P323" s="18">
        <v>0.1</v>
      </c>
      <c r="Q323" s="18">
        <f t="shared" si="18"/>
        <v>2.0000000000000004E-2</v>
      </c>
      <c r="S323" s="14" t="s">
        <v>26</v>
      </c>
    </row>
    <row r="324" spans="1:20" x14ac:dyDescent="0.25">
      <c r="A324" t="s">
        <v>20</v>
      </c>
      <c r="B324" t="s">
        <v>21</v>
      </c>
      <c r="C324">
        <v>6</v>
      </c>
      <c r="D324">
        <v>5</v>
      </c>
      <c r="E324" s="8"/>
      <c r="F324" s="8">
        <v>22</v>
      </c>
      <c r="G324" s="8">
        <v>22</v>
      </c>
      <c r="H324" s="9" t="s">
        <v>52</v>
      </c>
      <c r="I324" s="19" t="s">
        <v>124</v>
      </c>
      <c r="J324" s="20" t="s">
        <v>125</v>
      </c>
      <c r="N324" s="8">
        <v>0.3</v>
      </c>
      <c r="O324">
        <v>0.1</v>
      </c>
      <c r="P324" s="18">
        <v>0.1</v>
      </c>
      <c r="Q324" s="18">
        <f t="shared" si="18"/>
        <v>1.0000000000000002E-2</v>
      </c>
      <c r="S324" s="14" t="s">
        <v>26</v>
      </c>
    </row>
    <row r="325" spans="1:20" x14ac:dyDescent="0.25">
      <c r="A325" t="s">
        <v>20</v>
      </c>
      <c r="B325" t="s">
        <v>21</v>
      </c>
      <c r="C325">
        <v>2</v>
      </c>
      <c r="D325">
        <v>100</v>
      </c>
      <c r="E325">
        <v>4</v>
      </c>
      <c r="F325">
        <v>13</v>
      </c>
      <c r="G325">
        <v>13</v>
      </c>
      <c r="H325" s="9" t="s">
        <v>38</v>
      </c>
      <c r="I325" s="19" t="s">
        <v>39</v>
      </c>
      <c r="J325" s="11" t="s">
        <v>40</v>
      </c>
      <c r="K325">
        <v>16.5</v>
      </c>
      <c r="L325" s="12">
        <f>K325/PI()</f>
        <v>5.2521131220325463</v>
      </c>
      <c r="M325">
        <v>1.8</v>
      </c>
      <c r="N325">
        <v>7</v>
      </c>
      <c r="P325" s="13"/>
      <c r="Q325" s="13"/>
      <c r="R325" t="s">
        <v>25</v>
      </c>
      <c r="S325" t="s">
        <v>26</v>
      </c>
      <c r="T325">
        <f t="shared" ref="T325:T388" si="19">PI()*(L325/2)*(L325/2)/10000</f>
        <v>2.1664966628384252E-3</v>
      </c>
    </row>
    <row r="326" spans="1:20" x14ac:dyDescent="0.25">
      <c r="A326" t="s">
        <v>20</v>
      </c>
      <c r="B326" t="s">
        <v>21</v>
      </c>
      <c r="C326">
        <v>6</v>
      </c>
      <c r="D326">
        <v>5</v>
      </c>
      <c r="E326" s="8"/>
      <c r="F326" s="8">
        <v>23</v>
      </c>
      <c r="G326" s="8">
        <v>23</v>
      </c>
      <c r="H326" s="9" t="s">
        <v>38</v>
      </c>
      <c r="I326" s="19" t="s">
        <v>113</v>
      </c>
      <c r="J326" s="11" t="s">
        <v>114</v>
      </c>
      <c r="N326" s="8">
        <v>0.2</v>
      </c>
      <c r="O326">
        <v>0.3</v>
      </c>
      <c r="P326" s="18">
        <v>0.1</v>
      </c>
      <c r="Q326" s="18">
        <f t="shared" ref="Q326:Q339" si="20">O326*P326</f>
        <v>0.03</v>
      </c>
      <c r="S326" s="14" t="s">
        <v>26</v>
      </c>
    </row>
    <row r="327" spans="1:20" x14ac:dyDescent="0.25">
      <c r="A327" t="s">
        <v>20</v>
      </c>
      <c r="B327" t="s">
        <v>21</v>
      </c>
      <c r="C327">
        <v>6</v>
      </c>
      <c r="D327">
        <v>5</v>
      </c>
      <c r="E327" s="8"/>
      <c r="F327" s="8">
        <v>24</v>
      </c>
      <c r="G327" s="8">
        <v>24</v>
      </c>
      <c r="H327" s="21" t="s">
        <v>108</v>
      </c>
      <c r="I327" s="16" t="s">
        <v>109</v>
      </c>
      <c r="J327" s="17" t="s">
        <v>110</v>
      </c>
      <c r="N327" s="8">
        <v>0.4</v>
      </c>
      <c r="O327">
        <v>0.5</v>
      </c>
      <c r="P327" s="18">
        <v>0.1</v>
      </c>
      <c r="Q327" s="18">
        <f t="shared" si="20"/>
        <v>0.05</v>
      </c>
      <c r="S327" s="14" t="s">
        <v>26</v>
      </c>
    </row>
    <row r="328" spans="1:20" x14ac:dyDescent="0.25">
      <c r="A328" t="s">
        <v>20</v>
      </c>
      <c r="B328" t="s">
        <v>21</v>
      </c>
      <c r="C328">
        <v>6</v>
      </c>
      <c r="D328">
        <v>5</v>
      </c>
      <c r="E328" s="8"/>
      <c r="F328" s="8">
        <v>25</v>
      </c>
      <c r="G328" s="8">
        <v>25</v>
      </c>
      <c r="H328" s="21" t="s">
        <v>108</v>
      </c>
      <c r="I328" s="16" t="s">
        <v>109</v>
      </c>
      <c r="J328" s="17" t="s">
        <v>110</v>
      </c>
      <c r="N328" s="8">
        <v>0.4</v>
      </c>
      <c r="O328">
        <v>0.5</v>
      </c>
      <c r="P328" s="18">
        <v>0.1</v>
      </c>
      <c r="Q328" s="18">
        <f t="shared" si="20"/>
        <v>0.05</v>
      </c>
      <c r="S328" s="14" t="s">
        <v>26</v>
      </c>
    </row>
    <row r="329" spans="1:20" x14ac:dyDescent="0.25">
      <c r="A329" t="s">
        <v>20</v>
      </c>
      <c r="B329" t="s">
        <v>21</v>
      </c>
      <c r="C329">
        <v>6</v>
      </c>
      <c r="D329">
        <v>5</v>
      </c>
      <c r="E329" s="8"/>
      <c r="F329" s="8">
        <v>26</v>
      </c>
      <c r="G329" s="8">
        <v>26</v>
      </c>
      <c r="H329" s="21" t="s">
        <v>108</v>
      </c>
      <c r="I329" s="16" t="s">
        <v>109</v>
      </c>
      <c r="J329" s="17" t="s">
        <v>110</v>
      </c>
      <c r="N329" s="8">
        <v>0.4</v>
      </c>
      <c r="O329">
        <v>0.5</v>
      </c>
      <c r="P329" s="18">
        <v>0.1</v>
      </c>
      <c r="Q329" s="18">
        <f t="shared" si="20"/>
        <v>0.05</v>
      </c>
      <c r="S329" s="14" t="s">
        <v>26</v>
      </c>
    </row>
    <row r="330" spans="1:20" x14ac:dyDescent="0.25">
      <c r="A330" t="s">
        <v>20</v>
      </c>
      <c r="B330" t="s">
        <v>21</v>
      </c>
      <c r="C330">
        <v>6</v>
      </c>
      <c r="D330">
        <v>5</v>
      </c>
      <c r="E330" s="8"/>
      <c r="F330" s="8">
        <v>27</v>
      </c>
      <c r="G330" s="8">
        <v>27</v>
      </c>
      <c r="H330" s="21" t="s">
        <v>108</v>
      </c>
      <c r="I330" s="16" t="s">
        <v>109</v>
      </c>
      <c r="J330" s="17" t="s">
        <v>110</v>
      </c>
      <c r="N330" s="8">
        <v>0.4</v>
      </c>
      <c r="O330">
        <v>0.5</v>
      </c>
      <c r="P330" s="18">
        <v>0.1</v>
      </c>
      <c r="Q330" s="18">
        <f t="shared" si="20"/>
        <v>0.05</v>
      </c>
      <c r="S330" s="14" t="s">
        <v>26</v>
      </c>
    </row>
    <row r="331" spans="1:20" x14ac:dyDescent="0.25">
      <c r="A331" t="s">
        <v>20</v>
      </c>
      <c r="B331" t="s">
        <v>21</v>
      </c>
      <c r="C331">
        <v>6</v>
      </c>
      <c r="D331">
        <v>5</v>
      </c>
      <c r="E331" s="8"/>
      <c r="F331" s="8">
        <v>28</v>
      </c>
      <c r="G331" s="8">
        <v>28</v>
      </c>
      <c r="H331" s="21" t="s">
        <v>108</v>
      </c>
      <c r="I331" s="16" t="s">
        <v>109</v>
      </c>
      <c r="J331" s="17" t="s">
        <v>110</v>
      </c>
      <c r="N331" s="8">
        <v>0.4</v>
      </c>
      <c r="O331">
        <v>0.5</v>
      </c>
      <c r="P331" s="18">
        <v>0.1</v>
      </c>
      <c r="Q331" s="18">
        <f t="shared" si="20"/>
        <v>0.05</v>
      </c>
      <c r="S331" s="14" t="s">
        <v>26</v>
      </c>
    </row>
    <row r="332" spans="1:20" x14ac:dyDescent="0.25">
      <c r="A332" t="s">
        <v>20</v>
      </c>
      <c r="B332" t="s">
        <v>21</v>
      </c>
      <c r="C332">
        <v>6</v>
      </c>
      <c r="D332">
        <v>5</v>
      </c>
      <c r="E332" s="8"/>
      <c r="F332" s="8">
        <v>29</v>
      </c>
      <c r="G332" s="8">
        <v>29</v>
      </c>
      <c r="H332" s="21" t="s">
        <v>108</v>
      </c>
      <c r="I332" s="16" t="s">
        <v>109</v>
      </c>
      <c r="J332" s="17" t="s">
        <v>110</v>
      </c>
      <c r="N332" s="8">
        <v>0.4</v>
      </c>
      <c r="O332">
        <v>0.5</v>
      </c>
      <c r="P332" s="18">
        <v>0.1</v>
      </c>
      <c r="Q332" s="18">
        <f t="shared" si="20"/>
        <v>0.05</v>
      </c>
      <c r="S332" s="14" t="s">
        <v>26</v>
      </c>
    </row>
    <row r="333" spans="1:20" x14ac:dyDescent="0.25">
      <c r="A333" t="s">
        <v>20</v>
      </c>
      <c r="B333" t="s">
        <v>21</v>
      </c>
      <c r="C333">
        <v>6</v>
      </c>
      <c r="D333">
        <v>5</v>
      </c>
      <c r="E333" s="8"/>
      <c r="F333" s="8">
        <v>30</v>
      </c>
      <c r="G333" s="8">
        <v>30</v>
      </c>
      <c r="H333" s="21" t="s">
        <v>108</v>
      </c>
      <c r="I333" s="16" t="s">
        <v>109</v>
      </c>
      <c r="J333" s="17" t="s">
        <v>110</v>
      </c>
      <c r="N333" s="8">
        <v>0.4</v>
      </c>
      <c r="O333">
        <v>0.5</v>
      </c>
      <c r="P333" s="18">
        <v>0.1</v>
      </c>
      <c r="Q333" s="18">
        <f t="shared" si="20"/>
        <v>0.05</v>
      </c>
      <c r="S333" s="14" t="s">
        <v>26</v>
      </c>
    </row>
    <row r="334" spans="1:20" x14ac:dyDescent="0.25">
      <c r="A334" t="s">
        <v>20</v>
      </c>
      <c r="B334" t="s">
        <v>21</v>
      </c>
      <c r="C334">
        <v>6</v>
      </c>
      <c r="D334">
        <v>5</v>
      </c>
      <c r="E334" s="8"/>
      <c r="F334" s="8">
        <v>31</v>
      </c>
      <c r="G334" s="8">
        <v>31</v>
      </c>
      <c r="H334" s="21" t="s">
        <v>108</v>
      </c>
      <c r="I334" s="16" t="s">
        <v>109</v>
      </c>
      <c r="J334" s="17" t="s">
        <v>110</v>
      </c>
      <c r="N334" s="8">
        <v>0.4</v>
      </c>
      <c r="O334">
        <v>0.5</v>
      </c>
      <c r="P334" s="18">
        <v>0.1</v>
      </c>
      <c r="Q334" s="18">
        <f t="shared" si="20"/>
        <v>0.05</v>
      </c>
      <c r="S334" s="14" t="s">
        <v>26</v>
      </c>
    </row>
    <row r="335" spans="1:20" x14ac:dyDescent="0.25">
      <c r="A335" t="s">
        <v>20</v>
      </c>
      <c r="B335" t="s">
        <v>21</v>
      </c>
      <c r="C335">
        <v>6</v>
      </c>
      <c r="D335">
        <v>5</v>
      </c>
      <c r="E335" s="8"/>
      <c r="F335" s="8">
        <v>32</v>
      </c>
      <c r="G335" s="8">
        <v>32</v>
      </c>
      <c r="H335" s="21" t="s">
        <v>108</v>
      </c>
      <c r="I335" s="16" t="s">
        <v>109</v>
      </c>
      <c r="J335" s="17" t="s">
        <v>110</v>
      </c>
      <c r="N335" s="8">
        <v>0.4</v>
      </c>
      <c r="O335">
        <v>0.5</v>
      </c>
      <c r="P335" s="18">
        <v>0.1</v>
      </c>
      <c r="Q335" s="18">
        <f t="shared" si="20"/>
        <v>0.05</v>
      </c>
      <c r="S335" s="14" t="s">
        <v>26</v>
      </c>
    </row>
    <row r="336" spans="1:20" x14ac:dyDescent="0.25">
      <c r="A336" t="s">
        <v>20</v>
      </c>
      <c r="B336" t="s">
        <v>21</v>
      </c>
      <c r="C336">
        <v>6</v>
      </c>
      <c r="D336">
        <v>5</v>
      </c>
      <c r="E336" s="8"/>
      <c r="F336" s="8">
        <v>33</v>
      </c>
      <c r="G336" s="8">
        <v>33</v>
      </c>
      <c r="H336" s="21" t="s">
        <v>108</v>
      </c>
      <c r="I336" s="16" t="s">
        <v>109</v>
      </c>
      <c r="J336" s="17" t="s">
        <v>110</v>
      </c>
      <c r="N336" s="8">
        <v>0.4</v>
      </c>
      <c r="O336">
        <v>0.5</v>
      </c>
      <c r="P336" s="18">
        <v>0.1</v>
      </c>
      <c r="Q336" s="18">
        <f t="shared" si="20"/>
        <v>0.05</v>
      </c>
      <c r="S336" s="14" t="s">
        <v>26</v>
      </c>
    </row>
    <row r="337" spans="1:20" x14ac:dyDescent="0.25">
      <c r="A337" t="s">
        <v>20</v>
      </c>
      <c r="B337" t="s">
        <v>21</v>
      </c>
      <c r="C337">
        <v>6</v>
      </c>
      <c r="D337">
        <v>5</v>
      </c>
      <c r="E337" s="8"/>
      <c r="F337" s="8">
        <v>34</v>
      </c>
      <c r="G337" s="8">
        <v>34</v>
      </c>
      <c r="H337" s="21" t="s">
        <v>108</v>
      </c>
      <c r="I337" s="16" t="s">
        <v>109</v>
      </c>
      <c r="J337" s="17" t="s">
        <v>110</v>
      </c>
      <c r="N337" s="8">
        <v>0.4</v>
      </c>
      <c r="O337">
        <v>0.5</v>
      </c>
      <c r="P337" s="18">
        <v>0.1</v>
      </c>
      <c r="Q337" s="18">
        <f t="shared" si="20"/>
        <v>0.05</v>
      </c>
      <c r="S337" s="14" t="s">
        <v>26</v>
      </c>
    </row>
    <row r="338" spans="1:20" x14ac:dyDescent="0.25">
      <c r="A338" t="s">
        <v>20</v>
      </c>
      <c r="B338" t="s">
        <v>21</v>
      </c>
      <c r="C338">
        <v>6</v>
      </c>
      <c r="D338">
        <v>5</v>
      </c>
      <c r="E338" s="8"/>
      <c r="F338" s="8">
        <v>35</v>
      </c>
      <c r="G338" s="8">
        <v>35</v>
      </c>
      <c r="H338" s="21" t="s">
        <v>108</v>
      </c>
      <c r="I338" s="16" t="s">
        <v>109</v>
      </c>
      <c r="J338" s="17" t="s">
        <v>110</v>
      </c>
      <c r="N338" s="8">
        <v>0.4</v>
      </c>
      <c r="O338">
        <v>0.5</v>
      </c>
      <c r="P338" s="18">
        <v>0.1</v>
      </c>
      <c r="Q338" s="18">
        <f t="shared" si="20"/>
        <v>0.05</v>
      </c>
      <c r="S338" s="14" t="s">
        <v>26</v>
      </c>
    </row>
    <row r="339" spans="1:20" x14ac:dyDescent="0.25">
      <c r="A339" t="s">
        <v>20</v>
      </c>
      <c r="B339" t="s">
        <v>21</v>
      </c>
      <c r="C339">
        <v>6</v>
      </c>
      <c r="D339">
        <v>5</v>
      </c>
      <c r="E339" s="8"/>
      <c r="F339" s="8">
        <v>36</v>
      </c>
      <c r="G339" s="8">
        <v>36</v>
      </c>
      <c r="H339" s="21" t="s">
        <v>108</v>
      </c>
      <c r="I339" s="16" t="s">
        <v>109</v>
      </c>
      <c r="J339" s="17" t="s">
        <v>110</v>
      </c>
      <c r="N339" s="8">
        <v>0.4</v>
      </c>
      <c r="O339">
        <v>0.5</v>
      </c>
      <c r="P339" s="18">
        <v>0.1</v>
      </c>
      <c r="Q339" s="18">
        <f t="shared" si="20"/>
        <v>0.05</v>
      </c>
      <c r="S339" s="14" t="s">
        <v>26</v>
      </c>
    </row>
    <row r="340" spans="1:20" x14ac:dyDescent="0.25">
      <c r="A340" t="s">
        <v>20</v>
      </c>
      <c r="B340" t="s">
        <v>21</v>
      </c>
      <c r="C340">
        <v>3</v>
      </c>
      <c r="D340">
        <v>100</v>
      </c>
      <c r="E340" s="8">
        <v>1</v>
      </c>
      <c r="F340" s="8">
        <v>2</v>
      </c>
      <c r="G340" s="8">
        <v>2</v>
      </c>
      <c r="H340" s="9" t="s">
        <v>72</v>
      </c>
      <c r="I340" s="10" t="s">
        <v>126</v>
      </c>
      <c r="J340" s="11" t="s">
        <v>127</v>
      </c>
      <c r="K340">
        <v>21</v>
      </c>
      <c r="L340" s="12">
        <f>K340/PI()</f>
        <v>6.6845076098596046</v>
      </c>
      <c r="M340">
        <v>2.5</v>
      </c>
      <c r="N340" s="8">
        <v>9</v>
      </c>
      <c r="P340" s="13"/>
      <c r="Q340" s="13"/>
      <c r="R340" t="s">
        <v>25</v>
      </c>
      <c r="S340" s="14" t="s">
        <v>26</v>
      </c>
      <c r="T340">
        <f t="shared" si="19"/>
        <v>3.5093664951762926E-3</v>
      </c>
    </row>
    <row r="341" spans="1:20" x14ac:dyDescent="0.25">
      <c r="A341" t="s">
        <v>20</v>
      </c>
      <c r="B341" t="s">
        <v>21</v>
      </c>
      <c r="C341">
        <v>8</v>
      </c>
      <c r="D341">
        <v>100</v>
      </c>
      <c r="E341">
        <v>1</v>
      </c>
      <c r="F341" s="8">
        <v>9</v>
      </c>
      <c r="G341">
        <v>9</v>
      </c>
      <c r="H341" s="9" t="s">
        <v>72</v>
      </c>
      <c r="I341" s="10" t="s">
        <v>126</v>
      </c>
      <c r="J341" s="11" t="s">
        <v>127</v>
      </c>
      <c r="K341">
        <v>16</v>
      </c>
      <c r="L341" s="12">
        <f>K341/PI()</f>
        <v>5.0929581789406511</v>
      </c>
      <c r="M341">
        <v>2.5</v>
      </c>
      <c r="N341" s="13">
        <v>6</v>
      </c>
      <c r="P341" s="13"/>
      <c r="Q341" s="13"/>
      <c r="R341" t="s">
        <v>25</v>
      </c>
      <c r="S341" t="s">
        <v>26</v>
      </c>
      <c r="T341">
        <f t="shared" si="19"/>
        <v>2.0371832715762603E-3</v>
      </c>
    </row>
    <row r="342" spans="1:20" x14ac:dyDescent="0.25">
      <c r="A342" t="s">
        <v>20</v>
      </c>
      <c r="B342" t="s">
        <v>21</v>
      </c>
      <c r="C342">
        <v>6</v>
      </c>
      <c r="D342">
        <v>5</v>
      </c>
      <c r="E342" s="8"/>
      <c r="F342" s="8">
        <v>37</v>
      </c>
      <c r="G342" s="8">
        <v>37</v>
      </c>
      <c r="H342" s="21" t="s">
        <v>108</v>
      </c>
      <c r="I342" s="16" t="s">
        <v>109</v>
      </c>
      <c r="J342" s="17" t="s">
        <v>110</v>
      </c>
      <c r="N342" s="8">
        <v>0.4</v>
      </c>
      <c r="O342">
        <v>0.5</v>
      </c>
      <c r="P342" s="18">
        <v>0.1</v>
      </c>
      <c r="Q342" s="18">
        <f t="shared" ref="Q342:Q381" si="21">O342*P342</f>
        <v>0.05</v>
      </c>
      <c r="S342" s="14" t="s">
        <v>26</v>
      </c>
    </row>
    <row r="343" spans="1:20" x14ac:dyDescent="0.25">
      <c r="A343" t="s">
        <v>20</v>
      </c>
      <c r="B343" t="s">
        <v>21</v>
      </c>
      <c r="C343">
        <v>6</v>
      </c>
      <c r="D343">
        <v>5</v>
      </c>
      <c r="E343" s="8"/>
      <c r="F343" s="8">
        <v>38</v>
      </c>
      <c r="G343" s="8">
        <v>38</v>
      </c>
      <c r="H343" s="21" t="s">
        <v>108</v>
      </c>
      <c r="I343" s="16" t="s">
        <v>109</v>
      </c>
      <c r="J343" s="17" t="s">
        <v>110</v>
      </c>
      <c r="N343" s="8">
        <v>0.4</v>
      </c>
      <c r="O343">
        <v>0.5</v>
      </c>
      <c r="P343" s="18">
        <v>0.1</v>
      </c>
      <c r="Q343" s="18">
        <f t="shared" si="21"/>
        <v>0.05</v>
      </c>
      <c r="S343" s="14" t="s">
        <v>26</v>
      </c>
    </row>
    <row r="344" spans="1:20" x14ac:dyDescent="0.25">
      <c r="A344" t="s">
        <v>20</v>
      </c>
      <c r="B344" t="s">
        <v>21</v>
      </c>
      <c r="C344">
        <v>6</v>
      </c>
      <c r="D344">
        <v>5</v>
      </c>
      <c r="E344" s="8"/>
      <c r="F344" s="8">
        <v>39</v>
      </c>
      <c r="G344" s="8">
        <v>39</v>
      </c>
      <c r="H344" s="21" t="s">
        <v>108</v>
      </c>
      <c r="I344" s="16" t="s">
        <v>109</v>
      </c>
      <c r="J344" s="17" t="s">
        <v>110</v>
      </c>
      <c r="N344" s="8">
        <v>0.4</v>
      </c>
      <c r="O344">
        <v>0.5</v>
      </c>
      <c r="P344" s="18">
        <v>0.1</v>
      </c>
      <c r="Q344" s="18">
        <f t="shared" si="21"/>
        <v>0.05</v>
      </c>
      <c r="S344" s="14" t="s">
        <v>26</v>
      </c>
    </row>
    <row r="345" spans="1:20" x14ac:dyDescent="0.25">
      <c r="A345" t="s">
        <v>20</v>
      </c>
      <c r="B345" t="s">
        <v>21</v>
      </c>
      <c r="C345">
        <v>6</v>
      </c>
      <c r="D345">
        <v>5</v>
      </c>
      <c r="E345" s="8"/>
      <c r="F345" s="8">
        <v>40</v>
      </c>
      <c r="G345" s="8">
        <v>40</v>
      </c>
      <c r="H345" s="21" t="s">
        <v>108</v>
      </c>
      <c r="I345" s="16" t="s">
        <v>109</v>
      </c>
      <c r="J345" s="17" t="s">
        <v>110</v>
      </c>
      <c r="N345" s="8">
        <v>0.4</v>
      </c>
      <c r="O345">
        <v>0.5</v>
      </c>
      <c r="P345" s="18">
        <v>0.1</v>
      </c>
      <c r="Q345" s="18">
        <f t="shared" si="21"/>
        <v>0.05</v>
      </c>
      <c r="S345" s="14" t="s">
        <v>26</v>
      </c>
    </row>
    <row r="346" spans="1:20" x14ac:dyDescent="0.25">
      <c r="A346" t="s">
        <v>20</v>
      </c>
      <c r="B346" t="s">
        <v>21</v>
      </c>
      <c r="C346">
        <v>6</v>
      </c>
      <c r="D346">
        <v>5</v>
      </c>
      <c r="E346" s="8"/>
      <c r="F346" s="8">
        <v>41</v>
      </c>
      <c r="G346" s="8">
        <v>41</v>
      </c>
      <c r="H346" s="21" t="s">
        <v>108</v>
      </c>
      <c r="I346" s="16" t="s">
        <v>109</v>
      </c>
      <c r="J346" s="17" t="s">
        <v>110</v>
      </c>
      <c r="N346" s="8">
        <v>0.4</v>
      </c>
      <c r="O346">
        <v>0.5</v>
      </c>
      <c r="P346" s="18">
        <v>0.1</v>
      </c>
      <c r="Q346" s="18">
        <f t="shared" si="21"/>
        <v>0.05</v>
      </c>
      <c r="S346" s="14" t="s">
        <v>26</v>
      </c>
    </row>
    <row r="347" spans="1:20" x14ac:dyDescent="0.25">
      <c r="A347" t="s">
        <v>20</v>
      </c>
      <c r="B347" t="s">
        <v>21</v>
      </c>
      <c r="C347">
        <v>6</v>
      </c>
      <c r="D347">
        <v>5</v>
      </c>
      <c r="E347" s="8"/>
      <c r="F347" s="8">
        <v>42</v>
      </c>
      <c r="G347" s="8">
        <v>42</v>
      </c>
      <c r="H347" s="21" t="s">
        <v>108</v>
      </c>
      <c r="I347" s="16" t="s">
        <v>109</v>
      </c>
      <c r="J347" s="17" t="s">
        <v>110</v>
      </c>
      <c r="N347" s="8">
        <v>0.4</v>
      </c>
      <c r="O347">
        <v>0.5</v>
      </c>
      <c r="P347" s="18">
        <v>0.1</v>
      </c>
      <c r="Q347" s="18">
        <f t="shared" si="21"/>
        <v>0.05</v>
      </c>
      <c r="S347" s="14" t="s">
        <v>26</v>
      </c>
    </row>
    <row r="348" spans="1:20" x14ac:dyDescent="0.25">
      <c r="A348" t="s">
        <v>20</v>
      </c>
      <c r="B348" t="s">
        <v>21</v>
      </c>
      <c r="C348">
        <v>6</v>
      </c>
      <c r="D348">
        <v>5</v>
      </c>
      <c r="E348" s="8"/>
      <c r="F348" s="8">
        <v>43</v>
      </c>
      <c r="G348" s="8">
        <v>43</v>
      </c>
      <c r="H348" s="21" t="s">
        <v>108</v>
      </c>
      <c r="I348" s="16" t="s">
        <v>109</v>
      </c>
      <c r="J348" s="17" t="s">
        <v>110</v>
      </c>
      <c r="N348" s="8">
        <v>0.4</v>
      </c>
      <c r="O348">
        <v>0.5</v>
      </c>
      <c r="P348" s="18">
        <v>0.1</v>
      </c>
      <c r="Q348" s="18">
        <f t="shared" si="21"/>
        <v>0.05</v>
      </c>
      <c r="S348" s="14" t="s">
        <v>26</v>
      </c>
    </row>
    <row r="349" spans="1:20" x14ac:dyDescent="0.25">
      <c r="A349" t="s">
        <v>20</v>
      </c>
      <c r="B349" t="s">
        <v>21</v>
      </c>
      <c r="C349">
        <v>6</v>
      </c>
      <c r="D349">
        <v>5</v>
      </c>
      <c r="E349" s="8"/>
      <c r="F349" s="8">
        <v>44</v>
      </c>
      <c r="G349" s="8">
        <v>44</v>
      </c>
      <c r="H349" s="21" t="s">
        <v>108</v>
      </c>
      <c r="I349" s="16" t="s">
        <v>109</v>
      </c>
      <c r="J349" s="17" t="s">
        <v>110</v>
      </c>
      <c r="N349" s="8">
        <v>0.4</v>
      </c>
      <c r="O349">
        <v>0.5</v>
      </c>
      <c r="P349" s="18">
        <v>0.1</v>
      </c>
      <c r="Q349" s="18">
        <f t="shared" si="21"/>
        <v>0.05</v>
      </c>
      <c r="S349" s="14" t="s">
        <v>26</v>
      </c>
    </row>
    <row r="350" spans="1:20" x14ac:dyDescent="0.25">
      <c r="A350" t="s">
        <v>20</v>
      </c>
      <c r="B350" t="s">
        <v>21</v>
      </c>
      <c r="C350">
        <v>6</v>
      </c>
      <c r="D350">
        <v>5</v>
      </c>
      <c r="E350" s="8"/>
      <c r="F350" s="8">
        <v>45</v>
      </c>
      <c r="G350" s="8">
        <v>45</v>
      </c>
      <c r="H350" s="21" t="s">
        <v>108</v>
      </c>
      <c r="I350" s="16" t="s">
        <v>109</v>
      </c>
      <c r="J350" s="17" t="s">
        <v>110</v>
      </c>
      <c r="N350" s="8">
        <v>0.4</v>
      </c>
      <c r="O350">
        <v>0.5</v>
      </c>
      <c r="P350" s="18">
        <v>0.1</v>
      </c>
      <c r="Q350" s="18">
        <f t="shared" si="21"/>
        <v>0.05</v>
      </c>
      <c r="S350" s="14" t="s">
        <v>26</v>
      </c>
    </row>
    <row r="351" spans="1:20" x14ac:dyDescent="0.25">
      <c r="A351" t="s">
        <v>20</v>
      </c>
      <c r="B351" t="s">
        <v>21</v>
      </c>
      <c r="C351">
        <v>6</v>
      </c>
      <c r="D351">
        <v>5</v>
      </c>
      <c r="E351" s="8"/>
      <c r="F351" s="8">
        <v>46</v>
      </c>
      <c r="G351" s="8">
        <v>46</v>
      </c>
      <c r="H351" s="21" t="s">
        <v>108</v>
      </c>
      <c r="I351" s="16" t="s">
        <v>109</v>
      </c>
      <c r="J351" s="17" t="s">
        <v>110</v>
      </c>
      <c r="N351" s="8">
        <v>0.4</v>
      </c>
      <c r="O351">
        <v>0.5</v>
      </c>
      <c r="P351" s="18">
        <v>0.1</v>
      </c>
      <c r="Q351" s="18">
        <f t="shared" si="21"/>
        <v>0.05</v>
      </c>
      <c r="S351" s="14" t="s">
        <v>26</v>
      </c>
    </row>
    <row r="352" spans="1:20" x14ac:dyDescent="0.25">
      <c r="A352" t="s">
        <v>20</v>
      </c>
      <c r="B352" t="s">
        <v>21</v>
      </c>
      <c r="C352">
        <v>6</v>
      </c>
      <c r="D352">
        <v>5</v>
      </c>
      <c r="E352" s="8"/>
      <c r="F352" s="8">
        <v>47</v>
      </c>
      <c r="G352" s="8">
        <v>47</v>
      </c>
      <c r="H352" s="21" t="s">
        <v>108</v>
      </c>
      <c r="I352" s="16" t="s">
        <v>109</v>
      </c>
      <c r="J352" s="17" t="s">
        <v>110</v>
      </c>
      <c r="N352" s="8">
        <v>0.4</v>
      </c>
      <c r="O352">
        <v>0.5</v>
      </c>
      <c r="P352" s="18">
        <v>0.1</v>
      </c>
      <c r="Q352" s="18">
        <f t="shared" si="21"/>
        <v>0.05</v>
      </c>
      <c r="S352" s="14" t="s">
        <v>26</v>
      </c>
    </row>
    <row r="353" spans="1:19" x14ac:dyDescent="0.25">
      <c r="A353" t="s">
        <v>20</v>
      </c>
      <c r="B353" t="s">
        <v>21</v>
      </c>
      <c r="C353">
        <v>6</v>
      </c>
      <c r="D353">
        <v>5</v>
      </c>
      <c r="E353" s="8"/>
      <c r="F353" s="8">
        <v>48</v>
      </c>
      <c r="G353" s="8">
        <v>48</v>
      </c>
      <c r="H353" s="21" t="s">
        <v>108</v>
      </c>
      <c r="I353" s="16" t="s">
        <v>109</v>
      </c>
      <c r="J353" s="17" t="s">
        <v>110</v>
      </c>
      <c r="N353" s="8">
        <v>0.4</v>
      </c>
      <c r="O353">
        <v>0.5</v>
      </c>
      <c r="P353" s="18">
        <v>0.1</v>
      </c>
      <c r="Q353" s="18">
        <f t="shared" si="21"/>
        <v>0.05</v>
      </c>
      <c r="S353" s="14" t="s">
        <v>26</v>
      </c>
    </row>
    <row r="354" spans="1:19" x14ac:dyDescent="0.25">
      <c r="A354" t="s">
        <v>20</v>
      </c>
      <c r="B354" t="s">
        <v>21</v>
      </c>
      <c r="C354">
        <v>6</v>
      </c>
      <c r="D354">
        <v>5</v>
      </c>
      <c r="E354" s="8"/>
      <c r="F354" s="8">
        <v>49</v>
      </c>
      <c r="G354" s="8">
        <v>49</v>
      </c>
      <c r="H354" s="21" t="s">
        <v>108</v>
      </c>
      <c r="I354" s="16" t="s">
        <v>109</v>
      </c>
      <c r="J354" s="17" t="s">
        <v>110</v>
      </c>
      <c r="N354" s="8">
        <v>0.4</v>
      </c>
      <c r="O354">
        <v>0.5</v>
      </c>
      <c r="P354" s="18">
        <v>0.1</v>
      </c>
      <c r="Q354" s="18">
        <f t="shared" si="21"/>
        <v>0.05</v>
      </c>
      <c r="S354" s="14" t="s">
        <v>26</v>
      </c>
    </row>
    <row r="355" spans="1:19" x14ac:dyDescent="0.25">
      <c r="A355" t="s">
        <v>20</v>
      </c>
      <c r="B355" t="s">
        <v>21</v>
      </c>
      <c r="C355">
        <v>6</v>
      </c>
      <c r="D355">
        <v>5</v>
      </c>
      <c r="E355" s="8"/>
      <c r="F355" s="8">
        <v>50</v>
      </c>
      <c r="G355" s="8">
        <v>50</v>
      </c>
      <c r="H355" s="21" t="s">
        <v>108</v>
      </c>
      <c r="I355" s="16" t="s">
        <v>109</v>
      </c>
      <c r="J355" s="17" t="s">
        <v>110</v>
      </c>
      <c r="N355" s="8">
        <v>0.4</v>
      </c>
      <c r="O355">
        <v>0.5</v>
      </c>
      <c r="P355" s="18">
        <v>0.1</v>
      </c>
      <c r="Q355" s="18">
        <f t="shared" si="21"/>
        <v>0.05</v>
      </c>
      <c r="S355" s="14" t="s">
        <v>26</v>
      </c>
    </row>
    <row r="356" spans="1:19" x14ac:dyDescent="0.25">
      <c r="A356" t="s">
        <v>20</v>
      </c>
      <c r="B356" t="s">
        <v>21</v>
      </c>
      <c r="C356">
        <v>6</v>
      </c>
      <c r="D356">
        <v>5</v>
      </c>
      <c r="E356" s="8"/>
      <c r="F356" s="8">
        <v>51</v>
      </c>
      <c r="G356" s="8">
        <v>51</v>
      </c>
      <c r="H356" s="21" t="s">
        <v>108</v>
      </c>
      <c r="I356" s="16" t="s">
        <v>109</v>
      </c>
      <c r="J356" s="17" t="s">
        <v>110</v>
      </c>
      <c r="N356" s="8">
        <v>0.4</v>
      </c>
      <c r="O356">
        <v>0.5</v>
      </c>
      <c r="P356" s="18">
        <v>0.1</v>
      </c>
      <c r="Q356" s="18">
        <f t="shared" si="21"/>
        <v>0.05</v>
      </c>
      <c r="S356" s="14" t="s">
        <v>26</v>
      </c>
    </row>
    <row r="357" spans="1:19" x14ac:dyDescent="0.25">
      <c r="A357" t="s">
        <v>20</v>
      </c>
      <c r="B357" t="s">
        <v>21</v>
      </c>
      <c r="C357">
        <v>6</v>
      </c>
      <c r="D357">
        <v>5</v>
      </c>
      <c r="E357" s="8"/>
      <c r="F357" s="8">
        <v>52</v>
      </c>
      <c r="G357" s="8">
        <v>52</v>
      </c>
      <c r="H357" s="21" t="s">
        <v>108</v>
      </c>
      <c r="I357" s="16" t="s">
        <v>109</v>
      </c>
      <c r="J357" s="17" t="s">
        <v>110</v>
      </c>
      <c r="N357" s="8">
        <v>0.4</v>
      </c>
      <c r="O357">
        <v>0.5</v>
      </c>
      <c r="P357" s="18">
        <v>0.1</v>
      </c>
      <c r="Q357" s="18">
        <f t="shared" si="21"/>
        <v>0.05</v>
      </c>
      <c r="S357" s="14" t="s">
        <v>26</v>
      </c>
    </row>
    <row r="358" spans="1:19" x14ac:dyDescent="0.25">
      <c r="A358" t="s">
        <v>20</v>
      </c>
      <c r="B358" t="s">
        <v>21</v>
      </c>
      <c r="C358">
        <v>6</v>
      </c>
      <c r="D358">
        <v>5</v>
      </c>
      <c r="E358" s="8"/>
      <c r="F358" s="8">
        <v>53</v>
      </c>
      <c r="G358" s="8">
        <v>53</v>
      </c>
      <c r="H358" s="21" t="s">
        <v>108</v>
      </c>
      <c r="I358" s="16" t="s">
        <v>109</v>
      </c>
      <c r="J358" s="17" t="s">
        <v>110</v>
      </c>
      <c r="N358" s="8">
        <v>0.4</v>
      </c>
      <c r="O358">
        <v>0.5</v>
      </c>
      <c r="P358" s="18">
        <v>0.1</v>
      </c>
      <c r="Q358" s="18">
        <f t="shared" si="21"/>
        <v>0.05</v>
      </c>
      <c r="S358" s="14" t="s">
        <v>26</v>
      </c>
    </row>
    <row r="359" spans="1:19" x14ac:dyDescent="0.25">
      <c r="A359" t="s">
        <v>20</v>
      </c>
      <c r="B359" t="s">
        <v>21</v>
      </c>
      <c r="C359">
        <v>6</v>
      </c>
      <c r="D359">
        <v>5</v>
      </c>
      <c r="E359" s="8"/>
      <c r="F359" s="8">
        <v>54</v>
      </c>
      <c r="G359" s="8">
        <v>54</v>
      </c>
      <c r="H359" s="21" t="s">
        <v>108</v>
      </c>
      <c r="I359" s="16" t="s">
        <v>109</v>
      </c>
      <c r="J359" s="17" t="s">
        <v>110</v>
      </c>
      <c r="N359" s="8">
        <v>0.4</v>
      </c>
      <c r="O359">
        <v>0.5</v>
      </c>
      <c r="P359" s="18">
        <v>0.1</v>
      </c>
      <c r="Q359" s="18">
        <f t="shared" si="21"/>
        <v>0.05</v>
      </c>
      <c r="S359" s="14" t="s">
        <v>26</v>
      </c>
    </row>
    <row r="360" spans="1:19" x14ac:dyDescent="0.25">
      <c r="A360" t="s">
        <v>20</v>
      </c>
      <c r="B360" t="s">
        <v>21</v>
      </c>
      <c r="C360">
        <v>6</v>
      </c>
      <c r="D360">
        <v>5</v>
      </c>
      <c r="E360" s="8"/>
      <c r="F360" s="8">
        <v>55</v>
      </c>
      <c r="G360" s="8">
        <v>55</v>
      </c>
      <c r="H360" s="26" t="s">
        <v>128</v>
      </c>
      <c r="I360" s="34" t="s">
        <v>129</v>
      </c>
      <c r="J360" s="25" t="s">
        <v>130</v>
      </c>
      <c r="N360" s="8">
        <v>1</v>
      </c>
      <c r="O360">
        <v>0.35</v>
      </c>
      <c r="P360" s="18">
        <v>0.3</v>
      </c>
      <c r="Q360" s="18">
        <f t="shared" si="21"/>
        <v>0.105</v>
      </c>
      <c r="S360" s="14" t="s">
        <v>26</v>
      </c>
    </row>
    <row r="361" spans="1:19" x14ac:dyDescent="0.25">
      <c r="A361" t="s">
        <v>20</v>
      </c>
      <c r="B361" t="s">
        <v>21</v>
      </c>
      <c r="C361">
        <v>6</v>
      </c>
      <c r="D361">
        <v>5</v>
      </c>
      <c r="E361" s="8"/>
      <c r="F361" s="8">
        <v>56</v>
      </c>
      <c r="G361" s="8">
        <v>56</v>
      </c>
      <c r="H361" s="9" t="s">
        <v>30</v>
      </c>
      <c r="I361" s="19" t="s">
        <v>94</v>
      </c>
      <c r="J361" s="17" t="s">
        <v>95</v>
      </c>
      <c r="N361" s="8">
        <v>0.6</v>
      </c>
      <c r="O361">
        <v>0.45</v>
      </c>
      <c r="P361" s="18">
        <v>0.3</v>
      </c>
      <c r="Q361" s="18">
        <f t="shared" si="21"/>
        <v>0.13500000000000001</v>
      </c>
      <c r="S361" s="14" t="s">
        <v>26</v>
      </c>
    </row>
    <row r="362" spans="1:19" x14ac:dyDescent="0.25">
      <c r="A362" t="s">
        <v>20</v>
      </c>
      <c r="B362" t="s">
        <v>21</v>
      </c>
      <c r="C362">
        <v>7</v>
      </c>
      <c r="D362" s="13">
        <v>5</v>
      </c>
      <c r="E362" s="13"/>
      <c r="F362" s="27">
        <v>1</v>
      </c>
      <c r="G362" s="13">
        <v>1</v>
      </c>
      <c r="H362" s="15" t="s">
        <v>72</v>
      </c>
      <c r="I362" s="28" t="s">
        <v>131</v>
      </c>
      <c r="J362" s="17" t="s">
        <v>132</v>
      </c>
      <c r="K362" s="13"/>
      <c r="L362" s="13"/>
      <c r="M362" s="13"/>
      <c r="N362" s="13">
        <v>5</v>
      </c>
      <c r="O362" s="13">
        <v>2</v>
      </c>
      <c r="P362" s="18">
        <v>1</v>
      </c>
      <c r="Q362" s="18">
        <f t="shared" si="21"/>
        <v>2</v>
      </c>
      <c r="R362" s="13"/>
      <c r="S362" s="14" t="s">
        <v>133</v>
      </c>
    </row>
    <row r="363" spans="1:19" x14ac:dyDescent="0.25">
      <c r="A363" t="s">
        <v>20</v>
      </c>
      <c r="B363" t="s">
        <v>21</v>
      </c>
      <c r="C363">
        <v>7</v>
      </c>
      <c r="D363">
        <v>5</v>
      </c>
      <c r="F363" s="8">
        <v>2</v>
      </c>
      <c r="G363">
        <v>2</v>
      </c>
      <c r="H363" s="9" t="s">
        <v>134</v>
      </c>
      <c r="I363" s="19" t="s">
        <v>135</v>
      </c>
      <c r="J363" s="11" t="s">
        <v>136</v>
      </c>
      <c r="N363">
        <v>1.5</v>
      </c>
      <c r="O363">
        <v>0.8</v>
      </c>
      <c r="P363" s="18">
        <v>0.6</v>
      </c>
      <c r="Q363" s="18">
        <f t="shared" si="21"/>
        <v>0.48</v>
      </c>
      <c r="S363" s="14" t="s">
        <v>26</v>
      </c>
    </row>
    <row r="364" spans="1:19" x14ac:dyDescent="0.25">
      <c r="A364" t="s">
        <v>20</v>
      </c>
      <c r="B364" t="s">
        <v>21</v>
      </c>
      <c r="C364">
        <v>7</v>
      </c>
      <c r="D364">
        <v>5</v>
      </c>
      <c r="F364" s="8">
        <v>3</v>
      </c>
      <c r="G364">
        <v>3</v>
      </c>
      <c r="H364" s="9" t="s">
        <v>27</v>
      </c>
      <c r="I364" s="19" t="s">
        <v>28</v>
      </c>
      <c r="J364" s="20" t="s">
        <v>29</v>
      </c>
      <c r="N364">
        <v>1.5</v>
      </c>
      <c r="O364">
        <v>0.4</v>
      </c>
      <c r="P364" s="18">
        <v>0.4</v>
      </c>
      <c r="Q364" s="18">
        <f t="shared" si="21"/>
        <v>0.16000000000000003</v>
      </c>
      <c r="S364" s="14" t="s">
        <v>26</v>
      </c>
    </row>
    <row r="365" spans="1:19" x14ac:dyDescent="0.25">
      <c r="A365" t="s">
        <v>20</v>
      </c>
      <c r="B365" t="s">
        <v>21</v>
      </c>
      <c r="C365">
        <v>7</v>
      </c>
      <c r="D365">
        <v>5</v>
      </c>
      <c r="F365" s="8">
        <v>4</v>
      </c>
      <c r="G365">
        <v>4</v>
      </c>
      <c r="H365" s="21" t="s">
        <v>27</v>
      </c>
      <c r="I365" s="16" t="s">
        <v>58</v>
      </c>
      <c r="J365" s="17" t="s">
        <v>59</v>
      </c>
      <c r="N365">
        <v>1.2</v>
      </c>
      <c r="O365">
        <v>0.5</v>
      </c>
      <c r="P365" s="18">
        <v>0.4</v>
      </c>
      <c r="Q365" s="18">
        <f t="shared" si="21"/>
        <v>0.2</v>
      </c>
      <c r="S365" s="14" t="s">
        <v>26</v>
      </c>
    </row>
    <row r="366" spans="1:19" x14ac:dyDescent="0.25">
      <c r="A366" t="s">
        <v>20</v>
      </c>
      <c r="B366" t="s">
        <v>21</v>
      </c>
      <c r="C366">
        <v>7</v>
      </c>
      <c r="D366">
        <v>5</v>
      </c>
      <c r="F366" s="8">
        <v>5</v>
      </c>
      <c r="G366">
        <v>5</v>
      </c>
      <c r="H366" s="9" t="s">
        <v>22</v>
      </c>
      <c r="I366" s="10" t="s">
        <v>23</v>
      </c>
      <c r="J366" s="11" t="s">
        <v>24</v>
      </c>
      <c r="N366">
        <v>0.4</v>
      </c>
      <c r="O366">
        <v>0.2</v>
      </c>
      <c r="P366" s="18">
        <v>0.15</v>
      </c>
      <c r="Q366" s="18">
        <f t="shared" si="21"/>
        <v>0.03</v>
      </c>
      <c r="S366" s="14" t="s">
        <v>26</v>
      </c>
    </row>
    <row r="367" spans="1:19" x14ac:dyDescent="0.25">
      <c r="A367" t="s">
        <v>20</v>
      </c>
      <c r="B367" t="s">
        <v>21</v>
      </c>
      <c r="C367">
        <v>7</v>
      </c>
      <c r="D367">
        <v>5</v>
      </c>
      <c r="F367" s="8">
        <v>6</v>
      </c>
      <c r="G367">
        <v>6</v>
      </c>
      <c r="H367" s="9" t="s">
        <v>22</v>
      </c>
      <c r="I367" s="10" t="s">
        <v>23</v>
      </c>
      <c r="J367" s="11" t="s">
        <v>24</v>
      </c>
      <c r="N367">
        <v>0.4</v>
      </c>
      <c r="O367">
        <v>0.2</v>
      </c>
      <c r="P367" s="18">
        <v>0.15</v>
      </c>
      <c r="Q367" s="18">
        <f t="shared" si="21"/>
        <v>0.03</v>
      </c>
      <c r="S367" s="14" t="s">
        <v>26</v>
      </c>
    </row>
    <row r="368" spans="1:19" x14ac:dyDescent="0.25">
      <c r="A368" t="s">
        <v>20</v>
      </c>
      <c r="B368" t="s">
        <v>21</v>
      </c>
      <c r="C368">
        <v>7</v>
      </c>
      <c r="D368">
        <v>5</v>
      </c>
      <c r="F368" s="8">
        <v>7</v>
      </c>
      <c r="G368">
        <v>7</v>
      </c>
      <c r="H368" s="9" t="s">
        <v>22</v>
      </c>
      <c r="I368" s="10" t="s">
        <v>23</v>
      </c>
      <c r="J368" s="11" t="s">
        <v>24</v>
      </c>
      <c r="N368">
        <v>0.4</v>
      </c>
      <c r="O368">
        <v>0.2</v>
      </c>
      <c r="P368" s="18">
        <v>0.15</v>
      </c>
      <c r="Q368" s="18">
        <f t="shared" si="21"/>
        <v>0.03</v>
      </c>
      <c r="S368" s="14" t="s">
        <v>26</v>
      </c>
    </row>
    <row r="369" spans="1:20" x14ac:dyDescent="0.25">
      <c r="A369" t="s">
        <v>20</v>
      </c>
      <c r="B369" t="s">
        <v>21</v>
      </c>
      <c r="C369">
        <v>7</v>
      </c>
      <c r="D369">
        <v>5</v>
      </c>
      <c r="F369" s="8">
        <v>8</v>
      </c>
      <c r="G369">
        <v>8</v>
      </c>
      <c r="H369" s="9" t="s">
        <v>22</v>
      </c>
      <c r="I369" s="10" t="s">
        <v>23</v>
      </c>
      <c r="J369" s="11" t="s">
        <v>24</v>
      </c>
      <c r="N369">
        <v>0.4</v>
      </c>
      <c r="O369">
        <v>0.2</v>
      </c>
      <c r="P369" s="18">
        <v>0.15</v>
      </c>
      <c r="Q369" s="18">
        <f t="shared" si="21"/>
        <v>0.03</v>
      </c>
      <c r="S369" s="14" t="s">
        <v>26</v>
      </c>
    </row>
    <row r="370" spans="1:20" x14ac:dyDescent="0.25">
      <c r="A370" t="s">
        <v>20</v>
      </c>
      <c r="B370" t="s">
        <v>21</v>
      </c>
      <c r="C370">
        <v>7</v>
      </c>
      <c r="D370">
        <v>5</v>
      </c>
      <c r="F370" s="8">
        <v>9</v>
      </c>
      <c r="G370">
        <v>9</v>
      </c>
      <c r="H370" s="9" t="s">
        <v>22</v>
      </c>
      <c r="I370" s="10" t="s">
        <v>23</v>
      </c>
      <c r="J370" s="11" t="s">
        <v>24</v>
      </c>
      <c r="N370">
        <v>0.4</v>
      </c>
      <c r="O370">
        <v>0.2</v>
      </c>
      <c r="P370" s="18">
        <v>0.15</v>
      </c>
      <c r="Q370" s="18">
        <f t="shared" si="21"/>
        <v>0.03</v>
      </c>
      <c r="S370" s="14" t="s">
        <v>26</v>
      </c>
    </row>
    <row r="371" spans="1:20" x14ac:dyDescent="0.25">
      <c r="A371" t="s">
        <v>20</v>
      </c>
      <c r="B371" t="s">
        <v>21</v>
      </c>
      <c r="C371">
        <v>7</v>
      </c>
      <c r="D371">
        <v>5</v>
      </c>
      <c r="F371" s="8">
        <v>10</v>
      </c>
      <c r="G371">
        <v>10</v>
      </c>
      <c r="H371" s="9" t="s">
        <v>22</v>
      </c>
      <c r="I371" s="10" t="s">
        <v>23</v>
      </c>
      <c r="J371" s="11" t="s">
        <v>24</v>
      </c>
      <c r="N371">
        <v>0.4</v>
      </c>
      <c r="O371">
        <v>0.2</v>
      </c>
      <c r="P371" s="18">
        <v>0.15</v>
      </c>
      <c r="Q371" s="18">
        <f t="shared" si="21"/>
        <v>0.03</v>
      </c>
      <c r="S371" s="14" t="s">
        <v>26</v>
      </c>
    </row>
    <row r="372" spans="1:20" x14ac:dyDescent="0.25">
      <c r="A372" t="s">
        <v>20</v>
      </c>
      <c r="B372" t="s">
        <v>21</v>
      </c>
      <c r="C372">
        <v>7</v>
      </c>
      <c r="D372">
        <v>5</v>
      </c>
      <c r="F372" s="8">
        <v>11</v>
      </c>
      <c r="G372">
        <v>11</v>
      </c>
      <c r="H372" s="9" t="s">
        <v>22</v>
      </c>
      <c r="I372" s="10" t="s">
        <v>23</v>
      </c>
      <c r="J372" s="11" t="s">
        <v>24</v>
      </c>
      <c r="N372">
        <v>0.4</v>
      </c>
      <c r="O372">
        <v>0.2</v>
      </c>
      <c r="P372" s="18">
        <v>0.15</v>
      </c>
      <c r="Q372" s="18">
        <f t="shared" si="21"/>
        <v>0.03</v>
      </c>
      <c r="S372" s="14" t="s">
        <v>26</v>
      </c>
    </row>
    <row r="373" spans="1:20" x14ac:dyDescent="0.25">
      <c r="A373" t="s">
        <v>20</v>
      </c>
      <c r="B373" t="s">
        <v>21</v>
      </c>
      <c r="C373">
        <v>7</v>
      </c>
      <c r="D373">
        <v>5</v>
      </c>
      <c r="F373" s="8">
        <v>12</v>
      </c>
      <c r="G373">
        <v>12</v>
      </c>
      <c r="H373" s="9" t="s">
        <v>22</v>
      </c>
      <c r="I373" s="10" t="s">
        <v>23</v>
      </c>
      <c r="J373" s="11" t="s">
        <v>24</v>
      </c>
      <c r="N373">
        <v>0.4</v>
      </c>
      <c r="O373">
        <v>0.2</v>
      </c>
      <c r="P373" s="18">
        <v>0.15</v>
      </c>
      <c r="Q373" s="18">
        <f t="shared" si="21"/>
        <v>0.03</v>
      </c>
      <c r="S373" s="14" t="s">
        <v>26</v>
      </c>
    </row>
    <row r="374" spans="1:20" x14ac:dyDescent="0.25">
      <c r="A374" t="s">
        <v>20</v>
      </c>
      <c r="B374" t="s">
        <v>21</v>
      </c>
      <c r="C374">
        <v>7</v>
      </c>
      <c r="D374">
        <v>5</v>
      </c>
      <c r="F374" s="8">
        <v>13</v>
      </c>
      <c r="G374">
        <v>13</v>
      </c>
      <c r="H374" s="9" t="s">
        <v>22</v>
      </c>
      <c r="I374" s="10" t="s">
        <v>23</v>
      </c>
      <c r="J374" s="11" t="s">
        <v>24</v>
      </c>
      <c r="N374">
        <v>0.4</v>
      </c>
      <c r="O374">
        <v>0.2</v>
      </c>
      <c r="P374" s="18">
        <v>0.15</v>
      </c>
      <c r="Q374" s="18">
        <f t="shared" si="21"/>
        <v>0.03</v>
      </c>
      <c r="S374" s="14" t="s">
        <v>26</v>
      </c>
    </row>
    <row r="375" spans="1:20" x14ac:dyDescent="0.25">
      <c r="A375" t="s">
        <v>20</v>
      </c>
      <c r="B375" t="s">
        <v>21</v>
      </c>
      <c r="C375">
        <v>7</v>
      </c>
      <c r="D375">
        <v>5</v>
      </c>
      <c r="F375" s="8">
        <v>14</v>
      </c>
      <c r="G375">
        <v>14</v>
      </c>
      <c r="H375" s="9" t="s">
        <v>22</v>
      </c>
      <c r="I375" s="10" t="s">
        <v>23</v>
      </c>
      <c r="J375" s="11" t="s">
        <v>24</v>
      </c>
      <c r="N375">
        <v>0.4</v>
      </c>
      <c r="O375">
        <v>0.2</v>
      </c>
      <c r="P375" s="18">
        <v>0.15</v>
      </c>
      <c r="Q375" s="18">
        <f t="shared" si="21"/>
        <v>0.03</v>
      </c>
      <c r="S375" s="14" t="s">
        <v>26</v>
      </c>
    </row>
    <row r="376" spans="1:20" x14ac:dyDescent="0.25">
      <c r="A376" t="s">
        <v>20</v>
      </c>
      <c r="B376" t="s">
        <v>21</v>
      </c>
      <c r="C376">
        <v>7</v>
      </c>
      <c r="D376">
        <v>5</v>
      </c>
      <c r="F376" s="8">
        <v>15</v>
      </c>
      <c r="G376">
        <v>15</v>
      </c>
      <c r="H376" s="9" t="s">
        <v>22</v>
      </c>
      <c r="I376" s="10" t="s">
        <v>23</v>
      </c>
      <c r="J376" s="11" t="s">
        <v>24</v>
      </c>
      <c r="N376">
        <v>0.4</v>
      </c>
      <c r="O376">
        <v>0.2</v>
      </c>
      <c r="P376" s="18">
        <v>0.15</v>
      </c>
      <c r="Q376" s="18">
        <f t="shared" si="21"/>
        <v>0.03</v>
      </c>
      <c r="S376" s="14" t="s">
        <v>26</v>
      </c>
    </row>
    <row r="377" spans="1:20" x14ac:dyDescent="0.25">
      <c r="A377" t="s">
        <v>20</v>
      </c>
      <c r="B377" t="s">
        <v>21</v>
      </c>
      <c r="C377">
        <v>7</v>
      </c>
      <c r="D377">
        <v>5</v>
      </c>
      <c r="F377" s="8">
        <v>16</v>
      </c>
      <c r="G377">
        <v>16</v>
      </c>
      <c r="H377" s="9" t="s">
        <v>22</v>
      </c>
      <c r="I377" s="10" t="s">
        <v>23</v>
      </c>
      <c r="J377" s="11" t="s">
        <v>24</v>
      </c>
      <c r="N377">
        <v>0.4</v>
      </c>
      <c r="O377">
        <v>0.2</v>
      </c>
      <c r="P377" s="18">
        <v>0.15</v>
      </c>
      <c r="Q377" s="18">
        <f t="shared" si="21"/>
        <v>0.03</v>
      </c>
      <c r="S377" s="14" t="s">
        <v>26</v>
      </c>
    </row>
    <row r="378" spans="1:20" x14ac:dyDescent="0.25">
      <c r="A378" t="s">
        <v>20</v>
      </c>
      <c r="B378" t="s">
        <v>21</v>
      </c>
      <c r="C378">
        <v>7</v>
      </c>
      <c r="D378">
        <v>5</v>
      </c>
      <c r="F378" s="8">
        <v>17</v>
      </c>
      <c r="G378">
        <v>17</v>
      </c>
      <c r="H378" s="9" t="s">
        <v>22</v>
      </c>
      <c r="I378" s="10" t="s">
        <v>23</v>
      </c>
      <c r="J378" s="11" t="s">
        <v>24</v>
      </c>
      <c r="N378">
        <v>0.4</v>
      </c>
      <c r="O378">
        <v>0.2</v>
      </c>
      <c r="P378" s="18">
        <v>0.15</v>
      </c>
      <c r="Q378" s="18">
        <f t="shared" si="21"/>
        <v>0.03</v>
      </c>
      <c r="S378" s="14" t="s">
        <v>26</v>
      </c>
    </row>
    <row r="379" spans="1:20" x14ac:dyDescent="0.25">
      <c r="A379" t="s">
        <v>20</v>
      </c>
      <c r="B379" t="s">
        <v>21</v>
      </c>
      <c r="C379">
        <v>7</v>
      </c>
      <c r="D379">
        <v>5</v>
      </c>
      <c r="F379" s="8">
        <v>18</v>
      </c>
      <c r="G379">
        <v>18</v>
      </c>
      <c r="H379" s="9" t="s">
        <v>137</v>
      </c>
      <c r="I379" s="10" t="s">
        <v>138</v>
      </c>
      <c r="J379" s="17" t="s">
        <v>139</v>
      </c>
      <c r="N379">
        <v>0.6</v>
      </c>
      <c r="O379">
        <v>0.6</v>
      </c>
      <c r="P379" s="18">
        <v>0.6</v>
      </c>
      <c r="Q379" s="18">
        <f t="shared" si="21"/>
        <v>0.36</v>
      </c>
      <c r="S379" s="14" t="s">
        <v>26</v>
      </c>
    </row>
    <row r="380" spans="1:20" x14ac:dyDescent="0.25">
      <c r="A380" t="s">
        <v>20</v>
      </c>
      <c r="B380" t="s">
        <v>21</v>
      </c>
      <c r="C380">
        <v>7</v>
      </c>
      <c r="D380">
        <v>5</v>
      </c>
      <c r="F380" s="8">
        <v>19</v>
      </c>
      <c r="G380">
        <v>19</v>
      </c>
      <c r="H380" s="30" t="s">
        <v>38</v>
      </c>
      <c r="I380" s="19" t="s">
        <v>140</v>
      </c>
      <c r="J380" s="30" t="s">
        <v>141</v>
      </c>
      <c r="N380">
        <v>0.15</v>
      </c>
      <c r="O380">
        <v>0.1</v>
      </c>
      <c r="P380" s="18">
        <v>0.05</v>
      </c>
      <c r="Q380" s="18">
        <f t="shared" si="21"/>
        <v>5.000000000000001E-3</v>
      </c>
      <c r="S380" s="14" t="s">
        <v>26</v>
      </c>
    </row>
    <row r="381" spans="1:20" x14ac:dyDescent="0.25">
      <c r="A381" t="s">
        <v>20</v>
      </c>
      <c r="B381" t="s">
        <v>21</v>
      </c>
      <c r="C381">
        <v>7</v>
      </c>
      <c r="D381">
        <v>5</v>
      </c>
      <c r="F381" s="8">
        <v>20</v>
      </c>
      <c r="G381">
        <v>20</v>
      </c>
      <c r="H381" s="9" t="s">
        <v>96</v>
      </c>
      <c r="I381" s="10" t="s">
        <v>97</v>
      </c>
      <c r="J381" s="11" t="s">
        <v>98</v>
      </c>
      <c r="N381">
        <v>0.2</v>
      </c>
      <c r="O381">
        <v>0.1</v>
      </c>
      <c r="P381" s="18">
        <v>0.1</v>
      </c>
      <c r="Q381" s="18">
        <f t="shared" si="21"/>
        <v>1.0000000000000002E-2</v>
      </c>
      <c r="S381" s="14" t="s">
        <v>26</v>
      </c>
    </row>
    <row r="382" spans="1:20" x14ac:dyDescent="0.25">
      <c r="A382" t="s">
        <v>20</v>
      </c>
      <c r="B382" t="s">
        <v>21</v>
      </c>
      <c r="C382">
        <v>11</v>
      </c>
      <c r="D382">
        <v>100</v>
      </c>
      <c r="E382" s="8">
        <v>4</v>
      </c>
      <c r="F382" s="8">
        <v>37</v>
      </c>
      <c r="G382" s="8">
        <v>37</v>
      </c>
      <c r="H382" s="21" t="s">
        <v>142</v>
      </c>
      <c r="I382" s="16" t="s">
        <v>143</v>
      </c>
      <c r="J382" s="17" t="s">
        <v>144</v>
      </c>
      <c r="K382">
        <v>26.5</v>
      </c>
      <c r="L382" s="12">
        <f t="shared" ref="L382:L401" si="22">K382/PI()</f>
        <v>8.4352119838704525</v>
      </c>
      <c r="M382">
        <v>3</v>
      </c>
      <c r="N382">
        <v>7</v>
      </c>
      <c r="P382" s="13"/>
      <c r="Q382" s="13"/>
      <c r="R382" t="s">
        <v>25</v>
      </c>
      <c r="S382" s="14" t="s">
        <v>26</v>
      </c>
      <c r="T382">
        <f t="shared" si="19"/>
        <v>5.5883279393141739E-3</v>
      </c>
    </row>
    <row r="383" spans="1:20" x14ac:dyDescent="0.25">
      <c r="A383" t="s">
        <v>20</v>
      </c>
      <c r="B383" t="s">
        <v>21</v>
      </c>
      <c r="C383">
        <v>3</v>
      </c>
      <c r="D383">
        <v>500</v>
      </c>
      <c r="E383" s="8">
        <v>1</v>
      </c>
      <c r="F383" s="8">
        <v>1</v>
      </c>
      <c r="G383" s="8">
        <v>1</v>
      </c>
      <c r="H383" s="9" t="s">
        <v>145</v>
      </c>
      <c r="I383" s="19" t="s">
        <v>146</v>
      </c>
      <c r="J383" s="11" t="s">
        <v>147</v>
      </c>
      <c r="K383">
        <v>38.5</v>
      </c>
      <c r="L383" s="12">
        <f t="shared" si="22"/>
        <v>12.254930618075941</v>
      </c>
      <c r="M383">
        <v>6</v>
      </c>
      <c r="N383" s="8">
        <v>10</v>
      </c>
      <c r="P383" s="13"/>
      <c r="Q383" s="13"/>
      <c r="R383" t="s">
        <v>25</v>
      </c>
      <c r="S383" s="14" t="s">
        <v>26</v>
      </c>
      <c r="T383">
        <f t="shared" si="19"/>
        <v>1.1795370719898092E-2</v>
      </c>
    </row>
    <row r="384" spans="1:20" x14ac:dyDescent="0.25">
      <c r="A384" t="s">
        <v>20</v>
      </c>
      <c r="B384" t="s">
        <v>21</v>
      </c>
      <c r="C384">
        <v>8</v>
      </c>
      <c r="D384">
        <v>500</v>
      </c>
      <c r="E384">
        <v>1</v>
      </c>
      <c r="F384" s="8">
        <v>1</v>
      </c>
      <c r="G384">
        <v>1</v>
      </c>
      <c r="H384" s="9" t="s">
        <v>145</v>
      </c>
      <c r="I384" s="19" t="s">
        <v>146</v>
      </c>
      <c r="J384" s="11" t="s">
        <v>147</v>
      </c>
      <c r="K384">
        <v>33</v>
      </c>
      <c r="L384" s="12">
        <f t="shared" si="22"/>
        <v>10.504226244065093</v>
      </c>
      <c r="M384">
        <v>9</v>
      </c>
      <c r="N384" s="13">
        <v>11</v>
      </c>
      <c r="P384" s="13"/>
      <c r="Q384" s="13"/>
      <c r="R384" t="s">
        <v>25</v>
      </c>
      <c r="S384" t="s">
        <v>26</v>
      </c>
      <c r="T384">
        <f t="shared" si="19"/>
        <v>8.6659866513537007E-3</v>
      </c>
    </row>
    <row r="385" spans="1:20" x14ac:dyDescent="0.25">
      <c r="A385" t="s">
        <v>20</v>
      </c>
      <c r="B385" t="s">
        <v>21</v>
      </c>
      <c r="C385">
        <v>4</v>
      </c>
      <c r="D385">
        <v>100</v>
      </c>
      <c r="E385">
        <v>1</v>
      </c>
      <c r="F385" s="8">
        <v>1</v>
      </c>
      <c r="G385">
        <v>1</v>
      </c>
      <c r="H385" s="9" t="s">
        <v>145</v>
      </c>
      <c r="I385" s="19" t="s">
        <v>146</v>
      </c>
      <c r="J385" s="11" t="s">
        <v>147</v>
      </c>
      <c r="K385">
        <v>29</v>
      </c>
      <c r="L385" s="12">
        <f t="shared" si="22"/>
        <v>9.2309866993299305</v>
      </c>
      <c r="M385">
        <v>6</v>
      </c>
      <c r="N385">
        <v>12</v>
      </c>
      <c r="P385" s="13"/>
      <c r="Q385" s="13"/>
      <c r="R385" t="s">
        <v>25</v>
      </c>
      <c r="S385" t="s">
        <v>26</v>
      </c>
      <c r="T385">
        <f t="shared" si="19"/>
        <v>6.6924653570142002E-3</v>
      </c>
    </row>
    <row r="386" spans="1:20" x14ac:dyDescent="0.25">
      <c r="A386" t="s">
        <v>20</v>
      </c>
      <c r="B386" t="s">
        <v>21</v>
      </c>
      <c r="C386">
        <v>2</v>
      </c>
      <c r="D386">
        <v>500</v>
      </c>
      <c r="E386">
        <v>1</v>
      </c>
      <c r="F386" s="8">
        <v>2</v>
      </c>
      <c r="G386">
        <v>2</v>
      </c>
      <c r="H386" s="9" t="s">
        <v>145</v>
      </c>
      <c r="I386" s="19" t="s">
        <v>146</v>
      </c>
      <c r="J386" s="11" t="s">
        <v>147</v>
      </c>
      <c r="K386">
        <v>35</v>
      </c>
      <c r="L386" s="12">
        <f t="shared" si="22"/>
        <v>11.140846016432674</v>
      </c>
      <c r="M386">
        <v>6.5</v>
      </c>
      <c r="N386">
        <v>12</v>
      </c>
      <c r="P386" s="13"/>
      <c r="Q386" s="13"/>
      <c r="R386" t="s">
        <v>25</v>
      </c>
      <c r="S386" t="s">
        <v>26</v>
      </c>
      <c r="T386">
        <f t="shared" si="19"/>
        <v>9.7482402643785885E-3</v>
      </c>
    </row>
    <row r="387" spans="1:20" x14ac:dyDescent="0.25">
      <c r="A387" t="s">
        <v>20</v>
      </c>
      <c r="B387" t="s">
        <v>21</v>
      </c>
      <c r="C387">
        <v>9</v>
      </c>
      <c r="D387">
        <v>500</v>
      </c>
      <c r="E387" s="8">
        <v>1</v>
      </c>
      <c r="F387" s="8">
        <v>2</v>
      </c>
      <c r="G387" s="8">
        <v>2</v>
      </c>
      <c r="H387" s="9" t="s">
        <v>145</v>
      </c>
      <c r="I387" s="19" t="s">
        <v>146</v>
      </c>
      <c r="J387" s="11" t="s">
        <v>147</v>
      </c>
      <c r="K387">
        <v>36.5</v>
      </c>
      <c r="L387" s="12">
        <f t="shared" si="22"/>
        <v>11.618310845708359</v>
      </c>
      <c r="M387">
        <v>4</v>
      </c>
      <c r="N387">
        <v>11</v>
      </c>
      <c r="P387" s="13"/>
      <c r="Q387" s="13"/>
      <c r="R387" t="s">
        <v>25</v>
      </c>
      <c r="S387" s="14" t="s">
        <v>26</v>
      </c>
      <c r="T387">
        <f t="shared" si="19"/>
        <v>1.0601708646708877E-2</v>
      </c>
    </row>
    <row r="388" spans="1:20" x14ac:dyDescent="0.25">
      <c r="A388" t="s">
        <v>20</v>
      </c>
      <c r="B388" t="s">
        <v>21</v>
      </c>
      <c r="C388">
        <v>10</v>
      </c>
      <c r="D388">
        <v>500</v>
      </c>
      <c r="E388" s="8">
        <v>1</v>
      </c>
      <c r="F388" s="8">
        <v>2</v>
      </c>
      <c r="G388" s="8">
        <v>2</v>
      </c>
      <c r="H388" s="9" t="s">
        <v>145</v>
      </c>
      <c r="I388" s="19" t="s">
        <v>146</v>
      </c>
      <c r="J388" s="11" t="s">
        <v>147</v>
      </c>
      <c r="K388">
        <v>32.5</v>
      </c>
      <c r="L388" s="12">
        <f t="shared" si="22"/>
        <v>10.345071300973197</v>
      </c>
      <c r="M388">
        <v>6</v>
      </c>
      <c r="N388">
        <v>10</v>
      </c>
      <c r="P388" s="13"/>
      <c r="Q388" s="13"/>
      <c r="R388" s="14" t="s">
        <v>25</v>
      </c>
      <c r="S388" s="14" t="s">
        <v>26</v>
      </c>
      <c r="T388">
        <f t="shared" si="19"/>
        <v>8.4053704320407232E-3</v>
      </c>
    </row>
    <row r="389" spans="1:20" x14ac:dyDescent="0.25">
      <c r="A389" t="s">
        <v>20</v>
      </c>
      <c r="B389" t="s">
        <v>21</v>
      </c>
      <c r="C389">
        <v>9</v>
      </c>
      <c r="D389">
        <v>100</v>
      </c>
      <c r="E389" s="8">
        <v>1</v>
      </c>
      <c r="F389" s="8">
        <v>2</v>
      </c>
      <c r="G389" s="8">
        <v>2</v>
      </c>
      <c r="H389" s="9" t="s">
        <v>145</v>
      </c>
      <c r="I389" s="19" t="s">
        <v>146</v>
      </c>
      <c r="J389" s="11" t="s">
        <v>147</v>
      </c>
      <c r="K389" s="8">
        <v>22.5</v>
      </c>
      <c r="L389" s="12">
        <f t="shared" si="22"/>
        <v>7.1619724391352904</v>
      </c>
      <c r="M389" s="8">
        <v>7</v>
      </c>
      <c r="N389" s="8">
        <v>9</v>
      </c>
      <c r="P389" s="13"/>
      <c r="Q389" s="13"/>
      <c r="R389" t="s">
        <v>25</v>
      </c>
      <c r="S389" s="14" t="s">
        <v>26</v>
      </c>
      <c r="T389">
        <f t="shared" ref="T389:T452" si="23">PI()*(L389/2)*(L389/2)/10000</f>
        <v>4.0286094970136003E-3</v>
      </c>
    </row>
    <row r="390" spans="1:20" x14ac:dyDescent="0.25">
      <c r="A390" t="s">
        <v>20</v>
      </c>
      <c r="B390" t="s">
        <v>21</v>
      </c>
      <c r="C390">
        <v>2</v>
      </c>
      <c r="D390">
        <v>500</v>
      </c>
      <c r="E390">
        <v>1</v>
      </c>
      <c r="F390" s="8">
        <v>3</v>
      </c>
      <c r="G390">
        <v>3</v>
      </c>
      <c r="H390" s="9" t="s">
        <v>145</v>
      </c>
      <c r="I390" s="19" t="s">
        <v>146</v>
      </c>
      <c r="J390" s="11" t="s">
        <v>147</v>
      </c>
      <c r="K390">
        <v>38.5</v>
      </c>
      <c r="L390" s="12">
        <f t="shared" si="22"/>
        <v>12.254930618075941</v>
      </c>
      <c r="M390">
        <v>6</v>
      </c>
      <c r="N390">
        <v>12</v>
      </c>
      <c r="P390" s="13"/>
      <c r="Q390" s="13"/>
      <c r="R390" t="s">
        <v>25</v>
      </c>
      <c r="S390" t="s">
        <v>26</v>
      </c>
      <c r="T390">
        <f t="shared" si="23"/>
        <v>1.1795370719898092E-2</v>
      </c>
    </row>
    <row r="391" spans="1:20" x14ac:dyDescent="0.25">
      <c r="A391" t="s">
        <v>20</v>
      </c>
      <c r="B391" t="s">
        <v>21</v>
      </c>
      <c r="C391">
        <v>7</v>
      </c>
      <c r="D391">
        <v>500</v>
      </c>
      <c r="E391">
        <v>1</v>
      </c>
      <c r="F391" s="8">
        <v>3</v>
      </c>
      <c r="G391" s="8">
        <v>3</v>
      </c>
      <c r="H391" s="9" t="s">
        <v>145</v>
      </c>
      <c r="I391" s="19" t="s">
        <v>146</v>
      </c>
      <c r="J391" s="11" t="s">
        <v>147</v>
      </c>
      <c r="K391">
        <v>79</v>
      </c>
      <c r="L391" s="12">
        <f t="shared" si="22"/>
        <v>25.146481008519466</v>
      </c>
      <c r="M391">
        <v>6</v>
      </c>
      <c r="N391">
        <v>14</v>
      </c>
      <c r="P391" s="13"/>
      <c r="Q391" s="13"/>
      <c r="R391" t="s">
        <v>25</v>
      </c>
      <c r="S391" t="s">
        <v>26</v>
      </c>
      <c r="T391">
        <f t="shared" si="23"/>
        <v>4.9664299991825943E-2</v>
      </c>
    </row>
    <row r="392" spans="1:20" x14ac:dyDescent="0.25">
      <c r="A392" t="s">
        <v>20</v>
      </c>
      <c r="B392" t="s">
        <v>21</v>
      </c>
      <c r="C392">
        <v>1</v>
      </c>
      <c r="D392">
        <v>100</v>
      </c>
      <c r="E392">
        <v>1</v>
      </c>
      <c r="F392" s="8">
        <v>3</v>
      </c>
      <c r="G392">
        <v>3</v>
      </c>
      <c r="H392" s="9" t="s">
        <v>145</v>
      </c>
      <c r="I392" s="19" t="s">
        <v>146</v>
      </c>
      <c r="J392" s="11" t="s">
        <v>147</v>
      </c>
      <c r="K392">
        <v>24.5</v>
      </c>
      <c r="L392" s="12">
        <f t="shared" si="22"/>
        <v>7.7985922115028714</v>
      </c>
      <c r="M392">
        <v>6</v>
      </c>
      <c r="N392">
        <v>8</v>
      </c>
      <c r="P392" s="13"/>
      <c r="Q392" s="13"/>
      <c r="R392" t="s">
        <v>25</v>
      </c>
      <c r="S392" t="s">
        <v>26</v>
      </c>
      <c r="T392">
        <f t="shared" si="23"/>
        <v>4.7766377295455084E-3</v>
      </c>
    </row>
    <row r="393" spans="1:20" x14ac:dyDescent="0.25">
      <c r="A393" t="s">
        <v>20</v>
      </c>
      <c r="B393" t="s">
        <v>21</v>
      </c>
      <c r="C393">
        <v>2</v>
      </c>
      <c r="D393">
        <v>100</v>
      </c>
      <c r="E393">
        <v>1</v>
      </c>
      <c r="F393">
        <v>3</v>
      </c>
      <c r="G393">
        <v>3</v>
      </c>
      <c r="H393" s="9" t="s">
        <v>145</v>
      </c>
      <c r="I393" s="19" t="s">
        <v>146</v>
      </c>
      <c r="J393" s="11" t="s">
        <v>147</v>
      </c>
      <c r="K393">
        <v>19</v>
      </c>
      <c r="L393" s="12">
        <f t="shared" si="22"/>
        <v>6.0478878374920226</v>
      </c>
      <c r="M393">
        <v>3</v>
      </c>
      <c r="N393">
        <v>6</v>
      </c>
      <c r="P393" s="13"/>
      <c r="Q393" s="13"/>
      <c r="R393" t="s">
        <v>25</v>
      </c>
      <c r="S393" t="s">
        <v>93</v>
      </c>
      <c r="T393">
        <f t="shared" si="23"/>
        <v>2.8727467228087107E-3</v>
      </c>
    </row>
    <row r="394" spans="1:20" x14ac:dyDescent="0.25">
      <c r="A394" t="s">
        <v>20</v>
      </c>
      <c r="B394" t="s">
        <v>21</v>
      </c>
      <c r="C394">
        <v>6</v>
      </c>
      <c r="D394">
        <v>100</v>
      </c>
      <c r="E394" s="8">
        <v>1</v>
      </c>
      <c r="F394" s="8">
        <v>3</v>
      </c>
      <c r="G394" s="8">
        <v>3</v>
      </c>
      <c r="H394" s="9" t="s">
        <v>145</v>
      </c>
      <c r="I394" s="19" t="s">
        <v>146</v>
      </c>
      <c r="J394" s="11" t="s">
        <v>147</v>
      </c>
      <c r="K394" s="8">
        <v>20.5</v>
      </c>
      <c r="L394" s="12">
        <f t="shared" si="22"/>
        <v>6.5253526667677093</v>
      </c>
      <c r="M394" s="8">
        <v>6</v>
      </c>
      <c r="N394" s="8">
        <v>10</v>
      </c>
      <c r="P394" s="13"/>
      <c r="Q394" s="13"/>
      <c r="R394" t="s">
        <v>25</v>
      </c>
      <c r="S394" s="14" t="s">
        <v>26</v>
      </c>
      <c r="T394">
        <f t="shared" si="23"/>
        <v>3.3442432417184515E-3</v>
      </c>
    </row>
    <row r="395" spans="1:20" x14ac:dyDescent="0.25">
      <c r="A395" t="s">
        <v>20</v>
      </c>
      <c r="B395" t="s">
        <v>21</v>
      </c>
      <c r="C395">
        <v>9</v>
      </c>
      <c r="D395">
        <v>100</v>
      </c>
      <c r="E395" s="8">
        <v>1</v>
      </c>
      <c r="F395" s="8">
        <v>3</v>
      </c>
      <c r="G395" s="8">
        <v>3</v>
      </c>
      <c r="H395" s="9" t="s">
        <v>145</v>
      </c>
      <c r="I395" s="19" t="s">
        <v>146</v>
      </c>
      <c r="J395" s="11" t="s">
        <v>147</v>
      </c>
      <c r="K395" s="8">
        <v>19</v>
      </c>
      <c r="L395" s="12">
        <f t="shared" si="22"/>
        <v>6.0478878374920226</v>
      </c>
      <c r="M395" s="8">
        <v>6</v>
      </c>
      <c r="N395" s="8">
        <v>8</v>
      </c>
      <c r="P395" s="13"/>
      <c r="Q395" s="13"/>
      <c r="R395" t="s">
        <v>25</v>
      </c>
      <c r="S395" s="14" t="s">
        <v>26</v>
      </c>
      <c r="T395">
        <f t="shared" si="23"/>
        <v>2.8727467228087107E-3</v>
      </c>
    </row>
    <row r="396" spans="1:20" x14ac:dyDescent="0.25">
      <c r="A396" t="s">
        <v>20</v>
      </c>
      <c r="B396" t="s">
        <v>21</v>
      </c>
      <c r="C396">
        <v>2</v>
      </c>
      <c r="D396">
        <v>500</v>
      </c>
      <c r="E396">
        <v>1</v>
      </c>
      <c r="F396" s="8">
        <v>4</v>
      </c>
      <c r="G396">
        <v>4</v>
      </c>
      <c r="H396" s="9" t="s">
        <v>145</v>
      </c>
      <c r="I396" s="19" t="s">
        <v>146</v>
      </c>
      <c r="J396" s="11" t="s">
        <v>147</v>
      </c>
      <c r="K396">
        <v>35</v>
      </c>
      <c r="L396" s="12">
        <f t="shared" si="22"/>
        <v>11.140846016432674</v>
      </c>
      <c r="M396">
        <v>4.5</v>
      </c>
      <c r="N396">
        <v>10</v>
      </c>
      <c r="P396" s="13"/>
      <c r="Q396" s="13"/>
      <c r="R396" t="s">
        <v>25</v>
      </c>
      <c r="S396" t="s">
        <v>26</v>
      </c>
      <c r="T396">
        <f t="shared" si="23"/>
        <v>9.7482402643785885E-3</v>
      </c>
    </row>
    <row r="397" spans="1:20" x14ac:dyDescent="0.25">
      <c r="A397" t="s">
        <v>20</v>
      </c>
      <c r="B397" t="s">
        <v>21</v>
      </c>
      <c r="C397">
        <v>10</v>
      </c>
      <c r="D397">
        <v>500</v>
      </c>
      <c r="E397" s="8">
        <v>1</v>
      </c>
      <c r="F397" s="8">
        <v>4</v>
      </c>
      <c r="G397" s="8">
        <v>4</v>
      </c>
      <c r="H397" s="9" t="s">
        <v>145</v>
      </c>
      <c r="I397" s="19" t="s">
        <v>146</v>
      </c>
      <c r="J397" s="11" t="s">
        <v>147</v>
      </c>
      <c r="K397">
        <v>35.5</v>
      </c>
      <c r="L397" s="12">
        <f t="shared" si="22"/>
        <v>11.300000959524569</v>
      </c>
      <c r="M397">
        <v>5</v>
      </c>
      <c r="N397">
        <v>10</v>
      </c>
      <c r="P397" s="13"/>
      <c r="Q397" s="13"/>
      <c r="R397" s="14" t="s">
        <v>25</v>
      </c>
      <c r="S397" s="14" t="s">
        <v>26</v>
      </c>
      <c r="T397">
        <f t="shared" si="23"/>
        <v>1.0028750851578054E-2</v>
      </c>
    </row>
    <row r="398" spans="1:20" x14ac:dyDescent="0.25">
      <c r="A398" t="s">
        <v>20</v>
      </c>
      <c r="B398" t="s">
        <v>21</v>
      </c>
      <c r="C398">
        <v>3</v>
      </c>
      <c r="D398">
        <v>100</v>
      </c>
      <c r="E398" s="8">
        <v>1</v>
      </c>
      <c r="F398" s="8">
        <v>4</v>
      </c>
      <c r="G398" s="8">
        <v>4</v>
      </c>
      <c r="H398" s="9" t="s">
        <v>145</v>
      </c>
      <c r="I398" s="19" t="s">
        <v>146</v>
      </c>
      <c r="J398" s="11" t="s">
        <v>147</v>
      </c>
      <c r="K398">
        <v>23</v>
      </c>
      <c r="L398" s="12">
        <f t="shared" si="22"/>
        <v>7.3211273822271856</v>
      </c>
      <c r="M398">
        <v>4</v>
      </c>
      <c r="N398" s="8">
        <v>6</v>
      </c>
      <c r="P398" s="13"/>
      <c r="Q398" s="13"/>
      <c r="R398" t="s">
        <v>25</v>
      </c>
      <c r="S398" s="14" t="s">
        <v>26</v>
      </c>
      <c r="T398">
        <f t="shared" si="23"/>
        <v>4.2096482447806314E-3</v>
      </c>
    </row>
    <row r="399" spans="1:20" x14ac:dyDescent="0.25">
      <c r="A399" t="s">
        <v>20</v>
      </c>
      <c r="B399" t="s">
        <v>21</v>
      </c>
      <c r="C399">
        <v>11</v>
      </c>
      <c r="D399">
        <v>100</v>
      </c>
      <c r="E399" s="8">
        <v>1</v>
      </c>
      <c r="F399" s="8">
        <v>4</v>
      </c>
      <c r="G399" s="8">
        <v>4</v>
      </c>
      <c r="H399" s="9" t="s">
        <v>145</v>
      </c>
      <c r="I399" s="19" t="s">
        <v>146</v>
      </c>
      <c r="J399" s="11" t="s">
        <v>147</v>
      </c>
      <c r="K399">
        <v>17.5</v>
      </c>
      <c r="L399" s="12">
        <f t="shared" si="22"/>
        <v>5.5704230082163368</v>
      </c>
      <c r="M399">
        <v>4.5</v>
      </c>
      <c r="N399">
        <v>7</v>
      </c>
      <c r="P399" s="13"/>
      <c r="Q399" s="13"/>
      <c r="R399" t="s">
        <v>25</v>
      </c>
      <c r="S399" s="14" t="s">
        <v>26</v>
      </c>
      <c r="T399">
        <f t="shared" si="23"/>
        <v>2.4370600660946471E-3</v>
      </c>
    </row>
    <row r="400" spans="1:20" x14ac:dyDescent="0.25">
      <c r="A400" t="s">
        <v>20</v>
      </c>
      <c r="B400" t="s">
        <v>21</v>
      </c>
      <c r="C400">
        <v>9</v>
      </c>
      <c r="D400">
        <v>100</v>
      </c>
      <c r="E400" s="8">
        <v>1</v>
      </c>
      <c r="F400" s="8">
        <v>5</v>
      </c>
      <c r="G400" s="8">
        <v>5</v>
      </c>
      <c r="H400" s="9" t="s">
        <v>145</v>
      </c>
      <c r="I400" s="19" t="s">
        <v>146</v>
      </c>
      <c r="J400" s="11" t="s">
        <v>147</v>
      </c>
      <c r="K400" s="8">
        <v>26</v>
      </c>
      <c r="L400" s="12">
        <f t="shared" si="22"/>
        <v>8.2760570407785572</v>
      </c>
      <c r="M400" s="8">
        <v>6</v>
      </c>
      <c r="N400" s="8">
        <v>9</v>
      </c>
      <c r="P400" s="13"/>
      <c r="Q400" s="13"/>
      <c r="R400" t="s">
        <v>25</v>
      </c>
      <c r="S400" s="14" t="s">
        <v>26</v>
      </c>
      <c r="T400">
        <f t="shared" si="23"/>
        <v>5.379437076506061E-3</v>
      </c>
    </row>
    <row r="401" spans="1:20" x14ac:dyDescent="0.25">
      <c r="A401" t="s">
        <v>20</v>
      </c>
      <c r="B401" t="s">
        <v>21</v>
      </c>
      <c r="C401">
        <v>10</v>
      </c>
      <c r="D401">
        <v>100</v>
      </c>
      <c r="E401" s="8">
        <v>1</v>
      </c>
      <c r="F401">
        <v>5</v>
      </c>
      <c r="G401">
        <v>5</v>
      </c>
      <c r="H401" s="9" t="s">
        <v>145</v>
      </c>
      <c r="I401" s="19" t="s">
        <v>146</v>
      </c>
      <c r="J401" s="11" t="s">
        <v>147</v>
      </c>
      <c r="K401">
        <v>21</v>
      </c>
      <c r="L401" s="12">
        <f t="shared" si="22"/>
        <v>6.6845076098596046</v>
      </c>
      <c r="M401">
        <v>7</v>
      </c>
      <c r="N401">
        <v>10</v>
      </c>
      <c r="P401" s="13"/>
      <c r="Q401" s="13"/>
      <c r="R401" s="14" t="s">
        <v>25</v>
      </c>
      <c r="S401" s="14" t="s">
        <v>26</v>
      </c>
      <c r="T401">
        <f t="shared" si="23"/>
        <v>3.5093664951762926E-3</v>
      </c>
    </row>
    <row r="402" spans="1:20" x14ac:dyDescent="0.25">
      <c r="A402" t="s">
        <v>20</v>
      </c>
      <c r="B402" t="s">
        <v>21</v>
      </c>
      <c r="C402">
        <v>7</v>
      </c>
      <c r="D402">
        <v>5</v>
      </c>
      <c r="F402" s="8">
        <v>21</v>
      </c>
      <c r="G402">
        <v>21</v>
      </c>
      <c r="H402" s="9" t="s">
        <v>99</v>
      </c>
      <c r="I402" s="10" t="s">
        <v>148</v>
      </c>
      <c r="J402" s="11" t="s">
        <v>149</v>
      </c>
      <c r="N402">
        <v>1.5</v>
      </c>
      <c r="O402">
        <v>0.2</v>
      </c>
      <c r="P402" s="18">
        <v>0.2</v>
      </c>
      <c r="Q402" s="18">
        <f>O402*P402</f>
        <v>4.0000000000000008E-2</v>
      </c>
      <c r="S402" s="14" t="s">
        <v>26</v>
      </c>
    </row>
    <row r="403" spans="1:20" x14ac:dyDescent="0.25">
      <c r="A403" t="s">
        <v>20</v>
      </c>
      <c r="B403" t="s">
        <v>21</v>
      </c>
      <c r="C403">
        <v>2</v>
      </c>
      <c r="D403">
        <v>500</v>
      </c>
      <c r="E403">
        <v>1</v>
      </c>
      <c r="F403" s="8">
        <v>6</v>
      </c>
      <c r="G403">
        <v>6</v>
      </c>
      <c r="H403" s="9" t="s">
        <v>145</v>
      </c>
      <c r="I403" s="19" t="s">
        <v>146</v>
      </c>
      <c r="J403" s="11" t="s">
        <v>147</v>
      </c>
      <c r="K403">
        <v>43.5</v>
      </c>
      <c r="L403" s="12">
        <f t="shared" ref="L403:L434" si="24">K403/PI()</f>
        <v>13.846480048994895</v>
      </c>
      <c r="M403">
        <v>4</v>
      </c>
      <c r="N403">
        <v>12</v>
      </c>
      <c r="P403" s="13"/>
      <c r="Q403" s="13"/>
      <c r="R403" t="s">
        <v>25</v>
      </c>
      <c r="S403" t="s">
        <v>26</v>
      </c>
      <c r="T403">
        <f t="shared" si="23"/>
        <v>1.5058047053281948E-2</v>
      </c>
    </row>
    <row r="404" spans="1:20" x14ac:dyDescent="0.25">
      <c r="A404" t="s">
        <v>20</v>
      </c>
      <c r="B404" t="s">
        <v>21</v>
      </c>
      <c r="C404">
        <v>3</v>
      </c>
      <c r="D404">
        <v>500</v>
      </c>
      <c r="E404" s="8">
        <v>1</v>
      </c>
      <c r="F404" s="8">
        <v>6</v>
      </c>
      <c r="G404" s="8">
        <v>6</v>
      </c>
      <c r="H404" s="9" t="s">
        <v>145</v>
      </c>
      <c r="I404" s="19" t="s">
        <v>146</v>
      </c>
      <c r="J404" s="11" t="s">
        <v>147</v>
      </c>
      <c r="K404">
        <v>38.5</v>
      </c>
      <c r="L404" s="12">
        <f t="shared" si="24"/>
        <v>12.254930618075941</v>
      </c>
      <c r="M404">
        <v>7</v>
      </c>
      <c r="N404" s="8">
        <v>9</v>
      </c>
      <c r="P404" s="13"/>
      <c r="Q404" s="13"/>
      <c r="R404" t="s">
        <v>25</v>
      </c>
      <c r="S404" s="14" t="s">
        <v>26</v>
      </c>
      <c r="T404">
        <f t="shared" si="23"/>
        <v>1.1795370719898092E-2</v>
      </c>
    </row>
    <row r="405" spans="1:20" x14ac:dyDescent="0.25">
      <c r="A405" t="s">
        <v>20</v>
      </c>
      <c r="B405" t="s">
        <v>21</v>
      </c>
      <c r="C405">
        <v>6</v>
      </c>
      <c r="D405">
        <v>500</v>
      </c>
      <c r="E405" s="8">
        <v>2</v>
      </c>
      <c r="F405" s="8">
        <v>5</v>
      </c>
      <c r="G405" s="8">
        <v>6</v>
      </c>
      <c r="H405" s="9" t="s">
        <v>145</v>
      </c>
      <c r="I405" s="19" t="s">
        <v>146</v>
      </c>
      <c r="J405" s="11" t="s">
        <v>147</v>
      </c>
      <c r="K405" s="8">
        <v>35</v>
      </c>
      <c r="L405" s="12">
        <f t="shared" si="24"/>
        <v>11.140846016432674</v>
      </c>
      <c r="M405" s="8">
        <v>4</v>
      </c>
      <c r="N405" s="8">
        <v>10</v>
      </c>
      <c r="P405" s="13"/>
      <c r="Q405" s="13"/>
      <c r="R405" t="s">
        <v>25</v>
      </c>
      <c r="S405" s="14" t="s">
        <v>26</v>
      </c>
      <c r="T405">
        <f t="shared" si="23"/>
        <v>9.7482402643785885E-3</v>
      </c>
    </row>
    <row r="406" spans="1:20" x14ac:dyDescent="0.25">
      <c r="A406" t="s">
        <v>20</v>
      </c>
      <c r="B406" t="s">
        <v>21</v>
      </c>
      <c r="C406">
        <v>7</v>
      </c>
      <c r="D406">
        <v>500</v>
      </c>
      <c r="E406">
        <v>1</v>
      </c>
      <c r="F406" s="8">
        <v>5</v>
      </c>
      <c r="G406" s="8">
        <v>6</v>
      </c>
      <c r="H406" s="9" t="s">
        <v>145</v>
      </c>
      <c r="I406" s="19" t="s">
        <v>146</v>
      </c>
      <c r="J406" s="11" t="s">
        <v>147</v>
      </c>
      <c r="K406">
        <v>81</v>
      </c>
      <c r="L406" s="12">
        <f t="shared" si="24"/>
        <v>25.783100780887047</v>
      </c>
      <c r="M406">
        <v>8</v>
      </c>
      <c r="N406">
        <v>12</v>
      </c>
      <c r="P406" s="13"/>
      <c r="Q406" s="13"/>
      <c r="R406" t="s">
        <v>25</v>
      </c>
      <c r="S406" t="s">
        <v>26</v>
      </c>
      <c r="T406">
        <f t="shared" si="23"/>
        <v>5.2210779081296267E-2</v>
      </c>
    </row>
    <row r="407" spans="1:20" x14ac:dyDescent="0.25">
      <c r="A407" t="s">
        <v>20</v>
      </c>
      <c r="B407" t="s">
        <v>21</v>
      </c>
      <c r="C407">
        <v>9</v>
      </c>
      <c r="D407">
        <v>500</v>
      </c>
      <c r="E407" s="8">
        <v>1</v>
      </c>
      <c r="F407" s="8">
        <v>6</v>
      </c>
      <c r="G407" s="8">
        <v>6</v>
      </c>
      <c r="H407" s="9" t="s">
        <v>145</v>
      </c>
      <c r="I407" s="19" t="s">
        <v>146</v>
      </c>
      <c r="J407" s="11" t="s">
        <v>147</v>
      </c>
      <c r="K407">
        <v>32.5</v>
      </c>
      <c r="L407" s="12">
        <f t="shared" si="24"/>
        <v>10.345071300973197</v>
      </c>
      <c r="M407">
        <v>4</v>
      </c>
      <c r="N407">
        <v>10</v>
      </c>
      <c r="P407" s="13"/>
      <c r="Q407" s="13"/>
      <c r="R407" t="s">
        <v>25</v>
      </c>
      <c r="S407" s="14" t="s">
        <v>26</v>
      </c>
      <c r="T407">
        <f t="shared" si="23"/>
        <v>8.4053704320407232E-3</v>
      </c>
    </row>
    <row r="408" spans="1:20" x14ac:dyDescent="0.25">
      <c r="A408" t="s">
        <v>20</v>
      </c>
      <c r="B408" t="s">
        <v>21</v>
      </c>
      <c r="C408">
        <v>10</v>
      </c>
      <c r="D408">
        <v>500</v>
      </c>
      <c r="E408" s="8">
        <v>2</v>
      </c>
      <c r="F408" s="8">
        <v>6</v>
      </c>
      <c r="G408" s="8">
        <v>6</v>
      </c>
      <c r="H408" s="9" t="s">
        <v>145</v>
      </c>
      <c r="I408" s="19" t="s">
        <v>146</v>
      </c>
      <c r="J408" s="11" t="s">
        <v>147</v>
      </c>
      <c r="K408">
        <v>32</v>
      </c>
      <c r="L408" s="12">
        <f t="shared" si="24"/>
        <v>10.185916357881302</v>
      </c>
      <c r="M408">
        <v>5</v>
      </c>
      <c r="N408">
        <v>11</v>
      </c>
      <c r="P408" s="13"/>
      <c r="Q408" s="13"/>
      <c r="R408" s="14" t="s">
        <v>25</v>
      </c>
      <c r="S408" s="14" t="s">
        <v>26</v>
      </c>
      <c r="T408">
        <f t="shared" si="23"/>
        <v>8.1487330863050413E-3</v>
      </c>
    </row>
    <row r="409" spans="1:20" x14ac:dyDescent="0.25">
      <c r="A409" t="s">
        <v>20</v>
      </c>
      <c r="B409" t="s">
        <v>21</v>
      </c>
      <c r="C409">
        <v>5</v>
      </c>
      <c r="D409">
        <v>100</v>
      </c>
      <c r="E409" s="8">
        <v>1</v>
      </c>
      <c r="F409" s="8">
        <v>5</v>
      </c>
      <c r="G409" s="8">
        <v>6</v>
      </c>
      <c r="H409" s="9" t="s">
        <v>145</v>
      </c>
      <c r="I409" s="19" t="s">
        <v>146</v>
      </c>
      <c r="J409" s="11" t="s">
        <v>147</v>
      </c>
      <c r="K409">
        <v>20</v>
      </c>
      <c r="L409" s="12">
        <f t="shared" si="24"/>
        <v>6.366197723675814</v>
      </c>
      <c r="M409">
        <v>3</v>
      </c>
      <c r="N409">
        <v>6</v>
      </c>
      <c r="P409" s="13"/>
      <c r="Q409" s="13"/>
      <c r="R409" t="s">
        <v>25</v>
      </c>
      <c r="S409" s="14" t="s">
        <v>26</v>
      </c>
      <c r="T409">
        <f t="shared" si="23"/>
        <v>3.1830988618379071E-3</v>
      </c>
    </row>
    <row r="410" spans="1:20" x14ac:dyDescent="0.25">
      <c r="A410" t="s">
        <v>20</v>
      </c>
      <c r="B410" t="s">
        <v>21</v>
      </c>
      <c r="C410">
        <v>6</v>
      </c>
      <c r="D410">
        <v>100</v>
      </c>
      <c r="E410" s="8">
        <v>1</v>
      </c>
      <c r="F410" s="8">
        <v>6</v>
      </c>
      <c r="G410" s="8">
        <v>6</v>
      </c>
      <c r="H410" s="9" t="s">
        <v>145</v>
      </c>
      <c r="I410" s="19" t="s">
        <v>146</v>
      </c>
      <c r="J410" s="11" t="s">
        <v>147</v>
      </c>
      <c r="K410" s="8">
        <v>23</v>
      </c>
      <c r="L410" s="12">
        <f t="shared" si="24"/>
        <v>7.3211273822271856</v>
      </c>
      <c r="M410" s="8">
        <v>4</v>
      </c>
      <c r="N410" s="8">
        <v>8</v>
      </c>
      <c r="P410" s="13"/>
      <c r="Q410" s="13"/>
      <c r="R410" t="s">
        <v>25</v>
      </c>
      <c r="S410" s="14" t="s">
        <v>26</v>
      </c>
      <c r="T410">
        <f t="shared" si="23"/>
        <v>4.2096482447806314E-3</v>
      </c>
    </row>
    <row r="411" spans="1:20" x14ac:dyDescent="0.25">
      <c r="A411" t="s">
        <v>20</v>
      </c>
      <c r="B411" t="s">
        <v>21</v>
      </c>
      <c r="C411">
        <v>2</v>
      </c>
      <c r="D411">
        <v>500</v>
      </c>
      <c r="E411">
        <v>1</v>
      </c>
      <c r="F411" s="8">
        <v>7</v>
      </c>
      <c r="G411">
        <v>7</v>
      </c>
      <c r="H411" s="9" t="s">
        <v>145</v>
      </c>
      <c r="I411" s="19" t="s">
        <v>146</v>
      </c>
      <c r="J411" s="11" t="s">
        <v>147</v>
      </c>
      <c r="K411">
        <v>32</v>
      </c>
      <c r="L411" s="12">
        <f t="shared" si="24"/>
        <v>10.185916357881302</v>
      </c>
      <c r="M411">
        <v>4.5</v>
      </c>
      <c r="N411">
        <v>9</v>
      </c>
      <c r="P411" s="13"/>
      <c r="Q411" s="13"/>
      <c r="R411" t="s">
        <v>25</v>
      </c>
      <c r="S411" t="s">
        <v>26</v>
      </c>
      <c r="T411">
        <f t="shared" si="23"/>
        <v>8.1487330863050413E-3</v>
      </c>
    </row>
    <row r="412" spans="1:20" x14ac:dyDescent="0.25">
      <c r="A412" t="s">
        <v>20</v>
      </c>
      <c r="B412" t="s">
        <v>21</v>
      </c>
      <c r="C412">
        <v>3</v>
      </c>
      <c r="D412">
        <v>500</v>
      </c>
      <c r="E412" s="8">
        <v>1</v>
      </c>
      <c r="F412" s="8">
        <v>7</v>
      </c>
      <c r="G412" s="8">
        <v>7</v>
      </c>
      <c r="H412" s="9" t="s">
        <v>145</v>
      </c>
      <c r="I412" s="19" t="s">
        <v>146</v>
      </c>
      <c r="J412" s="11" t="s">
        <v>147</v>
      </c>
      <c r="K412">
        <v>42</v>
      </c>
      <c r="L412" s="12">
        <f t="shared" si="24"/>
        <v>13.369015219719209</v>
      </c>
      <c r="M412">
        <v>7</v>
      </c>
      <c r="N412" s="8">
        <v>10</v>
      </c>
      <c r="P412" s="13"/>
      <c r="Q412" s="13"/>
      <c r="R412" t="s">
        <v>25</v>
      </c>
      <c r="S412" s="14" t="s">
        <v>26</v>
      </c>
      <c r="T412">
        <f t="shared" si="23"/>
        <v>1.4037465980705171E-2</v>
      </c>
    </row>
    <row r="413" spans="1:20" x14ac:dyDescent="0.25">
      <c r="A413" t="s">
        <v>20</v>
      </c>
      <c r="B413" t="s">
        <v>21</v>
      </c>
      <c r="C413">
        <v>10</v>
      </c>
      <c r="D413">
        <v>100</v>
      </c>
      <c r="E413" s="8">
        <v>1</v>
      </c>
      <c r="F413">
        <v>7</v>
      </c>
      <c r="G413">
        <v>7</v>
      </c>
      <c r="H413" s="9" t="s">
        <v>145</v>
      </c>
      <c r="I413" s="19" t="s">
        <v>146</v>
      </c>
      <c r="J413" s="11" t="s">
        <v>147</v>
      </c>
      <c r="K413">
        <v>16</v>
      </c>
      <c r="L413" s="12">
        <f t="shared" si="24"/>
        <v>5.0929581789406511</v>
      </c>
      <c r="M413">
        <v>6</v>
      </c>
      <c r="N413">
        <v>8</v>
      </c>
      <c r="P413" s="13"/>
      <c r="Q413" s="13"/>
      <c r="R413" s="14" t="s">
        <v>25</v>
      </c>
      <c r="S413" s="14" t="s">
        <v>26</v>
      </c>
      <c r="T413">
        <f t="shared" si="23"/>
        <v>2.0371832715762603E-3</v>
      </c>
    </row>
    <row r="414" spans="1:20" x14ac:dyDescent="0.25">
      <c r="A414" t="s">
        <v>20</v>
      </c>
      <c r="B414" t="s">
        <v>21</v>
      </c>
      <c r="C414">
        <v>1</v>
      </c>
      <c r="D414">
        <v>500</v>
      </c>
      <c r="E414">
        <v>2</v>
      </c>
      <c r="F414" s="8">
        <v>7</v>
      </c>
      <c r="G414">
        <v>8</v>
      </c>
      <c r="H414" s="9" t="s">
        <v>145</v>
      </c>
      <c r="I414" s="19" t="s">
        <v>146</v>
      </c>
      <c r="J414" s="11" t="s">
        <v>147</v>
      </c>
      <c r="K414">
        <v>37</v>
      </c>
      <c r="L414" s="12">
        <f t="shared" si="24"/>
        <v>11.777465788800255</v>
      </c>
      <c r="M414">
        <v>8</v>
      </c>
      <c r="N414">
        <v>11</v>
      </c>
      <c r="P414" s="13"/>
      <c r="Q414" s="13"/>
      <c r="R414" t="s">
        <v>25</v>
      </c>
      <c r="S414" t="s">
        <v>26</v>
      </c>
      <c r="T414">
        <f t="shared" si="23"/>
        <v>1.0894155854640236E-2</v>
      </c>
    </row>
    <row r="415" spans="1:20" x14ac:dyDescent="0.25">
      <c r="A415" t="s">
        <v>20</v>
      </c>
      <c r="B415" t="s">
        <v>21</v>
      </c>
      <c r="C415">
        <v>3</v>
      </c>
      <c r="D415">
        <v>500</v>
      </c>
      <c r="E415" s="8">
        <v>1</v>
      </c>
      <c r="F415" s="8">
        <v>8</v>
      </c>
      <c r="G415" s="8">
        <v>8</v>
      </c>
      <c r="H415" s="9" t="s">
        <v>145</v>
      </c>
      <c r="I415" s="19" t="s">
        <v>146</v>
      </c>
      <c r="J415" s="11" t="s">
        <v>147</v>
      </c>
      <c r="K415">
        <v>41.5</v>
      </c>
      <c r="L415" s="12">
        <f t="shared" si="24"/>
        <v>13.209860276627314</v>
      </c>
      <c r="M415">
        <v>8</v>
      </c>
      <c r="N415" s="8">
        <v>10</v>
      </c>
      <c r="P415" s="13"/>
      <c r="Q415" s="13"/>
      <c r="R415" t="s">
        <v>25</v>
      </c>
      <c r="S415" s="14" t="s">
        <v>26</v>
      </c>
      <c r="T415">
        <f t="shared" si="23"/>
        <v>1.3705230037000837E-2</v>
      </c>
    </row>
    <row r="416" spans="1:20" x14ac:dyDescent="0.25">
      <c r="A416" t="s">
        <v>20</v>
      </c>
      <c r="B416" t="s">
        <v>21</v>
      </c>
      <c r="C416">
        <v>10</v>
      </c>
      <c r="D416">
        <v>500</v>
      </c>
      <c r="E416" s="8">
        <v>2</v>
      </c>
      <c r="F416" s="8">
        <v>8</v>
      </c>
      <c r="G416" s="8">
        <v>8</v>
      </c>
      <c r="H416" s="9" t="s">
        <v>145</v>
      </c>
      <c r="I416" s="19" t="s">
        <v>146</v>
      </c>
      <c r="J416" s="11" t="s">
        <v>147</v>
      </c>
      <c r="K416">
        <v>36</v>
      </c>
      <c r="L416" s="12">
        <f t="shared" si="24"/>
        <v>11.459155902616464</v>
      </c>
      <c r="M416">
        <v>6.5</v>
      </c>
      <c r="N416">
        <v>10</v>
      </c>
      <c r="P416" s="13"/>
      <c r="Q416" s="13"/>
      <c r="R416" s="14" t="s">
        <v>25</v>
      </c>
      <c r="S416" s="14" t="s">
        <v>26</v>
      </c>
      <c r="T416">
        <f t="shared" si="23"/>
        <v>1.0313240312354817E-2</v>
      </c>
    </row>
    <row r="417" spans="1:20" x14ac:dyDescent="0.25">
      <c r="A417" t="s">
        <v>20</v>
      </c>
      <c r="B417" t="s">
        <v>21</v>
      </c>
      <c r="C417">
        <v>7</v>
      </c>
      <c r="D417">
        <v>100</v>
      </c>
      <c r="E417">
        <v>3</v>
      </c>
      <c r="F417" s="8">
        <v>8</v>
      </c>
      <c r="G417">
        <v>8</v>
      </c>
      <c r="H417" s="9" t="s">
        <v>145</v>
      </c>
      <c r="I417" s="19" t="s">
        <v>146</v>
      </c>
      <c r="J417" s="11" t="s">
        <v>147</v>
      </c>
      <c r="K417">
        <v>25</v>
      </c>
      <c r="L417" s="12">
        <f t="shared" si="24"/>
        <v>7.9577471545947667</v>
      </c>
      <c r="M417">
        <v>7</v>
      </c>
      <c r="N417">
        <v>11</v>
      </c>
      <c r="P417" s="13"/>
      <c r="Q417" s="13"/>
      <c r="R417" t="s">
        <v>25</v>
      </c>
      <c r="S417" t="s">
        <v>26</v>
      </c>
      <c r="T417">
        <f t="shared" si="23"/>
        <v>4.9735919716217287E-3</v>
      </c>
    </row>
    <row r="418" spans="1:20" x14ac:dyDescent="0.25">
      <c r="A418" t="s">
        <v>20</v>
      </c>
      <c r="B418" t="s">
        <v>21</v>
      </c>
      <c r="C418">
        <v>10</v>
      </c>
      <c r="D418">
        <v>100</v>
      </c>
      <c r="E418" s="8">
        <v>1</v>
      </c>
      <c r="F418">
        <v>8</v>
      </c>
      <c r="G418">
        <v>8</v>
      </c>
      <c r="H418" s="9" t="s">
        <v>145</v>
      </c>
      <c r="I418" s="19" t="s">
        <v>146</v>
      </c>
      <c r="J418" s="11" t="s">
        <v>147</v>
      </c>
      <c r="K418">
        <v>17.5</v>
      </c>
      <c r="L418" s="12">
        <f t="shared" si="24"/>
        <v>5.5704230082163368</v>
      </c>
      <c r="M418">
        <v>7</v>
      </c>
      <c r="N418">
        <v>8</v>
      </c>
      <c r="P418" s="13"/>
      <c r="Q418" s="13"/>
      <c r="R418" s="14" t="s">
        <v>25</v>
      </c>
      <c r="S418" s="14" t="s">
        <v>26</v>
      </c>
      <c r="T418">
        <f t="shared" si="23"/>
        <v>2.4370600660946471E-3</v>
      </c>
    </row>
    <row r="419" spans="1:20" x14ac:dyDescent="0.25">
      <c r="A419" t="s">
        <v>20</v>
      </c>
      <c r="B419" t="s">
        <v>21</v>
      </c>
      <c r="C419">
        <v>11</v>
      </c>
      <c r="D419">
        <v>100</v>
      </c>
      <c r="E419" s="8">
        <v>1</v>
      </c>
      <c r="F419" s="8">
        <v>8</v>
      </c>
      <c r="G419" s="8">
        <v>8</v>
      </c>
      <c r="H419" s="9" t="s">
        <v>145</v>
      </c>
      <c r="I419" s="19" t="s">
        <v>146</v>
      </c>
      <c r="J419" s="11" t="s">
        <v>147</v>
      </c>
      <c r="K419">
        <v>19.5</v>
      </c>
      <c r="L419" s="12">
        <f t="shared" si="24"/>
        <v>6.2070427805839179</v>
      </c>
      <c r="M419">
        <v>7</v>
      </c>
      <c r="N419">
        <v>8.5</v>
      </c>
      <c r="P419" s="13"/>
      <c r="Q419" s="13"/>
      <c r="R419" t="s">
        <v>25</v>
      </c>
      <c r="S419" s="14" t="s">
        <v>26</v>
      </c>
      <c r="T419">
        <f t="shared" si="23"/>
        <v>3.0259333555346601E-3</v>
      </c>
    </row>
    <row r="420" spans="1:20" x14ac:dyDescent="0.25">
      <c r="A420" t="s">
        <v>20</v>
      </c>
      <c r="B420" t="s">
        <v>21</v>
      </c>
      <c r="C420">
        <v>1</v>
      </c>
      <c r="D420">
        <v>500</v>
      </c>
      <c r="E420">
        <v>2</v>
      </c>
      <c r="F420" s="8">
        <v>8</v>
      </c>
      <c r="G420">
        <v>9</v>
      </c>
      <c r="H420" s="9" t="s">
        <v>145</v>
      </c>
      <c r="I420" s="19" t="s">
        <v>146</v>
      </c>
      <c r="J420" s="11" t="s">
        <v>147</v>
      </c>
      <c r="K420">
        <v>33</v>
      </c>
      <c r="L420" s="12">
        <f t="shared" si="24"/>
        <v>10.504226244065093</v>
      </c>
      <c r="M420">
        <v>4</v>
      </c>
      <c r="N420">
        <v>8</v>
      </c>
      <c r="P420" s="13"/>
      <c r="Q420" s="13"/>
      <c r="R420" t="s">
        <v>25</v>
      </c>
      <c r="S420" t="s">
        <v>26</v>
      </c>
      <c r="T420">
        <f t="shared" si="23"/>
        <v>8.6659866513537007E-3</v>
      </c>
    </row>
    <row r="421" spans="1:20" x14ac:dyDescent="0.25">
      <c r="A421" t="s">
        <v>20</v>
      </c>
      <c r="B421" t="s">
        <v>21</v>
      </c>
      <c r="C421">
        <v>2</v>
      </c>
      <c r="D421">
        <v>500</v>
      </c>
      <c r="E421">
        <v>1</v>
      </c>
      <c r="F421" s="8">
        <v>9</v>
      </c>
      <c r="G421">
        <v>9</v>
      </c>
      <c r="H421" s="9" t="s">
        <v>145</v>
      </c>
      <c r="I421" s="19" t="s">
        <v>146</v>
      </c>
      <c r="J421" s="11" t="s">
        <v>147</v>
      </c>
      <c r="K421">
        <v>37</v>
      </c>
      <c r="L421" s="12">
        <f t="shared" si="24"/>
        <v>11.777465788800255</v>
      </c>
      <c r="M421">
        <v>8</v>
      </c>
      <c r="N421">
        <v>12</v>
      </c>
      <c r="P421" s="13"/>
      <c r="Q421" s="13"/>
      <c r="R421" t="s">
        <v>25</v>
      </c>
      <c r="S421" t="s">
        <v>26</v>
      </c>
      <c r="T421">
        <f t="shared" si="23"/>
        <v>1.0894155854640236E-2</v>
      </c>
    </row>
    <row r="422" spans="1:20" x14ac:dyDescent="0.25">
      <c r="A422" t="s">
        <v>20</v>
      </c>
      <c r="B422" t="s">
        <v>21</v>
      </c>
      <c r="C422">
        <v>1</v>
      </c>
      <c r="D422">
        <v>100</v>
      </c>
      <c r="E422">
        <v>2</v>
      </c>
      <c r="F422" s="8">
        <v>9</v>
      </c>
      <c r="G422">
        <v>9</v>
      </c>
      <c r="H422" s="9" t="s">
        <v>145</v>
      </c>
      <c r="I422" s="19" t="s">
        <v>146</v>
      </c>
      <c r="J422" s="11" t="s">
        <v>147</v>
      </c>
      <c r="K422">
        <v>16</v>
      </c>
      <c r="L422" s="12">
        <f t="shared" si="24"/>
        <v>5.0929581789406511</v>
      </c>
      <c r="M422">
        <v>2.5</v>
      </c>
      <c r="N422">
        <v>7</v>
      </c>
      <c r="P422" s="13"/>
      <c r="Q422" s="13"/>
      <c r="R422" t="s">
        <v>25</v>
      </c>
      <c r="S422" t="s">
        <v>26</v>
      </c>
      <c r="T422">
        <f t="shared" si="23"/>
        <v>2.0371832715762603E-3</v>
      </c>
    </row>
    <row r="423" spans="1:20" x14ac:dyDescent="0.25">
      <c r="A423" t="s">
        <v>20</v>
      </c>
      <c r="B423" t="s">
        <v>21</v>
      </c>
      <c r="C423">
        <v>9</v>
      </c>
      <c r="D423">
        <v>100</v>
      </c>
      <c r="E423" s="8">
        <v>1</v>
      </c>
      <c r="F423" s="8">
        <v>9</v>
      </c>
      <c r="G423" s="8">
        <v>9</v>
      </c>
      <c r="H423" s="9" t="s">
        <v>145</v>
      </c>
      <c r="I423" s="19" t="s">
        <v>146</v>
      </c>
      <c r="J423" s="11" t="s">
        <v>147</v>
      </c>
      <c r="K423" s="8">
        <v>18</v>
      </c>
      <c r="L423" s="12">
        <f t="shared" si="24"/>
        <v>5.7295779513082321</v>
      </c>
      <c r="M423" s="8">
        <v>6</v>
      </c>
      <c r="N423" s="8">
        <v>8</v>
      </c>
      <c r="P423" s="13"/>
      <c r="Q423" s="13"/>
      <c r="R423" t="s">
        <v>25</v>
      </c>
      <c r="S423" s="14" t="s">
        <v>26</v>
      </c>
      <c r="T423">
        <f t="shared" si="23"/>
        <v>2.5783100780887042E-3</v>
      </c>
    </row>
    <row r="424" spans="1:20" x14ac:dyDescent="0.25">
      <c r="A424" t="s">
        <v>20</v>
      </c>
      <c r="B424" t="s">
        <v>21</v>
      </c>
      <c r="C424">
        <v>11</v>
      </c>
      <c r="D424">
        <v>100</v>
      </c>
      <c r="E424" s="8">
        <v>1</v>
      </c>
      <c r="F424" s="8">
        <v>9</v>
      </c>
      <c r="G424" s="8">
        <v>9</v>
      </c>
      <c r="H424" s="9" t="s">
        <v>145</v>
      </c>
      <c r="I424" s="19" t="s">
        <v>146</v>
      </c>
      <c r="J424" s="11" t="s">
        <v>147</v>
      </c>
      <c r="K424">
        <v>24</v>
      </c>
      <c r="L424" s="12">
        <f t="shared" si="24"/>
        <v>7.6394372684109761</v>
      </c>
      <c r="M424">
        <v>7</v>
      </c>
      <c r="N424">
        <v>8.5</v>
      </c>
      <c r="P424" s="13"/>
      <c r="Q424" s="13"/>
      <c r="R424" t="s">
        <v>25</v>
      </c>
      <c r="S424" s="14" t="s">
        <v>26</v>
      </c>
      <c r="T424">
        <f t="shared" si="23"/>
        <v>4.5836623610465855E-3</v>
      </c>
    </row>
    <row r="425" spans="1:20" x14ac:dyDescent="0.25">
      <c r="A425" t="s">
        <v>20</v>
      </c>
      <c r="B425" t="s">
        <v>21</v>
      </c>
      <c r="C425">
        <v>5</v>
      </c>
      <c r="D425">
        <v>500</v>
      </c>
      <c r="E425" s="8">
        <v>1</v>
      </c>
      <c r="F425" s="8">
        <v>10</v>
      </c>
      <c r="G425" s="8">
        <v>10</v>
      </c>
      <c r="H425" s="9" t="s">
        <v>145</v>
      </c>
      <c r="I425" s="19" t="s">
        <v>146</v>
      </c>
      <c r="J425" s="11" t="s">
        <v>147</v>
      </c>
      <c r="K425">
        <v>36.5</v>
      </c>
      <c r="L425" s="12">
        <f t="shared" si="24"/>
        <v>11.618310845708359</v>
      </c>
      <c r="M425">
        <v>5</v>
      </c>
      <c r="N425">
        <v>8</v>
      </c>
      <c r="P425" s="13"/>
      <c r="Q425" s="13"/>
      <c r="R425" t="s">
        <v>25</v>
      </c>
      <c r="S425" s="14" t="s">
        <v>26</v>
      </c>
      <c r="T425">
        <f t="shared" si="23"/>
        <v>1.0601708646708877E-2</v>
      </c>
    </row>
    <row r="426" spans="1:20" x14ac:dyDescent="0.25">
      <c r="A426" t="s">
        <v>20</v>
      </c>
      <c r="B426" t="s">
        <v>21</v>
      </c>
      <c r="C426">
        <v>11</v>
      </c>
      <c r="D426">
        <v>100</v>
      </c>
      <c r="E426" s="8">
        <v>1</v>
      </c>
      <c r="F426" s="8">
        <v>10</v>
      </c>
      <c r="G426" s="8">
        <v>10</v>
      </c>
      <c r="H426" s="9" t="s">
        <v>145</v>
      </c>
      <c r="I426" s="19" t="s">
        <v>146</v>
      </c>
      <c r="J426" s="11" t="s">
        <v>147</v>
      </c>
      <c r="K426">
        <v>18.5</v>
      </c>
      <c r="L426" s="12">
        <f t="shared" si="24"/>
        <v>5.8887328944001274</v>
      </c>
      <c r="M426">
        <v>7</v>
      </c>
      <c r="N426">
        <v>9</v>
      </c>
      <c r="P426" s="13"/>
      <c r="Q426" s="13"/>
      <c r="R426" t="s">
        <v>25</v>
      </c>
      <c r="S426" s="14" t="s">
        <v>26</v>
      </c>
      <c r="T426">
        <f t="shared" si="23"/>
        <v>2.723538963660059E-3</v>
      </c>
    </row>
    <row r="427" spans="1:20" x14ac:dyDescent="0.25">
      <c r="A427" t="s">
        <v>20</v>
      </c>
      <c r="B427" t="s">
        <v>21</v>
      </c>
      <c r="C427">
        <v>3</v>
      </c>
      <c r="D427">
        <v>500</v>
      </c>
      <c r="E427" s="8">
        <v>1</v>
      </c>
      <c r="F427" s="8">
        <v>11</v>
      </c>
      <c r="G427" s="8">
        <v>11</v>
      </c>
      <c r="H427" s="9" t="s">
        <v>145</v>
      </c>
      <c r="I427" s="19" t="s">
        <v>146</v>
      </c>
      <c r="J427" s="11" t="s">
        <v>147</v>
      </c>
      <c r="K427">
        <v>34</v>
      </c>
      <c r="L427" s="12">
        <f t="shared" si="24"/>
        <v>10.822536130248883</v>
      </c>
      <c r="M427">
        <v>7</v>
      </c>
      <c r="N427" s="8">
        <v>11</v>
      </c>
      <c r="P427" s="13"/>
      <c r="Q427" s="13"/>
      <c r="R427" t="s">
        <v>25</v>
      </c>
      <c r="S427" s="14" t="s">
        <v>26</v>
      </c>
      <c r="T427">
        <f t="shared" si="23"/>
        <v>9.1991557107115509E-3</v>
      </c>
    </row>
    <row r="428" spans="1:20" x14ac:dyDescent="0.25">
      <c r="A428" t="s">
        <v>20</v>
      </c>
      <c r="B428" t="s">
        <v>21</v>
      </c>
      <c r="C428">
        <v>11</v>
      </c>
      <c r="D428">
        <v>500</v>
      </c>
      <c r="E428" s="8">
        <v>3</v>
      </c>
      <c r="F428" s="8">
        <v>10</v>
      </c>
      <c r="G428" s="8">
        <v>11</v>
      </c>
      <c r="H428" s="9" t="s">
        <v>145</v>
      </c>
      <c r="I428" s="19" t="s">
        <v>146</v>
      </c>
      <c r="J428" s="11" t="s">
        <v>147</v>
      </c>
      <c r="K428">
        <v>33.5</v>
      </c>
      <c r="L428" s="12">
        <f t="shared" si="24"/>
        <v>10.663381187156988</v>
      </c>
      <c r="M428">
        <v>4</v>
      </c>
      <c r="N428">
        <v>9</v>
      </c>
      <c r="P428" s="13"/>
      <c r="Q428" s="13"/>
      <c r="R428" t="s">
        <v>25</v>
      </c>
      <c r="S428" s="14" t="s">
        <v>26</v>
      </c>
      <c r="T428">
        <f t="shared" si="23"/>
        <v>8.9305817442439771E-3</v>
      </c>
    </row>
    <row r="429" spans="1:20" x14ac:dyDescent="0.25">
      <c r="A429" t="s">
        <v>20</v>
      </c>
      <c r="B429" t="s">
        <v>21</v>
      </c>
      <c r="C429">
        <v>1</v>
      </c>
      <c r="D429">
        <v>100</v>
      </c>
      <c r="E429">
        <v>2</v>
      </c>
      <c r="F429" s="8">
        <v>11</v>
      </c>
      <c r="G429">
        <v>11</v>
      </c>
      <c r="H429" s="9" t="s">
        <v>145</v>
      </c>
      <c r="I429" s="19" t="s">
        <v>146</v>
      </c>
      <c r="J429" s="11" t="s">
        <v>147</v>
      </c>
      <c r="K429">
        <v>17</v>
      </c>
      <c r="L429" s="12">
        <f t="shared" si="24"/>
        <v>5.4112680651244416</v>
      </c>
      <c r="M429">
        <v>4</v>
      </c>
      <c r="N429">
        <v>7</v>
      </c>
      <c r="P429" s="13"/>
      <c r="Q429" s="13"/>
      <c r="R429" t="s">
        <v>25</v>
      </c>
      <c r="S429" t="s">
        <v>26</v>
      </c>
      <c r="T429">
        <f t="shared" si="23"/>
        <v>2.2997889276778877E-3</v>
      </c>
    </row>
    <row r="430" spans="1:20" x14ac:dyDescent="0.25">
      <c r="A430" t="s">
        <v>20</v>
      </c>
      <c r="B430" t="s">
        <v>21</v>
      </c>
      <c r="C430">
        <v>4</v>
      </c>
      <c r="D430">
        <v>100</v>
      </c>
      <c r="E430">
        <v>2</v>
      </c>
      <c r="F430" s="8">
        <v>10</v>
      </c>
      <c r="G430">
        <v>11</v>
      </c>
      <c r="H430" s="9" t="s">
        <v>145</v>
      </c>
      <c r="I430" s="19" t="s">
        <v>146</v>
      </c>
      <c r="J430" s="11" t="s">
        <v>147</v>
      </c>
      <c r="K430">
        <v>27</v>
      </c>
      <c r="L430" s="12">
        <f t="shared" si="24"/>
        <v>8.5943669269623477</v>
      </c>
      <c r="M430">
        <v>9</v>
      </c>
      <c r="N430">
        <v>13</v>
      </c>
      <c r="P430" s="13"/>
      <c r="Q430" s="13"/>
      <c r="R430" t="s">
        <v>25</v>
      </c>
      <c r="S430" t="s">
        <v>26</v>
      </c>
      <c r="T430">
        <f t="shared" si="23"/>
        <v>5.8011976756995841E-3</v>
      </c>
    </row>
    <row r="431" spans="1:20" x14ac:dyDescent="0.25">
      <c r="A431" t="s">
        <v>20</v>
      </c>
      <c r="B431" t="s">
        <v>21</v>
      </c>
      <c r="C431">
        <v>8</v>
      </c>
      <c r="D431">
        <v>100</v>
      </c>
      <c r="E431">
        <v>1</v>
      </c>
      <c r="F431" s="8">
        <v>11</v>
      </c>
      <c r="G431">
        <v>11</v>
      </c>
      <c r="H431" s="9" t="s">
        <v>145</v>
      </c>
      <c r="I431" s="19" t="s">
        <v>146</v>
      </c>
      <c r="J431" s="11" t="s">
        <v>147</v>
      </c>
      <c r="K431">
        <v>17.5</v>
      </c>
      <c r="L431" s="12">
        <f t="shared" si="24"/>
        <v>5.5704230082163368</v>
      </c>
      <c r="M431">
        <v>3</v>
      </c>
      <c r="N431" s="13">
        <v>8</v>
      </c>
      <c r="P431" s="13"/>
      <c r="Q431" s="13"/>
      <c r="R431" t="s">
        <v>25</v>
      </c>
      <c r="S431" t="s">
        <v>26</v>
      </c>
      <c r="T431">
        <f t="shared" si="23"/>
        <v>2.4370600660946471E-3</v>
      </c>
    </row>
    <row r="432" spans="1:20" x14ac:dyDescent="0.25">
      <c r="A432" t="s">
        <v>20</v>
      </c>
      <c r="B432" t="s">
        <v>21</v>
      </c>
      <c r="C432">
        <v>11</v>
      </c>
      <c r="D432">
        <v>100</v>
      </c>
      <c r="E432" s="8">
        <v>1</v>
      </c>
      <c r="F432" s="8">
        <v>11</v>
      </c>
      <c r="G432" s="8">
        <v>11</v>
      </c>
      <c r="H432" s="9" t="s">
        <v>145</v>
      </c>
      <c r="I432" s="19" t="s">
        <v>146</v>
      </c>
      <c r="J432" s="11" t="s">
        <v>147</v>
      </c>
      <c r="K432">
        <v>23</v>
      </c>
      <c r="L432" s="12">
        <f t="shared" si="24"/>
        <v>7.3211273822271856</v>
      </c>
      <c r="M432">
        <v>6</v>
      </c>
      <c r="N432">
        <v>10</v>
      </c>
      <c r="P432" s="13"/>
      <c r="Q432" s="13"/>
      <c r="R432" t="s">
        <v>25</v>
      </c>
      <c r="S432" s="14" t="s">
        <v>26</v>
      </c>
      <c r="T432">
        <f t="shared" si="23"/>
        <v>4.2096482447806314E-3</v>
      </c>
    </row>
    <row r="433" spans="1:20" x14ac:dyDescent="0.25">
      <c r="A433" t="s">
        <v>20</v>
      </c>
      <c r="B433" t="s">
        <v>21</v>
      </c>
      <c r="C433">
        <v>2</v>
      </c>
      <c r="D433">
        <v>500</v>
      </c>
      <c r="E433">
        <v>1</v>
      </c>
      <c r="F433" s="8">
        <v>12</v>
      </c>
      <c r="G433">
        <v>12</v>
      </c>
      <c r="H433" s="9" t="s">
        <v>145</v>
      </c>
      <c r="I433" s="19" t="s">
        <v>146</v>
      </c>
      <c r="J433" s="11" t="s">
        <v>147</v>
      </c>
      <c r="K433">
        <v>56</v>
      </c>
      <c r="L433" s="12">
        <f t="shared" si="24"/>
        <v>17.82535362629228</v>
      </c>
      <c r="M433">
        <v>6.5</v>
      </c>
      <c r="N433">
        <v>13</v>
      </c>
      <c r="P433" s="13"/>
      <c r="Q433" s="13"/>
      <c r="R433" t="s">
        <v>25</v>
      </c>
      <c r="S433" t="s">
        <v>26</v>
      </c>
      <c r="T433">
        <f t="shared" si="23"/>
        <v>2.4955495076809196E-2</v>
      </c>
    </row>
    <row r="434" spans="1:20" x14ac:dyDescent="0.25">
      <c r="A434" t="s">
        <v>20</v>
      </c>
      <c r="B434" t="s">
        <v>21</v>
      </c>
      <c r="C434">
        <v>5</v>
      </c>
      <c r="D434">
        <v>100</v>
      </c>
      <c r="E434" s="8">
        <v>1</v>
      </c>
      <c r="F434" s="8">
        <v>11</v>
      </c>
      <c r="G434" s="8">
        <v>12</v>
      </c>
      <c r="H434" s="9" t="s">
        <v>145</v>
      </c>
      <c r="I434" s="19" t="s">
        <v>146</v>
      </c>
      <c r="J434" s="11" t="s">
        <v>147</v>
      </c>
      <c r="K434">
        <v>22.5</v>
      </c>
      <c r="L434" s="12">
        <f t="shared" si="24"/>
        <v>7.1619724391352904</v>
      </c>
      <c r="M434">
        <v>3.5</v>
      </c>
      <c r="N434">
        <v>7</v>
      </c>
      <c r="P434" s="13"/>
      <c r="Q434" s="13"/>
      <c r="R434" t="s">
        <v>25</v>
      </c>
      <c r="S434" s="14" t="s">
        <v>26</v>
      </c>
      <c r="T434">
        <f t="shared" si="23"/>
        <v>4.0286094970136003E-3</v>
      </c>
    </row>
    <row r="435" spans="1:20" x14ac:dyDescent="0.25">
      <c r="A435" t="s">
        <v>20</v>
      </c>
      <c r="B435" t="s">
        <v>21</v>
      </c>
      <c r="C435">
        <v>11</v>
      </c>
      <c r="D435">
        <v>100</v>
      </c>
      <c r="E435" s="8">
        <v>1</v>
      </c>
      <c r="F435" s="8">
        <v>12</v>
      </c>
      <c r="G435" s="8">
        <v>12</v>
      </c>
      <c r="H435" s="9" t="s">
        <v>145</v>
      </c>
      <c r="I435" s="19" t="s">
        <v>146</v>
      </c>
      <c r="J435" s="11" t="s">
        <v>147</v>
      </c>
      <c r="K435">
        <v>18</v>
      </c>
      <c r="L435" s="12">
        <f t="shared" ref="L435:L466" si="25">K435/PI()</f>
        <v>5.7295779513082321</v>
      </c>
      <c r="M435">
        <v>7</v>
      </c>
      <c r="N435">
        <v>9</v>
      </c>
      <c r="P435" s="13"/>
      <c r="Q435" s="13"/>
      <c r="R435" t="s">
        <v>25</v>
      </c>
      <c r="S435" s="14" t="s">
        <v>26</v>
      </c>
      <c r="T435">
        <f t="shared" si="23"/>
        <v>2.5783100780887042E-3</v>
      </c>
    </row>
    <row r="436" spans="1:20" x14ac:dyDescent="0.25">
      <c r="A436" t="s">
        <v>20</v>
      </c>
      <c r="B436" t="s">
        <v>21</v>
      </c>
      <c r="C436">
        <v>6</v>
      </c>
      <c r="D436">
        <v>500</v>
      </c>
      <c r="E436" s="8">
        <v>4</v>
      </c>
      <c r="F436" s="8">
        <v>12</v>
      </c>
      <c r="G436" s="8">
        <v>13</v>
      </c>
      <c r="H436" s="9" t="s">
        <v>145</v>
      </c>
      <c r="I436" s="19" t="s">
        <v>146</v>
      </c>
      <c r="J436" s="11" t="s">
        <v>147</v>
      </c>
      <c r="K436" s="8">
        <v>33</v>
      </c>
      <c r="L436" s="12">
        <f t="shared" si="25"/>
        <v>10.504226244065093</v>
      </c>
      <c r="M436" s="8">
        <v>6</v>
      </c>
      <c r="N436" s="8">
        <v>10</v>
      </c>
      <c r="P436" s="13"/>
      <c r="Q436" s="13"/>
      <c r="R436" t="s">
        <v>25</v>
      </c>
      <c r="S436" s="14" t="s">
        <v>26</v>
      </c>
      <c r="T436">
        <f t="shared" si="23"/>
        <v>8.6659866513537007E-3</v>
      </c>
    </row>
    <row r="437" spans="1:20" x14ac:dyDescent="0.25">
      <c r="A437" t="s">
        <v>20</v>
      </c>
      <c r="B437" t="s">
        <v>21</v>
      </c>
      <c r="C437">
        <v>7</v>
      </c>
      <c r="D437">
        <v>500</v>
      </c>
      <c r="E437">
        <v>2</v>
      </c>
      <c r="F437" s="8">
        <v>10</v>
      </c>
      <c r="G437" s="8">
        <v>13</v>
      </c>
      <c r="H437" s="9" t="s">
        <v>145</v>
      </c>
      <c r="I437" s="19" t="s">
        <v>146</v>
      </c>
      <c r="J437" s="11" t="s">
        <v>147</v>
      </c>
      <c r="K437">
        <v>34</v>
      </c>
      <c r="L437" s="12">
        <f t="shared" si="25"/>
        <v>10.822536130248883</v>
      </c>
      <c r="M437">
        <v>9</v>
      </c>
      <c r="N437">
        <v>11</v>
      </c>
      <c r="P437" s="13"/>
      <c r="Q437" s="13"/>
      <c r="R437" t="s">
        <v>25</v>
      </c>
      <c r="S437" t="s">
        <v>26</v>
      </c>
      <c r="T437">
        <f t="shared" si="23"/>
        <v>9.1991557107115509E-3</v>
      </c>
    </row>
    <row r="438" spans="1:20" x14ac:dyDescent="0.25">
      <c r="A438" t="s">
        <v>20</v>
      </c>
      <c r="B438" t="s">
        <v>21</v>
      </c>
      <c r="C438">
        <v>8</v>
      </c>
      <c r="D438">
        <v>500</v>
      </c>
      <c r="E438">
        <v>1</v>
      </c>
      <c r="F438" s="8">
        <v>12</v>
      </c>
      <c r="G438">
        <v>13</v>
      </c>
      <c r="H438" s="9" t="s">
        <v>145</v>
      </c>
      <c r="I438" s="19" t="s">
        <v>146</v>
      </c>
      <c r="J438" s="11" t="s">
        <v>147</v>
      </c>
      <c r="K438">
        <v>33</v>
      </c>
      <c r="L438" s="12">
        <f t="shared" si="25"/>
        <v>10.504226244065093</v>
      </c>
      <c r="M438">
        <v>6</v>
      </c>
      <c r="N438" s="13">
        <v>8</v>
      </c>
      <c r="P438" s="13"/>
      <c r="Q438" s="13"/>
      <c r="R438" t="s">
        <v>25</v>
      </c>
      <c r="S438" t="s">
        <v>26</v>
      </c>
      <c r="T438">
        <f t="shared" si="23"/>
        <v>8.6659866513537007E-3</v>
      </c>
    </row>
    <row r="439" spans="1:20" x14ac:dyDescent="0.25">
      <c r="A439" t="s">
        <v>20</v>
      </c>
      <c r="B439" t="s">
        <v>21</v>
      </c>
      <c r="C439">
        <v>2</v>
      </c>
      <c r="D439">
        <v>500</v>
      </c>
      <c r="E439">
        <v>1</v>
      </c>
      <c r="F439" s="8">
        <v>14</v>
      </c>
      <c r="G439">
        <v>14</v>
      </c>
      <c r="H439" s="9" t="s">
        <v>145</v>
      </c>
      <c r="I439" s="19" t="s">
        <v>146</v>
      </c>
      <c r="J439" s="11" t="s">
        <v>147</v>
      </c>
      <c r="K439">
        <v>33</v>
      </c>
      <c r="L439" s="12">
        <f t="shared" si="25"/>
        <v>10.504226244065093</v>
      </c>
      <c r="M439">
        <v>10</v>
      </c>
      <c r="N439">
        <v>14</v>
      </c>
      <c r="P439" s="13"/>
      <c r="Q439" s="13"/>
      <c r="R439" t="s">
        <v>25</v>
      </c>
      <c r="S439" t="s">
        <v>26</v>
      </c>
      <c r="T439">
        <f t="shared" si="23"/>
        <v>8.6659866513537007E-3</v>
      </c>
    </row>
    <row r="440" spans="1:20" x14ac:dyDescent="0.25">
      <c r="A440" t="s">
        <v>20</v>
      </c>
      <c r="B440" t="s">
        <v>21</v>
      </c>
      <c r="C440">
        <v>6</v>
      </c>
      <c r="D440">
        <v>500</v>
      </c>
      <c r="E440" s="8">
        <v>4</v>
      </c>
      <c r="F440" s="8">
        <v>13</v>
      </c>
      <c r="G440" s="8">
        <v>14</v>
      </c>
      <c r="H440" s="9" t="s">
        <v>145</v>
      </c>
      <c r="I440" s="19" t="s">
        <v>146</v>
      </c>
      <c r="J440" s="11" t="s">
        <v>147</v>
      </c>
      <c r="K440" s="8">
        <v>35</v>
      </c>
      <c r="L440" s="12">
        <f t="shared" si="25"/>
        <v>11.140846016432674</v>
      </c>
      <c r="M440" s="8">
        <v>4</v>
      </c>
      <c r="N440" s="8">
        <v>9</v>
      </c>
      <c r="P440" s="13"/>
      <c r="Q440" s="13"/>
      <c r="R440" t="s">
        <v>25</v>
      </c>
      <c r="S440" s="14" t="s">
        <v>26</v>
      </c>
      <c r="T440">
        <f t="shared" si="23"/>
        <v>9.7482402643785885E-3</v>
      </c>
    </row>
    <row r="441" spans="1:20" x14ac:dyDescent="0.25">
      <c r="A441" t="s">
        <v>20</v>
      </c>
      <c r="B441" t="s">
        <v>21</v>
      </c>
      <c r="C441">
        <v>10</v>
      </c>
      <c r="D441">
        <v>500</v>
      </c>
      <c r="E441" s="8">
        <v>4</v>
      </c>
      <c r="F441" s="8">
        <v>14</v>
      </c>
      <c r="G441" s="8">
        <v>14</v>
      </c>
      <c r="H441" s="9" t="s">
        <v>145</v>
      </c>
      <c r="I441" s="19" t="s">
        <v>146</v>
      </c>
      <c r="J441" s="11" t="s">
        <v>147</v>
      </c>
      <c r="K441">
        <v>33</v>
      </c>
      <c r="L441" s="12">
        <f t="shared" si="25"/>
        <v>10.504226244065093</v>
      </c>
      <c r="M441">
        <v>6</v>
      </c>
      <c r="N441">
        <v>9</v>
      </c>
      <c r="P441" s="13"/>
      <c r="Q441" s="13"/>
      <c r="R441" s="14" t="s">
        <v>25</v>
      </c>
      <c r="S441" s="14" t="s">
        <v>26</v>
      </c>
      <c r="T441">
        <f t="shared" si="23"/>
        <v>8.6659866513537007E-3</v>
      </c>
    </row>
    <row r="442" spans="1:20" x14ac:dyDescent="0.25">
      <c r="A442" t="s">
        <v>20</v>
      </c>
      <c r="B442" t="s">
        <v>21</v>
      </c>
      <c r="C442">
        <v>10</v>
      </c>
      <c r="D442">
        <v>100</v>
      </c>
      <c r="E442" s="8">
        <v>1</v>
      </c>
      <c r="F442">
        <v>14</v>
      </c>
      <c r="G442">
        <v>14</v>
      </c>
      <c r="H442" s="9" t="s">
        <v>145</v>
      </c>
      <c r="I442" s="19" t="s">
        <v>146</v>
      </c>
      <c r="J442" s="11" t="s">
        <v>147</v>
      </c>
      <c r="K442">
        <v>24.5</v>
      </c>
      <c r="L442" s="12">
        <f t="shared" si="25"/>
        <v>7.7985922115028714</v>
      </c>
      <c r="M442">
        <v>4</v>
      </c>
      <c r="N442">
        <v>10</v>
      </c>
      <c r="P442" s="13"/>
      <c r="Q442" s="13"/>
      <c r="R442" s="14" t="s">
        <v>25</v>
      </c>
      <c r="S442" s="14" t="s">
        <v>26</v>
      </c>
      <c r="T442">
        <f t="shared" si="23"/>
        <v>4.7766377295455084E-3</v>
      </c>
    </row>
    <row r="443" spans="1:20" x14ac:dyDescent="0.25">
      <c r="A443" t="s">
        <v>20</v>
      </c>
      <c r="B443" t="s">
        <v>21</v>
      </c>
      <c r="C443">
        <v>2</v>
      </c>
      <c r="D443">
        <v>500</v>
      </c>
      <c r="E443">
        <v>1</v>
      </c>
      <c r="F443" s="8">
        <v>15</v>
      </c>
      <c r="G443">
        <v>15</v>
      </c>
      <c r="H443" s="9" t="s">
        <v>145</v>
      </c>
      <c r="I443" s="19" t="s">
        <v>146</v>
      </c>
      <c r="J443" s="11" t="s">
        <v>147</v>
      </c>
      <c r="K443">
        <v>40</v>
      </c>
      <c r="L443" s="12">
        <f t="shared" si="25"/>
        <v>12.732395447351628</v>
      </c>
      <c r="M443">
        <v>7</v>
      </c>
      <c r="N443">
        <v>12</v>
      </c>
      <c r="P443" s="13"/>
      <c r="Q443" s="13"/>
      <c r="R443" t="s">
        <v>25</v>
      </c>
      <c r="S443" t="s">
        <v>26</v>
      </c>
      <c r="T443">
        <f t="shared" si="23"/>
        <v>1.2732395447351628E-2</v>
      </c>
    </row>
    <row r="444" spans="1:20" x14ac:dyDescent="0.25">
      <c r="A444" t="s">
        <v>20</v>
      </c>
      <c r="B444" t="s">
        <v>21</v>
      </c>
      <c r="C444">
        <v>6</v>
      </c>
      <c r="D444">
        <v>500</v>
      </c>
      <c r="E444" s="8">
        <v>4</v>
      </c>
      <c r="F444" s="8">
        <v>14</v>
      </c>
      <c r="G444" s="8">
        <v>15</v>
      </c>
      <c r="H444" s="9" t="s">
        <v>145</v>
      </c>
      <c r="I444" s="19" t="s">
        <v>146</v>
      </c>
      <c r="J444" s="11" t="s">
        <v>147</v>
      </c>
      <c r="K444" s="8">
        <v>34</v>
      </c>
      <c r="L444" s="12">
        <f t="shared" si="25"/>
        <v>10.822536130248883</v>
      </c>
      <c r="M444" s="8">
        <v>4.5</v>
      </c>
      <c r="N444" s="8">
        <v>8</v>
      </c>
      <c r="P444" s="13"/>
      <c r="Q444" s="13"/>
      <c r="R444" t="s">
        <v>25</v>
      </c>
      <c r="S444" s="14" t="s">
        <v>26</v>
      </c>
      <c r="T444">
        <f t="shared" si="23"/>
        <v>9.1991557107115509E-3</v>
      </c>
    </row>
    <row r="445" spans="1:20" x14ac:dyDescent="0.25">
      <c r="A445" t="s">
        <v>20</v>
      </c>
      <c r="B445" t="s">
        <v>21</v>
      </c>
      <c r="C445">
        <v>10</v>
      </c>
      <c r="D445">
        <v>500</v>
      </c>
      <c r="E445" s="8">
        <v>4</v>
      </c>
      <c r="F445" s="8">
        <v>15</v>
      </c>
      <c r="G445" s="8">
        <v>15</v>
      </c>
      <c r="H445" s="9" t="s">
        <v>145</v>
      </c>
      <c r="I445" s="19" t="s">
        <v>146</v>
      </c>
      <c r="J445" s="11" t="s">
        <v>147</v>
      </c>
      <c r="K445">
        <v>37.5</v>
      </c>
      <c r="L445" s="12">
        <f t="shared" si="25"/>
        <v>11.93662073189215</v>
      </c>
      <c r="M445">
        <v>4</v>
      </c>
      <c r="N445">
        <v>9</v>
      </c>
      <c r="P445" s="13"/>
      <c r="Q445" s="13"/>
      <c r="R445" s="14" t="s">
        <v>25</v>
      </c>
      <c r="S445" s="14" t="s">
        <v>26</v>
      </c>
      <c r="T445">
        <f t="shared" si="23"/>
        <v>1.1190581936148891E-2</v>
      </c>
    </row>
    <row r="446" spans="1:20" x14ac:dyDescent="0.25">
      <c r="A446" t="s">
        <v>20</v>
      </c>
      <c r="B446" t="s">
        <v>21</v>
      </c>
      <c r="C446">
        <v>3</v>
      </c>
      <c r="D446">
        <v>100</v>
      </c>
      <c r="E446" s="8">
        <v>4</v>
      </c>
      <c r="F446" s="8">
        <v>15</v>
      </c>
      <c r="G446" s="8">
        <v>15</v>
      </c>
      <c r="H446" s="9" t="s">
        <v>145</v>
      </c>
      <c r="I446" s="19" t="s">
        <v>146</v>
      </c>
      <c r="J446" s="11" t="s">
        <v>147</v>
      </c>
      <c r="K446">
        <v>25.5</v>
      </c>
      <c r="L446" s="12">
        <f t="shared" si="25"/>
        <v>8.1169020976866619</v>
      </c>
      <c r="M446">
        <v>5.5</v>
      </c>
      <c r="N446" s="8">
        <v>7</v>
      </c>
      <c r="P446" s="13"/>
      <c r="Q446" s="13"/>
      <c r="R446" t="s">
        <v>25</v>
      </c>
      <c r="S446" s="14" t="s">
        <v>26</v>
      </c>
      <c r="T446">
        <f t="shared" si="23"/>
        <v>5.1745250872752471E-3</v>
      </c>
    </row>
    <row r="447" spans="1:20" x14ac:dyDescent="0.25">
      <c r="A447" t="s">
        <v>20</v>
      </c>
      <c r="B447" t="s">
        <v>21</v>
      </c>
      <c r="C447">
        <v>8</v>
      </c>
      <c r="D447">
        <v>100</v>
      </c>
      <c r="E447">
        <v>2</v>
      </c>
      <c r="F447" s="8">
        <v>15</v>
      </c>
      <c r="G447">
        <v>15</v>
      </c>
      <c r="H447" s="9" t="s">
        <v>145</v>
      </c>
      <c r="I447" s="19" t="s">
        <v>146</v>
      </c>
      <c r="J447" s="11" t="s">
        <v>147</v>
      </c>
      <c r="K447">
        <v>24</v>
      </c>
      <c r="L447" s="12">
        <f t="shared" si="25"/>
        <v>7.6394372684109761</v>
      </c>
      <c r="M447">
        <v>6</v>
      </c>
      <c r="N447" s="13">
        <v>9</v>
      </c>
      <c r="P447" s="13"/>
      <c r="Q447" s="13"/>
      <c r="R447" t="s">
        <v>25</v>
      </c>
      <c r="S447" t="s">
        <v>26</v>
      </c>
      <c r="T447">
        <f t="shared" si="23"/>
        <v>4.5836623610465855E-3</v>
      </c>
    </row>
    <row r="448" spans="1:20" x14ac:dyDescent="0.25">
      <c r="A448" t="s">
        <v>20</v>
      </c>
      <c r="B448" t="s">
        <v>21</v>
      </c>
      <c r="C448">
        <v>9</v>
      </c>
      <c r="D448">
        <v>100</v>
      </c>
      <c r="E448" s="8">
        <v>2</v>
      </c>
      <c r="F448" s="8">
        <v>15</v>
      </c>
      <c r="G448" s="8">
        <v>15</v>
      </c>
      <c r="H448" s="9" t="s">
        <v>145</v>
      </c>
      <c r="I448" s="19" t="s">
        <v>146</v>
      </c>
      <c r="J448" s="11" t="s">
        <v>147</v>
      </c>
      <c r="K448" s="8">
        <v>23</v>
      </c>
      <c r="L448" s="12">
        <f t="shared" si="25"/>
        <v>7.3211273822271856</v>
      </c>
      <c r="M448" s="8">
        <v>7</v>
      </c>
      <c r="N448" s="8">
        <v>11</v>
      </c>
      <c r="P448" s="13"/>
      <c r="Q448" s="13"/>
      <c r="R448" t="s">
        <v>25</v>
      </c>
      <c r="S448" s="14" t="s">
        <v>26</v>
      </c>
      <c r="T448">
        <f t="shared" si="23"/>
        <v>4.2096482447806314E-3</v>
      </c>
    </row>
    <row r="449" spans="1:20" x14ac:dyDescent="0.25">
      <c r="A449" t="s">
        <v>20</v>
      </c>
      <c r="B449" t="s">
        <v>21</v>
      </c>
      <c r="C449">
        <v>3</v>
      </c>
      <c r="D449">
        <v>500</v>
      </c>
      <c r="E449" s="8">
        <v>1</v>
      </c>
      <c r="F449" s="8">
        <v>16</v>
      </c>
      <c r="G449" s="8">
        <v>16</v>
      </c>
      <c r="H449" s="9" t="s">
        <v>145</v>
      </c>
      <c r="I449" s="19" t="s">
        <v>146</v>
      </c>
      <c r="J449" s="11" t="s">
        <v>147</v>
      </c>
      <c r="K449">
        <v>31.5</v>
      </c>
      <c r="L449" s="12">
        <f t="shared" si="25"/>
        <v>10.026761414789407</v>
      </c>
      <c r="M449">
        <v>6</v>
      </c>
      <c r="N449" s="8">
        <v>12</v>
      </c>
      <c r="P449" s="13"/>
      <c r="Q449" s="13"/>
      <c r="R449" t="s">
        <v>25</v>
      </c>
      <c r="S449" s="14" t="s">
        <v>26</v>
      </c>
      <c r="T449">
        <f t="shared" si="23"/>
        <v>7.8960746141466566E-3</v>
      </c>
    </row>
    <row r="450" spans="1:20" x14ac:dyDescent="0.25">
      <c r="A450" t="s">
        <v>20</v>
      </c>
      <c r="B450" t="s">
        <v>21</v>
      </c>
      <c r="C450">
        <v>6</v>
      </c>
      <c r="D450">
        <v>500</v>
      </c>
      <c r="E450" s="8">
        <v>4</v>
      </c>
      <c r="F450" s="8">
        <v>15</v>
      </c>
      <c r="G450" s="8">
        <v>16</v>
      </c>
      <c r="H450" s="9" t="s">
        <v>145</v>
      </c>
      <c r="I450" s="19" t="s">
        <v>146</v>
      </c>
      <c r="J450" s="11" t="s">
        <v>147</v>
      </c>
      <c r="K450" s="8">
        <v>31.5</v>
      </c>
      <c r="L450" s="12">
        <f t="shared" si="25"/>
        <v>10.026761414789407</v>
      </c>
      <c r="M450" s="8">
        <v>5</v>
      </c>
      <c r="N450" s="8">
        <v>10</v>
      </c>
      <c r="P450" s="13"/>
      <c r="Q450" s="13"/>
      <c r="R450" t="s">
        <v>25</v>
      </c>
      <c r="S450" s="14" t="s">
        <v>26</v>
      </c>
      <c r="T450">
        <f t="shared" si="23"/>
        <v>7.8960746141466566E-3</v>
      </c>
    </row>
    <row r="451" spans="1:20" x14ac:dyDescent="0.25">
      <c r="A451" t="s">
        <v>20</v>
      </c>
      <c r="B451" t="s">
        <v>21</v>
      </c>
      <c r="C451">
        <v>10</v>
      </c>
      <c r="D451">
        <v>100</v>
      </c>
      <c r="E451" s="8">
        <v>2</v>
      </c>
      <c r="F451">
        <v>16</v>
      </c>
      <c r="G451">
        <v>16</v>
      </c>
      <c r="H451" s="9" t="s">
        <v>145</v>
      </c>
      <c r="I451" s="19" t="s">
        <v>146</v>
      </c>
      <c r="J451" s="11" t="s">
        <v>147</v>
      </c>
      <c r="K451">
        <v>18</v>
      </c>
      <c r="L451" s="12">
        <f t="shared" si="25"/>
        <v>5.7295779513082321</v>
      </c>
      <c r="M451">
        <v>6</v>
      </c>
      <c r="N451">
        <v>6.5</v>
      </c>
      <c r="P451" s="13"/>
      <c r="Q451" s="13"/>
      <c r="R451" s="14" t="s">
        <v>25</v>
      </c>
      <c r="S451" s="14" t="s">
        <v>26</v>
      </c>
      <c r="T451">
        <f t="shared" si="23"/>
        <v>2.5783100780887042E-3</v>
      </c>
    </row>
    <row r="452" spans="1:20" x14ac:dyDescent="0.25">
      <c r="A452" t="s">
        <v>20</v>
      </c>
      <c r="B452" t="s">
        <v>21</v>
      </c>
      <c r="C452">
        <v>11</v>
      </c>
      <c r="D452">
        <v>100</v>
      </c>
      <c r="E452" s="8">
        <v>2</v>
      </c>
      <c r="F452" s="8">
        <v>16</v>
      </c>
      <c r="G452" s="8">
        <v>16</v>
      </c>
      <c r="H452" s="9" t="s">
        <v>145</v>
      </c>
      <c r="I452" s="19" t="s">
        <v>146</v>
      </c>
      <c r="J452" s="11" t="s">
        <v>147</v>
      </c>
      <c r="K452">
        <v>20</v>
      </c>
      <c r="L452" s="12">
        <f t="shared" si="25"/>
        <v>6.366197723675814</v>
      </c>
      <c r="M452">
        <v>6.5</v>
      </c>
      <c r="N452">
        <v>8</v>
      </c>
      <c r="P452" s="13"/>
      <c r="Q452" s="13"/>
      <c r="R452" t="s">
        <v>25</v>
      </c>
      <c r="S452" s="14" t="s">
        <v>26</v>
      </c>
      <c r="T452">
        <f t="shared" si="23"/>
        <v>3.1830988618379071E-3</v>
      </c>
    </row>
    <row r="453" spans="1:20" x14ac:dyDescent="0.25">
      <c r="A453" t="s">
        <v>20</v>
      </c>
      <c r="B453" t="s">
        <v>21</v>
      </c>
      <c r="C453">
        <v>9</v>
      </c>
      <c r="D453">
        <v>500</v>
      </c>
      <c r="E453" s="8">
        <v>4</v>
      </c>
      <c r="F453" s="8">
        <v>17</v>
      </c>
      <c r="G453" s="8">
        <v>17</v>
      </c>
      <c r="H453" s="9" t="s">
        <v>145</v>
      </c>
      <c r="I453" s="19" t="s">
        <v>146</v>
      </c>
      <c r="J453" s="11" t="s">
        <v>147</v>
      </c>
      <c r="K453">
        <v>31.5</v>
      </c>
      <c r="L453" s="12">
        <f t="shared" si="25"/>
        <v>10.026761414789407</v>
      </c>
      <c r="M453">
        <v>5.5</v>
      </c>
      <c r="N453">
        <v>9</v>
      </c>
      <c r="P453" s="13"/>
      <c r="Q453" s="13"/>
      <c r="R453" t="s">
        <v>25</v>
      </c>
      <c r="S453" s="14" t="s">
        <v>26</v>
      </c>
      <c r="T453">
        <f t="shared" ref="T453:T513" si="26">PI()*(L453/2)*(L453/2)/10000</f>
        <v>7.8960746141466566E-3</v>
      </c>
    </row>
    <row r="454" spans="1:20" x14ac:dyDescent="0.25">
      <c r="A454" t="s">
        <v>20</v>
      </c>
      <c r="B454" t="s">
        <v>21</v>
      </c>
      <c r="C454">
        <v>9</v>
      </c>
      <c r="D454">
        <v>100</v>
      </c>
      <c r="E454" s="8">
        <v>2</v>
      </c>
      <c r="F454" s="8">
        <v>17</v>
      </c>
      <c r="G454" s="8">
        <v>17</v>
      </c>
      <c r="H454" s="9" t="s">
        <v>145</v>
      </c>
      <c r="I454" s="19" t="s">
        <v>146</v>
      </c>
      <c r="J454" s="11" t="s">
        <v>147</v>
      </c>
      <c r="K454" s="8">
        <v>26</v>
      </c>
      <c r="L454" s="12">
        <f t="shared" si="25"/>
        <v>8.2760570407785572</v>
      </c>
      <c r="M454" s="8">
        <v>4.5</v>
      </c>
      <c r="N454" s="8">
        <v>9</v>
      </c>
      <c r="P454" s="13"/>
      <c r="Q454" s="13"/>
      <c r="R454" t="s">
        <v>25</v>
      </c>
      <c r="S454" s="14" t="s">
        <v>26</v>
      </c>
      <c r="T454">
        <f t="shared" si="26"/>
        <v>5.379437076506061E-3</v>
      </c>
    </row>
    <row r="455" spans="1:20" x14ac:dyDescent="0.25">
      <c r="A455" t="s">
        <v>20</v>
      </c>
      <c r="B455" t="s">
        <v>21</v>
      </c>
      <c r="C455">
        <v>11</v>
      </c>
      <c r="D455">
        <v>100</v>
      </c>
      <c r="E455" s="8">
        <v>2</v>
      </c>
      <c r="F455" s="8">
        <v>18</v>
      </c>
      <c r="G455" s="8">
        <v>18</v>
      </c>
      <c r="H455" s="9" t="s">
        <v>145</v>
      </c>
      <c r="I455" s="19" t="s">
        <v>146</v>
      </c>
      <c r="J455" s="11" t="s">
        <v>147</v>
      </c>
      <c r="K455">
        <v>19</v>
      </c>
      <c r="L455" s="12">
        <f t="shared" si="25"/>
        <v>6.0478878374920226</v>
      </c>
      <c r="M455">
        <v>7</v>
      </c>
      <c r="N455">
        <v>10</v>
      </c>
      <c r="P455" s="13"/>
      <c r="Q455" s="13"/>
      <c r="R455" t="s">
        <v>25</v>
      </c>
      <c r="S455" s="14" t="s">
        <v>26</v>
      </c>
      <c r="T455">
        <f t="shared" si="26"/>
        <v>2.8727467228087107E-3</v>
      </c>
    </row>
    <row r="456" spans="1:20" x14ac:dyDescent="0.25">
      <c r="A456" t="s">
        <v>20</v>
      </c>
      <c r="B456" t="s">
        <v>21</v>
      </c>
      <c r="C456">
        <v>6</v>
      </c>
      <c r="D456">
        <v>100</v>
      </c>
      <c r="E456" s="8">
        <v>3</v>
      </c>
      <c r="F456" s="8">
        <v>16</v>
      </c>
      <c r="G456" s="8">
        <v>19</v>
      </c>
      <c r="H456" s="9" t="s">
        <v>145</v>
      </c>
      <c r="I456" s="19" t="s">
        <v>146</v>
      </c>
      <c r="J456" s="11" t="s">
        <v>147</v>
      </c>
      <c r="K456" s="8">
        <v>21</v>
      </c>
      <c r="L456" s="12">
        <f t="shared" si="25"/>
        <v>6.6845076098596046</v>
      </c>
      <c r="M456" s="8">
        <v>6</v>
      </c>
      <c r="N456" s="8">
        <v>9</v>
      </c>
      <c r="P456" s="13"/>
      <c r="Q456" s="13"/>
      <c r="R456" t="s">
        <v>25</v>
      </c>
      <c r="S456" s="14" t="s">
        <v>26</v>
      </c>
      <c r="T456">
        <f t="shared" si="26"/>
        <v>3.5093664951762926E-3</v>
      </c>
    </row>
    <row r="457" spans="1:20" x14ac:dyDescent="0.25">
      <c r="A457" t="s">
        <v>20</v>
      </c>
      <c r="B457" t="s">
        <v>21</v>
      </c>
      <c r="C457">
        <v>10</v>
      </c>
      <c r="D457">
        <v>100</v>
      </c>
      <c r="E457" s="8">
        <v>2</v>
      </c>
      <c r="F457">
        <v>19</v>
      </c>
      <c r="G457">
        <v>19</v>
      </c>
      <c r="H457" s="9" t="s">
        <v>145</v>
      </c>
      <c r="I457" s="19" t="s">
        <v>146</v>
      </c>
      <c r="J457" s="11" t="s">
        <v>147</v>
      </c>
      <c r="K457">
        <v>19</v>
      </c>
      <c r="L457" s="12">
        <f t="shared" si="25"/>
        <v>6.0478878374920226</v>
      </c>
      <c r="M457">
        <v>5</v>
      </c>
      <c r="N457">
        <v>7</v>
      </c>
      <c r="P457" s="13"/>
      <c r="Q457" s="13"/>
      <c r="R457" s="14" t="s">
        <v>25</v>
      </c>
      <c r="S457" s="14" t="s">
        <v>26</v>
      </c>
      <c r="T457">
        <f t="shared" si="26"/>
        <v>2.8727467228087107E-3</v>
      </c>
    </row>
    <row r="458" spans="1:20" x14ac:dyDescent="0.25">
      <c r="A458" t="s">
        <v>20</v>
      </c>
      <c r="B458" t="s">
        <v>21</v>
      </c>
      <c r="C458">
        <v>11</v>
      </c>
      <c r="D458">
        <v>100</v>
      </c>
      <c r="E458" s="8">
        <v>3</v>
      </c>
      <c r="F458" s="8">
        <v>20</v>
      </c>
      <c r="G458" s="8">
        <v>20</v>
      </c>
      <c r="H458" s="9" t="s">
        <v>145</v>
      </c>
      <c r="I458" s="19" t="s">
        <v>146</v>
      </c>
      <c r="J458" s="11" t="s">
        <v>147</v>
      </c>
      <c r="K458">
        <v>17.5</v>
      </c>
      <c r="L458" s="12">
        <f t="shared" si="25"/>
        <v>5.5704230082163368</v>
      </c>
      <c r="M458">
        <v>4.5</v>
      </c>
      <c r="N458">
        <v>8</v>
      </c>
      <c r="P458" s="13"/>
      <c r="Q458" s="13"/>
      <c r="R458" t="s">
        <v>25</v>
      </c>
      <c r="S458" s="14" t="s">
        <v>26</v>
      </c>
      <c r="T458">
        <f t="shared" si="26"/>
        <v>2.4370600660946471E-3</v>
      </c>
    </row>
    <row r="459" spans="1:20" x14ac:dyDescent="0.25">
      <c r="A459" t="s">
        <v>20</v>
      </c>
      <c r="B459" t="s">
        <v>21</v>
      </c>
      <c r="C459">
        <v>8</v>
      </c>
      <c r="D459">
        <v>500</v>
      </c>
      <c r="E459">
        <v>2</v>
      </c>
      <c r="F459" s="8">
        <v>19</v>
      </c>
      <c r="G459">
        <v>21</v>
      </c>
      <c r="H459" s="9" t="s">
        <v>145</v>
      </c>
      <c r="I459" s="19" t="s">
        <v>146</v>
      </c>
      <c r="J459" s="11" t="s">
        <v>147</v>
      </c>
      <c r="K459">
        <v>38.5</v>
      </c>
      <c r="L459" s="12">
        <f t="shared" si="25"/>
        <v>12.254930618075941</v>
      </c>
      <c r="M459">
        <v>8</v>
      </c>
      <c r="N459" s="13">
        <v>14</v>
      </c>
      <c r="P459" s="13"/>
      <c r="Q459" s="13"/>
      <c r="R459" t="s">
        <v>25</v>
      </c>
      <c r="S459" t="s">
        <v>26</v>
      </c>
      <c r="T459">
        <f t="shared" si="26"/>
        <v>1.1795370719898092E-2</v>
      </c>
    </row>
    <row r="460" spans="1:20" x14ac:dyDescent="0.25">
      <c r="A460" t="s">
        <v>20</v>
      </c>
      <c r="B460" t="s">
        <v>21</v>
      </c>
      <c r="C460">
        <v>8</v>
      </c>
      <c r="D460">
        <v>100</v>
      </c>
      <c r="E460">
        <v>3</v>
      </c>
      <c r="F460" s="8">
        <v>21</v>
      </c>
      <c r="G460">
        <v>21</v>
      </c>
      <c r="H460" s="9" t="s">
        <v>145</v>
      </c>
      <c r="I460" s="19" t="s">
        <v>146</v>
      </c>
      <c r="J460" s="11" t="s">
        <v>147</v>
      </c>
      <c r="K460">
        <v>27</v>
      </c>
      <c r="L460" s="12">
        <f t="shared" si="25"/>
        <v>8.5943669269623477</v>
      </c>
      <c r="M460">
        <v>7</v>
      </c>
      <c r="N460" s="13">
        <v>11</v>
      </c>
      <c r="P460" s="13"/>
      <c r="Q460" s="13"/>
      <c r="R460" t="s">
        <v>25</v>
      </c>
      <c r="S460" t="s">
        <v>26</v>
      </c>
      <c r="T460">
        <f t="shared" si="26"/>
        <v>5.8011976756995841E-3</v>
      </c>
    </row>
    <row r="461" spans="1:20" x14ac:dyDescent="0.25">
      <c r="A461" t="s">
        <v>20</v>
      </c>
      <c r="B461" t="s">
        <v>21</v>
      </c>
      <c r="C461">
        <v>11</v>
      </c>
      <c r="D461">
        <v>100</v>
      </c>
      <c r="E461" s="8">
        <v>3</v>
      </c>
      <c r="F461" s="8">
        <v>21</v>
      </c>
      <c r="G461" s="8">
        <v>21</v>
      </c>
      <c r="H461" s="9" t="s">
        <v>145</v>
      </c>
      <c r="I461" s="19" t="s">
        <v>146</v>
      </c>
      <c r="J461" s="11" t="s">
        <v>147</v>
      </c>
      <c r="K461">
        <v>16.5</v>
      </c>
      <c r="L461" s="12">
        <f t="shared" si="25"/>
        <v>5.2521131220325463</v>
      </c>
      <c r="M461">
        <v>6</v>
      </c>
      <c r="N461">
        <v>9</v>
      </c>
      <c r="P461" s="13"/>
      <c r="Q461" s="13"/>
      <c r="R461" t="s">
        <v>25</v>
      </c>
      <c r="S461" s="14" t="s">
        <v>26</v>
      </c>
      <c r="T461">
        <f t="shared" si="26"/>
        <v>2.1664966628384252E-3</v>
      </c>
    </row>
    <row r="462" spans="1:20" x14ac:dyDescent="0.25">
      <c r="A462" t="s">
        <v>20</v>
      </c>
      <c r="B462" t="s">
        <v>21</v>
      </c>
      <c r="C462">
        <v>5</v>
      </c>
      <c r="D462">
        <v>100</v>
      </c>
      <c r="E462" s="8">
        <v>3</v>
      </c>
      <c r="F462" s="8">
        <v>21</v>
      </c>
      <c r="G462" s="8">
        <v>22</v>
      </c>
      <c r="H462" s="9" t="s">
        <v>145</v>
      </c>
      <c r="I462" s="19" t="s">
        <v>146</v>
      </c>
      <c r="J462" s="11" t="s">
        <v>147</v>
      </c>
      <c r="K462">
        <v>17</v>
      </c>
      <c r="L462" s="12">
        <f t="shared" si="25"/>
        <v>5.4112680651244416</v>
      </c>
      <c r="M462">
        <v>4</v>
      </c>
      <c r="N462">
        <v>6</v>
      </c>
      <c r="P462" s="13"/>
      <c r="Q462" s="13"/>
      <c r="R462" t="s">
        <v>25</v>
      </c>
      <c r="S462" s="14" t="s">
        <v>26</v>
      </c>
      <c r="T462">
        <f t="shared" si="26"/>
        <v>2.2997889276778877E-3</v>
      </c>
    </row>
    <row r="463" spans="1:20" x14ac:dyDescent="0.25">
      <c r="A463" t="s">
        <v>20</v>
      </c>
      <c r="B463" t="s">
        <v>21</v>
      </c>
      <c r="C463">
        <v>10</v>
      </c>
      <c r="D463">
        <v>100</v>
      </c>
      <c r="E463" s="8">
        <v>2</v>
      </c>
      <c r="F463">
        <v>22</v>
      </c>
      <c r="G463">
        <v>22</v>
      </c>
      <c r="H463" s="9" t="s">
        <v>145</v>
      </c>
      <c r="I463" s="19" t="s">
        <v>146</v>
      </c>
      <c r="J463" s="11" t="s">
        <v>147</v>
      </c>
      <c r="K463">
        <v>18</v>
      </c>
      <c r="L463" s="12">
        <f t="shared" si="25"/>
        <v>5.7295779513082321</v>
      </c>
      <c r="M463">
        <v>6</v>
      </c>
      <c r="N463">
        <v>9</v>
      </c>
      <c r="P463" s="13"/>
      <c r="Q463" s="13"/>
      <c r="R463" s="14" t="s">
        <v>25</v>
      </c>
      <c r="S463" s="14" t="s">
        <v>26</v>
      </c>
      <c r="T463">
        <f t="shared" si="26"/>
        <v>2.5783100780887042E-3</v>
      </c>
    </row>
    <row r="464" spans="1:20" x14ac:dyDescent="0.25">
      <c r="A464" t="s">
        <v>20</v>
      </c>
      <c r="B464" t="s">
        <v>21</v>
      </c>
      <c r="C464">
        <v>2</v>
      </c>
      <c r="D464">
        <v>500</v>
      </c>
      <c r="E464">
        <v>2</v>
      </c>
      <c r="F464" s="8">
        <v>22</v>
      </c>
      <c r="G464">
        <v>23</v>
      </c>
      <c r="H464" s="9" t="s">
        <v>145</v>
      </c>
      <c r="I464" s="19" t="s">
        <v>146</v>
      </c>
      <c r="J464" s="11" t="s">
        <v>147</v>
      </c>
      <c r="K464">
        <v>34</v>
      </c>
      <c r="L464" s="12">
        <f t="shared" si="25"/>
        <v>10.822536130248883</v>
      </c>
      <c r="M464">
        <v>8</v>
      </c>
      <c r="N464">
        <v>12</v>
      </c>
      <c r="P464" s="13"/>
      <c r="Q464" s="13"/>
      <c r="R464" t="s">
        <v>25</v>
      </c>
      <c r="S464" t="s">
        <v>26</v>
      </c>
      <c r="T464">
        <f t="shared" si="26"/>
        <v>9.1991557107115509E-3</v>
      </c>
    </row>
    <row r="465" spans="1:20" x14ac:dyDescent="0.25">
      <c r="A465" t="s">
        <v>20</v>
      </c>
      <c r="B465" t="s">
        <v>21</v>
      </c>
      <c r="C465">
        <v>5</v>
      </c>
      <c r="D465">
        <v>100</v>
      </c>
      <c r="E465" s="8">
        <v>4</v>
      </c>
      <c r="F465" s="8">
        <v>22</v>
      </c>
      <c r="G465" s="8">
        <v>23</v>
      </c>
      <c r="H465" s="9" t="s">
        <v>145</v>
      </c>
      <c r="I465" s="19" t="s">
        <v>146</v>
      </c>
      <c r="J465" s="11" t="s">
        <v>147</v>
      </c>
      <c r="K465">
        <v>30.5</v>
      </c>
      <c r="L465" s="12">
        <f t="shared" si="25"/>
        <v>9.7084515286056163</v>
      </c>
      <c r="M465">
        <v>6</v>
      </c>
      <c r="N465">
        <v>11</v>
      </c>
      <c r="P465" s="13"/>
      <c r="Q465" s="13"/>
      <c r="R465" t="s">
        <v>25</v>
      </c>
      <c r="S465" s="14" t="s">
        <v>26</v>
      </c>
      <c r="T465">
        <f t="shared" si="26"/>
        <v>7.4026942905617826E-3</v>
      </c>
    </row>
    <row r="466" spans="1:20" x14ac:dyDescent="0.25">
      <c r="A466" t="s">
        <v>20</v>
      </c>
      <c r="B466" t="s">
        <v>21</v>
      </c>
      <c r="C466">
        <v>6</v>
      </c>
      <c r="D466">
        <v>100</v>
      </c>
      <c r="E466" s="8">
        <v>4</v>
      </c>
      <c r="F466" s="8">
        <v>21</v>
      </c>
      <c r="G466" s="8">
        <v>24</v>
      </c>
      <c r="H466" s="9" t="s">
        <v>145</v>
      </c>
      <c r="I466" s="19" t="s">
        <v>146</v>
      </c>
      <c r="J466" s="11" t="s">
        <v>147</v>
      </c>
      <c r="K466" s="8">
        <v>24</v>
      </c>
      <c r="L466" s="12">
        <f t="shared" si="25"/>
        <v>7.6394372684109761</v>
      </c>
      <c r="M466" s="8">
        <v>5</v>
      </c>
      <c r="N466" s="8">
        <v>8</v>
      </c>
      <c r="P466" s="13"/>
      <c r="Q466" s="13"/>
      <c r="R466" t="s">
        <v>25</v>
      </c>
      <c r="S466" s="14" t="s">
        <v>26</v>
      </c>
      <c r="T466">
        <f t="shared" si="26"/>
        <v>4.5836623610465855E-3</v>
      </c>
    </row>
    <row r="467" spans="1:20" x14ac:dyDescent="0.25">
      <c r="A467" t="s">
        <v>20</v>
      </c>
      <c r="B467" t="s">
        <v>21</v>
      </c>
      <c r="C467">
        <v>11</v>
      </c>
      <c r="D467">
        <v>100</v>
      </c>
      <c r="E467" s="8">
        <v>3</v>
      </c>
      <c r="F467" s="8">
        <v>24</v>
      </c>
      <c r="G467" s="8">
        <v>24</v>
      </c>
      <c r="H467" s="9" t="s">
        <v>145</v>
      </c>
      <c r="I467" s="19" t="s">
        <v>146</v>
      </c>
      <c r="J467" s="11" t="s">
        <v>147</v>
      </c>
      <c r="K467">
        <v>25</v>
      </c>
      <c r="L467" s="12">
        <f t="shared" ref="L467:L498" si="27">K467/PI()</f>
        <v>7.9577471545947667</v>
      </c>
      <c r="M467">
        <v>3</v>
      </c>
      <c r="N467">
        <v>7</v>
      </c>
      <c r="P467" s="13"/>
      <c r="Q467" s="13"/>
      <c r="R467" t="s">
        <v>25</v>
      </c>
      <c r="S467" s="14" t="s">
        <v>26</v>
      </c>
      <c r="T467">
        <f t="shared" si="26"/>
        <v>4.9735919716217287E-3</v>
      </c>
    </row>
    <row r="468" spans="1:20" x14ac:dyDescent="0.25">
      <c r="A468" t="s">
        <v>20</v>
      </c>
      <c r="B468" t="s">
        <v>21</v>
      </c>
      <c r="C468">
        <v>10</v>
      </c>
      <c r="D468">
        <v>100</v>
      </c>
      <c r="E468" s="8">
        <v>2</v>
      </c>
      <c r="F468">
        <v>25</v>
      </c>
      <c r="G468">
        <v>25</v>
      </c>
      <c r="H468" s="9" t="s">
        <v>145</v>
      </c>
      <c r="I468" s="19" t="s">
        <v>146</v>
      </c>
      <c r="J468" s="11" t="s">
        <v>147</v>
      </c>
      <c r="K468">
        <v>30</v>
      </c>
      <c r="L468" s="12">
        <f t="shared" si="27"/>
        <v>9.5492965855137211</v>
      </c>
      <c r="M468">
        <v>3.5</v>
      </c>
      <c r="N468">
        <v>8.5</v>
      </c>
      <c r="P468" s="13"/>
      <c r="Q468" s="13"/>
      <c r="R468" s="14" t="s">
        <v>25</v>
      </c>
      <c r="S468" s="14" t="s">
        <v>26</v>
      </c>
      <c r="T468">
        <f t="shared" si="26"/>
        <v>7.1619724391352906E-3</v>
      </c>
    </row>
    <row r="469" spans="1:20" x14ac:dyDescent="0.25">
      <c r="A469" t="s">
        <v>20</v>
      </c>
      <c r="B469" t="s">
        <v>21</v>
      </c>
      <c r="C469">
        <v>2</v>
      </c>
      <c r="D469">
        <v>500</v>
      </c>
      <c r="E469">
        <v>2</v>
      </c>
      <c r="F469" s="8">
        <v>25</v>
      </c>
      <c r="G469">
        <v>26</v>
      </c>
      <c r="H469" s="9" t="s">
        <v>145</v>
      </c>
      <c r="I469" s="19" t="s">
        <v>146</v>
      </c>
      <c r="J469" s="11" t="s">
        <v>147</v>
      </c>
      <c r="K469">
        <v>33</v>
      </c>
      <c r="L469" s="12">
        <f t="shared" si="27"/>
        <v>10.504226244065093</v>
      </c>
      <c r="M469">
        <v>4</v>
      </c>
      <c r="N469">
        <v>8</v>
      </c>
      <c r="P469" s="13"/>
      <c r="Q469" s="13"/>
      <c r="R469" t="s">
        <v>25</v>
      </c>
      <c r="S469" t="s">
        <v>93</v>
      </c>
      <c r="T469">
        <f t="shared" si="26"/>
        <v>8.6659866513537007E-3</v>
      </c>
    </row>
    <row r="470" spans="1:20" x14ac:dyDescent="0.25">
      <c r="A470" t="s">
        <v>20</v>
      </c>
      <c r="B470" t="s">
        <v>21</v>
      </c>
      <c r="C470">
        <v>7</v>
      </c>
      <c r="D470">
        <v>500</v>
      </c>
      <c r="E470">
        <v>3</v>
      </c>
      <c r="F470" s="8">
        <v>23</v>
      </c>
      <c r="G470" s="8">
        <v>26</v>
      </c>
      <c r="H470" s="9" t="s">
        <v>145</v>
      </c>
      <c r="I470" s="19" t="s">
        <v>146</v>
      </c>
      <c r="J470" s="11" t="s">
        <v>147</v>
      </c>
      <c r="K470">
        <v>35.5</v>
      </c>
      <c r="L470" s="12">
        <f t="shared" si="27"/>
        <v>11.300000959524569</v>
      </c>
      <c r="M470">
        <v>8</v>
      </c>
      <c r="N470">
        <v>12</v>
      </c>
      <c r="P470" s="13"/>
      <c r="Q470" s="13"/>
      <c r="R470" t="s">
        <v>25</v>
      </c>
      <c r="S470" t="s">
        <v>26</v>
      </c>
      <c r="T470">
        <f t="shared" si="26"/>
        <v>1.0028750851578054E-2</v>
      </c>
    </row>
    <row r="471" spans="1:20" x14ac:dyDescent="0.25">
      <c r="A471" t="s">
        <v>20</v>
      </c>
      <c r="B471" t="s">
        <v>21</v>
      </c>
      <c r="C471">
        <v>5</v>
      </c>
      <c r="D471">
        <v>100</v>
      </c>
      <c r="E471" s="8">
        <v>4</v>
      </c>
      <c r="F471" s="8">
        <v>24</v>
      </c>
      <c r="G471" s="8">
        <v>26</v>
      </c>
      <c r="H471" s="9" t="s">
        <v>145</v>
      </c>
      <c r="I471" s="19" t="s">
        <v>146</v>
      </c>
      <c r="J471" s="11" t="s">
        <v>147</v>
      </c>
      <c r="K471">
        <v>23</v>
      </c>
      <c r="L471" s="12">
        <f t="shared" si="27"/>
        <v>7.3211273822271856</v>
      </c>
      <c r="M471">
        <v>3</v>
      </c>
      <c r="N471">
        <v>9</v>
      </c>
      <c r="P471" s="13"/>
      <c r="Q471" s="13"/>
      <c r="R471" t="s">
        <v>25</v>
      </c>
      <c r="S471" s="14" t="s">
        <v>26</v>
      </c>
      <c r="T471">
        <f t="shared" si="26"/>
        <v>4.2096482447806314E-3</v>
      </c>
    </row>
    <row r="472" spans="1:20" x14ac:dyDescent="0.25">
      <c r="A472" t="s">
        <v>20</v>
      </c>
      <c r="B472" t="s">
        <v>21</v>
      </c>
      <c r="C472">
        <v>10</v>
      </c>
      <c r="D472">
        <v>100</v>
      </c>
      <c r="E472" s="8">
        <v>2</v>
      </c>
      <c r="F472">
        <v>26</v>
      </c>
      <c r="G472">
        <v>26</v>
      </c>
      <c r="H472" s="9" t="s">
        <v>145</v>
      </c>
      <c r="I472" s="19" t="s">
        <v>146</v>
      </c>
      <c r="J472" s="11" t="s">
        <v>147</v>
      </c>
      <c r="K472">
        <v>28</v>
      </c>
      <c r="L472" s="12">
        <f t="shared" si="27"/>
        <v>8.91267681314614</v>
      </c>
      <c r="M472">
        <v>4.5</v>
      </c>
      <c r="N472">
        <v>8.5</v>
      </c>
      <c r="P472" s="13"/>
      <c r="Q472" s="13"/>
      <c r="R472" s="14" t="s">
        <v>25</v>
      </c>
      <c r="S472" s="14" t="s">
        <v>26</v>
      </c>
      <c r="T472">
        <f t="shared" si="26"/>
        <v>6.2388737692022989E-3</v>
      </c>
    </row>
    <row r="473" spans="1:20" x14ac:dyDescent="0.25">
      <c r="A473" t="s">
        <v>20</v>
      </c>
      <c r="B473" t="s">
        <v>21</v>
      </c>
      <c r="C473">
        <v>1</v>
      </c>
      <c r="D473">
        <v>500</v>
      </c>
      <c r="E473">
        <v>4</v>
      </c>
      <c r="F473" s="8">
        <v>24</v>
      </c>
      <c r="G473">
        <v>27</v>
      </c>
      <c r="H473" s="9" t="s">
        <v>145</v>
      </c>
      <c r="I473" s="19" t="s">
        <v>146</v>
      </c>
      <c r="J473" s="11" t="s">
        <v>147</v>
      </c>
      <c r="K473">
        <v>33</v>
      </c>
      <c r="L473" s="12">
        <f t="shared" si="27"/>
        <v>10.504226244065093</v>
      </c>
      <c r="M473">
        <v>6</v>
      </c>
      <c r="N473">
        <v>10</v>
      </c>
      <c r="P473" s="13"/>
      <c r="Q473" s="13"/>
      <c r="R473" t="s">
        <v>25</v>
      </c>
      <c r="S473" t="s">
        <v>26</v>
      </c>
      <c r="T473">
        <f t="shared" si="26"/>
        <v>8.6659866513537007E-3</v>
      </c>
    </row>
    <row r="474" spans="1:20" x14ac:dyDescent="0.25">
      <c r="A474" t="s">
        <v>20</v>
      </c>
      <c r="B474" t="s">
        <v>21</v>
      </c>
      <c r="C474">
        <v>2</v>
      </c>
      <c r="D474">
        <v>500</v>
      </c>
      <c r="E474">
        <v>2</v>
      </c>
      <c r="F474" s="8">
        <v>26</v>
      </c>
      <c r="G474">
        <v>27</v>
      </c>
      <c r="H474" s="9" t="s">
        <v>145</v>
      </c>
      <c r="I474" s="19" t="s">
        <v>146</v>
      </c>
      <c r="J474" s="11" t="s">
        <v>147</v>
      </c>
      <c r="K474">
        <v>46</v>
      </c>
      <c r="L474" s="12">
        <f t="shared" si="27"/>
        <v>14.642254764454371</v>
      </c>
      <c r="M474">
        <v>6</v>
      </c>
      <c r="N474">
        <v>12</v>
      </c>
      <c r="P474" s="13"/>
      <c r="Q474" s="13"/>
      <c r="R474" t="s">
        <v>25</v>
      </c>
      <c r="S474" t="s">
        <v>26</v>
      </c>
      <c r="T474">
        <f t="shared" si="26"/>
        <v>1.6838592979122526E-2</v>
      </c>
    </row>
    <row r="475" spans="1:20" x14ac:dyDescent="0.25">
      <c r="A475" t="s">
        <v>20</v>
      </c>
      <c r="B475" t="s">
        <v>21</v>
      </c>
      <c r="C475">
        <v>7</v>
      </c>
      <c r="D475">
        <v>500</v>
      </c>
      <c r="E475">
        <v>3</v>
      </c>
      <c r="F475" s="8">
        <v>24</v>
      </c>
      <c r="G475" s="8">
        <v>27</v>
      </c>
      <c r="H475" s="9" t="s">
        <v>145</v>
      </c>
      <c r="I475" s="19" t="s">
        <v>146</v>
      </c>
      <c r="J475" s="11" t="s">
        <v>147</v>
      </c>
      <c r="K475">
        <v>40</v>
      </c>
      <c r="L475" s="12">
        <f t="shared" si="27"/>
        <v>12.732395447351628</v>
      </c>
      <c r="M475">
        <v>6</v>
      </c>
      <c r="N475">
        <v>11</v>
      </c>
      <c r="P475" s="13"/>
      <c r="Q475" s="13"/>
      <c r="R475" t="s">
        <v>25</v>
      </c>
      <c r="S475" t="s">
        <v>26</v>
      </c>
      <c r="T475">
        <f t="shared" si="26"/>
        <v>1.2732395447351628E-2</v>
      </c>
    </row>
    <row r="476" spans="1:20" x14ac:dyDescent="0.25">
      <c r="A476" t="s">
        <v>20</v>
      </c>
      <c r="B476" t="s">
        <v>21</v>
      </c>
      <c r="C476">
        <v>9</v>
      </c>
      <c r="D476">
        <v>100</v>
      </c>
      <c r="E476" s="8">
        <v>2</v>
      </c>
      <c r="F476" s="8">
        <v>27</v>
      </c>
      <c r="G476" s="8">
        <v>27</v>
      </c>
      <c r="H476" s="9" t="s">
        <v>145</v>
      </c>
      <c r="I476" s="19" t="s">
        <v>146</v>
      </c>
      <c r="J476" s="11" t="s">
        <v>147</v>
      </c>
      <c r="K476" s="8">
        <v>19</v>
      </c>
      <c r="L476" s="12">
        <f t="shared" si="27"/>
        <v>6.0478878374920226</v>
      </c>
      <c r="M476" s="8">
        <v>6</v>
      </c>
      <c r="N476" s="8">
        <v>8</v>
      </c>
      <c r="P476" s="13"/>
      <c r="Q476" s="13"/>
      <c r="R476" t="s">
        <v>25</v>
      </c>
      <c r="S476" s="14" t="s">
        <v>26</v>
      </c>
      <c r="T476">
        <f t="shared" si="26"/>
        <v>2.8727467228087107E-3</v>
      </c>
    </row>
    <row r="477" spans="1:20" x14ac:dyDescent="0.25">
      <c r="A477" t="s">
        <v>20</v>
      </c>
      <c r="B477" t="s">
        <v>21</v>
      </c>
      <c r="C477">
        <v>11</v>
      </c>
      <c r="D477">
        <v>100</v>
      </c>
      <c r="E477" s="8">
        <v>3</v>
      </c>
      <c r="F477" s="8">
        <v>27</v>
      </c>
      <c r="G477" s="8">
        <v>27</v>
      </c>
      <c r="H477" s="9" t="s">
        <v>145</v>
      </c>
      <c r="I477" s="19" t="s">
        <v>146</v>
      </c>
      <c r="J477" s="11" t="s">
        <v>147</v>
      </c>
      <c r="K477">
        <v>24</v>
      </c>
      <c r="L477" s="12">
        <f t="shared" si="27"/>
        <v>7.6394372684109761</v>
      </c>
      <c r="M477">
        <v>7</v>
      </c>
      <c r="N477">
        <v>8.5</v>
      </c>
      <c r="P477" s="13"/>
      <c r="Q477" s="13"/>
      <c r="R477" t="s">
        <v>25</v>
      </c>
      <c r="S477" s="14" t="s">
        <v>26</v>
      </c>
      <c r="T477">
        <f t="shared" si="26"/>
        <v>4.5836623610465855E-3</v>
      </c>
    </row>
    <row r="478" spans="1:20" x14ac:dyDescent="0.25">
      <c r="A478" t="s">
        <v>20</v>
      </c>
      <c r="B478" t="s">
        <v>21</v>
      </c>
      <c r="C478">
        <v>6</v>
      </c>
      <c r="D478">
        <v>100</v>
      </c>
      <c r="E478" s="8">
        <v>4</v>
      </c>
      <c r="F478" s="8">
        <v>25</v>
      </c>
      <c r="G478" s="8">
        <v>28</v>
      </c>
      <c r="H478" s="9" t="s">
        <v>145</v>
      </c>
      <c r="I478" s="19" t="s">
        <v>146</v>
      </c>
      <c r="J478" s="11" t="s">
        <v>147</v>
      </c>
      <c r="K478" s="8">
        <v>22</v>
      </c>
      <c r="L478" s="12">
        <f t="shared" si="27"/>
        <v>7.0028174960433951</v>
      </c>
      <c r="M478" s="8">
        <v>6</v>
      </c>
      <c r="N478" s="8">
        <v>9</v>
      </c>
      <c r="P478" s="13"/>
      <c r="Q478" s="13"/>
      <c r="R478" t="s">
        <v>25</v>
      </c>
      <c r="S478" s="14" t="s">
        <v>26</v>
      </c>
      <c r="T478">
        <f t="shared" si="26"/>
        <v>3.8515496228238677E-3</v>
      </c>
    </row>
    <row r="479" spans="1:20" x14ac:dyDescent="0.25">
      <c r="A479" t="s">
        <v>20</v>
      </c>
      <c r="B479" t="s">
        <v>21</v>
      </c>
      <c r="C479">
        <v>9</v>
      </c>
      <c r="D479">
        <v>100</v>
      </c>
      <c r="E479" s="8">
        <v>2</v>
      </c>
      <c r="F479" s="8">
        <v>28</v>
      </c>
      <c r="G479" s="8">
        <v>28</v>
      </c>
      <c r="H479" s="9" t="s">
        <v>145</v>
      </c>
      <c r="I479" s="19" t="s">
        <v>146</v>
      </c>
      <c r="J479" s="11" t="s">
        <v>147</v>
      </c>
      <c r="K479" s="8">
        <v>21.5</v>
      </c>
      <c r="L479" s="12">
        <f t="shared" si="27"/>
        <v>6.8436625529514998</v>
      </c>
      <c r="M479" s="8">
        <v>5.5</v>
      </c>
      <c r="N479" s="8">
        <v>9</v>
      </c>
      <c r="P479" s="13"/>
      <c r="Q479" s="13"/>
      <c r="R479" t="s">
        <v>25</v>
      </c>
      <c r="S479" s="14" t="s">
        <v>26</v>
      </c>
      <c r="T479">
        <f t="shared" si="26"/>
        <v>3.6784686222114311E-3</v>
      </c>
    </row>
    <row r="480" spans="1:20" x14ac:dyDescent="0.25">
      <c r="A480" t="s">
        <v>20</v>
      </c>
      <c r="B480" t="s">
        <v>21</v>
      </c>
      <c r="C480">
        <v>5</v>
      </c>
      <c r="D480">
        <v>100</v>
      </c>
      <c r="E480" s="8">
        <v>4</v>
      </c>
      <c r="F480" s="8">
        <v>27</v>
      </c>
      <c r="G480" s="8">
        <v>29</v>
      </c>
      <c r="H480" s="9" t="s">
        <v>145</v>
      </c>
      <c r="I480" s="19" t="s">
        <v>146</v>
      </c>
      <c r="J480" s="11" t="s">
        <v>147</v>
      </c>
      <c r="K480">
        <v>18</v>
      </c>
      <c r="L480" s="12">
        <f t="shared" si="27"/>
        <v>5.7295779513082321</v>
      </c>
      <c r="M480">
        <v>4</v>
      </c>
      <c r="N480">
        <v>6</v>
      </c>
      <c r="P480" s="13"/>
      <c r="Q480" s="13"/>
      <c r="R480" t="s">
        <v>25</v>
      </c>
      <c r="S480" s="14" t="s">
        <v>26</v>
      </c>
      <c r="T480">
        <f t="shared" si="26"/>
        <v>2.5783100780887042E-3</v>
      </c>
    </row>
    <row r="481" spans="1:20" x14ac:dyDescent="0.25">
      <c r="A481" t="s">
        <v>20</v>
      </c>
      <c r="B481" t="s">
        <v>21</v>
      </c>
      <c r="C481">
        <v>9</v>
      </c>
      <c r="D481">
        <v>100</v>
      </c>
      <c r="E481" s="8">
        <v>3</v>
      </c>
      <c r="F481" s="8">
        <v>29</v>
      </c>
      <c r="G481" s="8">
        <v>29</v>
      </c>
      <c r="H481" s="9" t="s">
        <v>145</v>
      </c>
      <c r="I481" s="19" t="s">
        <v>146</v>
      </c>
      <c r="J481" s="11" t="s">
        <v>147</v>
      </c>
      <c r="K481" s="8">
        <v>17</v>
      </c>
      <c r="L481" s="12">
        <f t="shared" si="27"/>
        <v>5.4112680651244416</v>
      </c>
      <c r="M481" s="8">
        <v>6</v>
      </c>
      <c r="N481" s="8">
        <v>8.5</v>
      </c>
      <c r="P481" s="13"/>
      <c r="Q481" s="13"/>
      <c r="R481" t="s">
        <v>25</v>
      </c>
      <c r="S481" s="14" t="s">
        <v>26</v>
      </c>
      <c r="T481">
        <f t="shared" si="26"/>
        <v>2.2997889276778877E-3</v>
      </c>
    </row>
    <row r="482" spans="1:20" x14ac:dyDescent="0.25">
      <c r="A482" t="s">
        <v>20</v>
      </c>
      <c r="B482" t="s">
        <v>21</v>
      </c>
      <c r="C482">
        <v>2</v>
      </c>
      <c r="D482">
        <v>500</v>
      </c>
      <c r="E482">
        <v>2</v>
      </c>
      <c r="F482" s="8">
        <v>29</v>
      </c>
      <c r="G482">
        <v>30</v>
      </c>
      <c r="H482" s="9" t="s">
        <v>145</v>
      </c>
      <c r="I482" s="19" t="s">
        <v>146</v>
      </c>
      <c r="J482" s="11" t="s">
        <v>147</v>
      </c>
      <c r="K482">
        <v>48.5</v>
      </c>
      <c r="L482" s="12">
        <f t="shared" si="27"/>
        <v>15.438029479913848</v>
      </c>
      <c r="M482">
        <v>8</v>
      </c>
      <c r="N482">
        <v>13</v>
      </c>
      <c r="P482" s="13"/>
      <c r="Q482" s="13"/>
      <c r="R482" t="s">
        <v>25</v>
      </c>
      <c r="S482" t="s">
        <v>26</v>
      </c>
      <c r="T482">
        <f t="shared" si="26"/>
        <v>1.8718610744395538E-2</v>
      </c>
    </row>
    <row r="483" spans="1:20" x14ac:dyDescent="0.25">
      <c r="A483" t="s">
        <v>20</v>
      </c>
      <c r="B483" t="s">
        <v>21</v>
      </c>
      <c r="C483">
        <v>1</v>
      </c>
      <c r="D483">
        <v>500</v>
      </c>
      <c r="E483">
        <v>4</v>
      </c>
      <c r="F483" s="8">
        <v>28</v>
      </c>
      <c r="G483">
        <v>31</v>
      </c>
      <c r="H483" s="9" t="s">
        <v>145</v>
      </c>
      <c r="I483" s="19" t="s">
        <v>146</v>
      </c>
      <c r="J483" s="11" t="s">
        <v>147</v>
      </c>
      <c r="K483">
        <v>34</v>
      </c>
      <c r="L483" s="12">
        <f t="shared" si="27"/>
        <v>10.822536130248883</v>
      </c>
      <c r="M483">
        <v>6</v>
      </c>
      <c r="N483">
        <v>9</v>
      </c>
      <c r="P483" s="13"/>
      <c r="Q483" s="13"/>
      <c r="R483" t="s">
        <v>25</v>
      </c>
      <c r="S483" t="s">
        <v>26</v>
      </c>
      <c r="T483">
        <f t="shared" si="26"/>
        <v>9.1991557107115509E-3</v>
      </c>
    </row>
    <row r="484" spans="1:20" x14ac:dyDescent="0.25">
      <c r="A484" t="s">
        <v>20</v>
      </c>
      <c r="B484" t="s">
        <v>21</v>
      </c>
      <c r="C484">
        <v>9</v>
      </c>
      <c r="D484">
        <v>100</v>
      </c>
      <c r="E484" s="8">
        <v>3</v>
      </c>
      <c r="F484" s="8">
        <v>31</v>
      </c>
      <c r="G484" s="8">
        <v>31</v>
      </c>
      <c r="H484" s="9" t="s">
        <v>145</v>
      </c>
      <c r="I484" s="19" t="s">
        <v>146</v>
      </c>
      <c r="J484" s="11" t="s">
        <v>147</v>
      </c>
      <c r="K484" s="8">
        <v>16.5</v>
      </c>
      <c r="L484" s="12">
        <f t="shared" si="27"/>
        <v>5.2521131220325463</v>
      </c>
      <c r="M484" s="8">
        <v>4</v>
      </c>
      <c r="N484" s="8">
        <v>8</v>
      </c>
      <c r="P484" s="13"/>
      <c r="Q484" s="13"/>
      <c r="R484" t="s">
        <v>25</v>
      </c>
      <c r="S484" s="14" t="s">
        <v>26</v>
      </c>
      <c r="T484">
        <f t="shared" si="26"/>
        <v>2.1664966628384252E-3</v>
      </c>
    </row>
    <row r="485" spans="1:20" x14ac:dyDescent="0.25">
      <c r="A485" t="s">
        <v>20</v>
      </c>
      <c r="B485" t="s">
        <v>21</v>
      </c>
      <c r="C485">
        <v>7</v>
      </c>
      <c r="D485">
        <v>500</v>
      </c>
      <c r="E485">
        <v>3</v>
      </c>
      <c r="F485" s="8">
        <v>30</v>
      </c>
      <c r="G485" s="8">
        <v>33</v>
      </c>
      <c r="H485" s="9" t="s">
        <v>145</v>
      </c>
      <c r="I485" s="19" t="s">
        <v>146</v>
      </c>
      <c r="J485" s="11" t="s">
        <v>147</v>
      </c>
      <c r="K485">
        <v>45.5</v>
      </c>
      <c r="L485" s="12">
        <f t="shared" si="27"/>
        <v>14.483099821362476</v>
      </c>
      <c r="M485">
        <v>7</v>
      </c>
      <c r="N485">
        <v>14</v>
      </c>
      <c r="P485" s="13"/>
      <c r="Q485" s="13"/>
      <c r="R485" t="s">
        <v>25</v>
      </c>
      <c r="S485" t="s">
        <v>26</v>
      </c>
      <c r="T485">
        <f t="shared" si="26"/>
        <v>1.6474526046799814E-2</v>
      </c>
    </row>
    <row r="486" spans="1:20" x14ac:dyDescent="0.25">
      <c r="A486" t="s">
        <v>20</v>
      </c>
      <c r="B486" t="s">
        <v>21</v>
      </c>
      <c r="C486">
        <v>11</v>
      </c>
      <c r="D486">
        <v>100</v>
      </c>
      <c r="E486" s="8">
        <v>3</v>
      </c>
      <c r="F486" s="8">
        <v>33</v>
      </c>
      <c r="G486" s="8">
        <v>33</v>
      </c>
      <c r="H486" s="9" t="s">
        <v>145</v>
      </c>
      <c r="I486" s="19" t="s">
        <v>146</v>
      </c>
      <c r="J486" s="11" t="s">
        <v>147</v>
      </c>
      <c r="K486">
        <v>20.5</v>
      </c>
      <c r="L486" s="12">
        <f t="shared" si="27"/>
        <v>6.5253526667677093</v>
      </c>
      <c r="M486">
        <v>7</v>
      </c>
      <c r="N486">
        <v>8.5</v>
      </c>
      <c r="P486" s="13"/>
      <c r="Q486" s="13"/>
      <c r="R486" t="s">
        <v>25</v>
      </c>
      <c r="S486" s="14" t="s">
        <v>26</v>
      </c>
      <c r="T486">
        <f t="shared" si="26"/>
        <v>3.3442432417184515E-3</v>
      </c>
    </row>
    <row r="487" spans="1:20" x14ac:dyDescent="0.25">
      <c r="A487" t="s">
        <v>20</v>
      </c>
      <c r="B487" t="s">
        <v>21</v>
      </c>
      <c r="C487">
        <v>12</v>
      </c>
      <c r="D487">
        <v>100</v>
      </c>
      <c r="E487" s="8">
        <v>3</v>
      </c>
      <c r="F487" s="8">
        <v>21</v>
      </c>
      <c r="G487" s="8">
        <v>33</v>
      </c>
      <c r="H487" s="9" t="s">
        <v>145</v>
      </c>
      <c r="I487" s="19" t="s">
        <v>146</v>
      </c>
      <c r="J487" s="11" t="s">
        <v>147</v>
      </c>
      <c r="K487" s="8">
        <v>22</v>
      </c>
      <c r="L487" s="12">
        <f t="shared" si="27"/>
        <v>7.0028174960433951</v>
      </c>
      <c r="M487" s="8">
        <v>8</v>
      </c>
      <c r="N487" s="8">
        <v>9</v>
      </c>
      <c r="P487" s="13"/>
      <c r="Q487" s="13"/>
      <c r="R487" t="s">
        <v>25</v>
      </c>
      <c r="S487" s="14" t="s">
        <v>26</v>
      </c>
      <c r="T487">
        <f t="shared" si="26"/>
        <v>3.8515496228238677E-3</v>
      </c>
    </row>
    <row r="488" spans="1:20" x14ac:dyDescent="0.25">
      <c r="A488" t="s">
        <v>20</v>
      </c>
      <c r="B488" t="s">
        <v>21</v>
      </c>
      <c r="C488">
        <v>7</v>
      </c>
      <c r="D488">
        <v>500</v>
      </c>
      <c r="E488">
        <v>3</v>
      </c>
      <c r="F488" s="8">
        <v>32</v>
      </c>
      <c r="G488" s="8">
        <v>35</v>
      </c>
      <c r="H488" s="9" t="s">
        <v>145</v>
      </c>
      <c r="I488" s="19" t="s">
        <v>146</v>
      </c>
      <c r="J488" s="11" t="s">
        <v>147</v>
      </c>
      <c r="K488">
        <v>33</v>
      </c>
      <c r="L488" s="12">
        <f t="shared" si="27"/>
        <v>10.504226244065093</v>
      </c>
      <c r="M488">
        <v>9</v>
      </c>
      <c r="N488">
        <v>12</v>
      </c>
      <c r="P488" s="13"/>
      <c r="Q488" s="13"/>
      <c r="R488" t="s">
        <v>25</v>
      </c>
      <c r="S488" t="s">
        <v>26</v>
      </c>
      <c r="T488">
        <f t="shared" si="26"/>
        <v>8.6659866513537007E-3</v>
      </c>
    </row>
    <row r="489" spans="1:20" x14ac:dyDescent="0.25">
      <c r="A489" t="s">
        <v>20</v>
      </c>
      <c r="B489" t="s">
        <v>21</v>
      </c>
      <c r="C489">
        <v>5</v>
      </c>
      <c r="D489">
        <v>500</v>
      </c>
      <c r="E489" s="8">
        <v>4</v>
      </c>
      <c r="F489" s="8">
        <v>35</v>
      </c>
      <c r="G489" s="8">
        <v>37</v>
      </c>
      <c r="H489" s="9" t="s">
        <v>145</v>
      </c>
      <c r="I489" s="19" t="s">
        <v>146</v>
      </c>
      <c r="J489" s="11" t="s">
        <v>147</v>
      </c>
      <c r="K489">
        <v>34</v>
      </c>
      <c r="L489" s="12">
        <f t="shared" si="27"/>
        <v>10.822536130248883</v>
      </c>
      <c r="M489">
        <v>7</v>
      </c>
      <c r="N489">
        <v>10</v>
      </c>
      <c r="P489" s="13"/>
      <c r="Q489" s="13"/>
      <c r="R489" t="s">
        <v>25</v>
      </c>
      <c r="S489" s="14" t="s">
        <v>26</v>
      </c>
      <c r="T489">
        <f t="shared" si="26"/>
        <v>9.1991557107115509E-3</v>
      </c>
    </row>
    <row r="490" spans="1:20" x14ac:dyDescent="0.25">
      <c r="A490" t="s">
        <v>20</v>
      </c>
      <c r="B490" t="s">
        <v>21</v>
      </c>
      <c r="C490">
        <v>9</v>
      </c>
      <c r="D490">
        <v>100</v>
      </c>
      <c r="E490" s="8">
        <v>3</v>
      </c>
      <c r="F490" s="8">
        <v>37</v>
      </c>
      <c r="G490" s="8">
        <v>37</v>
      </c>
      <c r="H490" s="9" t="s">
        <v>145</v>
      </c>
      <c r="I490" s="19" t="s">
        <v>146</v>
      </c>
      <c r="J490" s="11" t="s">
        <v>147</v>
      </c>
      <c r="K490" s="8">
        <v>17.5</v>
      </c>
      <c r="L490" s="12">
        <f t="shared" si="27"/>
        <v>5.5704230082163368</v>
      </c>
      <c r="M490" s="8">
        <v>8</v>
      </c>
      <c r="N490" s="8">
        <v>10</v>
      </c>
      <c r="P490" s="13"/>
      <c r="Q490" s="13"/>
      <c r="R490" t="s">
        <v>25</v>
      </c>
      <c r="S490" s="14" t="s">
        <v>26</v>
      </c>
      <c r="T490">
        <f t="shared" si="26"/>
        <v>2.4370600660946471E-3</v>
      </c>
    </row>
    <row r="491" spans="1:20" x14ac:dyDescent="0.25">
      <c r="A491" t="s">
        <v>20</v>
      </c>
      <c r="B491" t="s">
        <v>21</v>
      </c>
      <c r="C491">
        <v>10</v>
      </c>
      <c r="D491">
        <v>100</v>
      </c>
      <c r="E491" s="8">
        <v>4</v>
      </c>
      <c r="F491">
        <v>38</v>
      </c>
      <c r="G491">
        <v>38</v>
      </c>
      <c r="H491" s="9" t="s">
        <v>145</v>
      </c>
      <c r="I491" s="19" t="s">
        <v>146</v>
      </c>
      <c r="J491" s="11" t="s">
        <v>147</v>
      </c>
      <c r="K491">
        <v>26</v>
      </c>
      <c r="L491" s="12">
        <f t="shared" si="27"/>
        <v>8.2760570407785572</v>
      </c>
      <c r="M491">
        <v>5.5</v>
      </c>
      <c r="N491">
        <v>10</v>
      </c>
      <c r="P491" s="13"/>
      <c r="Q491" s="13"/>
      <c r="R491" s="14" t="s">
        <v>25</v>
      </c>
      <c r="S491" s="14" t="s">
        <v>26</v>
      </c>
      <c r="T491">
        <f t="shared" si="26"/>
        <v>5.379437076506061E-3</v>
      </c>
    </row>
    <row r="492" spans="1:20" x14ac:dyDescent="0.25">
      <c r="A492" t="s">
        <v>20</v>
      </c>
      <c r="B492" t="s">
        <v>21</v>
      </c>
      <c r="C492">
        <v>12</v>
      </c>
      <c r="D492">
        <v>100</v>
      </c>
      <c r="E492" s="8">
        <v>4</v>
      </c>
      <c r="F492" s="8">
        <v>28</v>
      </c>
      <c r="G492" s="8">
        <v>40</v>
      </c>
      <c r="H492" s="9" t="s">
        <v>145</v>
      </c>
      <c r="I492" s="19" t="s">
        <v>146</v>
      </c>
      <c r="J492" s="11" t="s">
        <v>147</v>
      </c>
      <c r="K492" s="8">
        <v>20.5</v>
      </c>
      <c r="L492" s="12">
        <f t="shared" si="27"/>
        <v>6.5253526667677093</v>
      </c>
      <c r="M492" s="8">
        <v>2</v>
      </c>
      <c r="N492" s="8">
        <v>9</v>
      </c>
      <c r="P492" s="13"/>
      <c r="Q492" s="13"/>
      <c r="R492" t="s">
        <v>25</v>
      </c>
      <c r="S492" s="14" t="s">
        <v>26</v>
      </c>
      <c r="T492">
        <f t="shared" si="26"/>
        <v>3.3442432417184515E-3</v>
      </c>
    </row>
    <row r="493" spans="1:20" x14ac:dyDescent="0.25">
      <c r="A493" t="s">
        <v>20</v>
      </c>
      <c r="B493" t="s">
        <v>21</v>
      </c>
      <c r="C493">
        <v>2</v>
      </c>
      <c r="D493">
        <v>500</v>
      </c>
      <c r="E493">
        <v>3</v>
      </c>
      <c r="F493" s="8">
        <v>39</v>
      </c>
      <c r="G493">
        <v>41</v>
      </c>
      <c r="H493" s="9" t="s">
        <v>145</v>
      </c>
      <c r="I493" s="19" t="s">
        <v>146</v>
      </c>
      <c r="J493" s="11" t="s">
        <v>147</v>
      </c>
      <c r="K493">
        <v>36.5</v>
      </c>
      <c r="L493" s="12">
        <f t="shared" si="27"/>
        <v>11.618310845708359</v>
      </c>
      <c r="M493">
        <v>4</v>
      </c>
      <c r="N493">
        <v>9</v>
      </c>
      <c r="P493" s="13"/>
      <c r="Q493" s="13"/>
      <c r="R493" t="s">
        <v>25</v>
      </c>
      <c r="S493" t="s">
        <v>26</v>
      </c>
      <c r="T493">
        <f t="shared" si="26"/>
        <v>1.0601708646708877E-2</v>
      </c>
    </row>
    <row r="494" spans="1:20" x14ac:dyDescent="0.25">
      <c r="A494" t="s">
        <v>20</v>
      </c>
      <c r="B494" t="s">
        <v>21</v>
      </c>
      <c r="C494">
        <v>2</v>
      </c>
      <c r="D494">
        <v>500</v>
      </c>
      <c r="E494">
        <v>3</v>
      </c>
      <c r="F494" s="8">
        <v>40</v>
      </c>
      <c r="G494">
        <v>42</v>
      </c>
      <c r="H494" s="9" t="s">
        <v>145</v>
      </c>
      <c r="I494" s="19" t="s">
        <v>146</v>
      </c>
      <c r="J494" s="11" t="s">
        <v>147</v>
      </c>
      <c r="K494">
        <v>45</v>
      </c>
      <c r="L494" s="12">
        <f t="shared" si="27"/>
        <v>14.323944878270581</v>
      </c>
      <c r="M494">
        <v>5</v>
      </c>
      <c r="N494">
        <v>10</v>
      </c>
      <c r="P494" s="13"/>
      <c r="Q494" s="13"/>
      <c r="R494" t="s">
        <v>25</v>
      </c>
      <c r="S494" t="s">
        <v>26</v>
      </c>
      <c r="T494">
        <f t="shared" si="26"/>
        <v>1.6114437988054401E-2</v>
      </c>
    </row>
    <row r="495" spans="1:20" x14ac:dyDescent="0.25">
      <c r="A495" t="s">
        <v>20</v>
      </c>
      <c r="B495" t="s">
        <v>21</v>
      </c>
      <c r="C495">
        <v>8</v>
      </c>
      <c r="D495">
        <v>500</v>
      </c>
      <c r="E495">
        <v>3</v>
      </c>
      <c r="F495" s="8">
        <v>37</v>
      </c>
      <c r="G495">
        <v>42</v>
      </c>
      <c r="H495" s="9" t="s">
        <v>145</v>
      </c>
      <c r="I495" s="19" t="s">
        <v>146</v>
      </c>
      <c r="J495" s="11" t="s">
        <v>147</v>
      </c>
      <c r="K495">
        <v>40</v>
      </c>
      <c r="L495" s="12">
        <f t="shared" si="27"/>
        <v>12.732395447351628</v>
      </c>
      <c r="M495">
        <v>9</v>
      </c>
      <c r="N495" s="13">
        <v>12</v>
      </c>
      <c r="P495" s="13"/>
      <c r="Q495" s="13"/>
      <c r="R495" t="s">
        <v>25</v>
      </c>
      <c r="S495" t="s">
        <v>26</v>
      </c>
      <c r="T495">
        <f t="shared" si="26"/>
        <v>1.2732395447351628E-2</v>
      </c>
    </row>
    <row r="496" spans="1:20" x14ac:dyDescent="0.25">
      <c r="A496" t="s">
        <v>20</v>
      </c>
      <c r="B496" t="s">
        <v>21</v>
      </c>
      <c r="C496">
        <v>7</v>
      </c>
      <c r="D496">
        <v>500</v>
      </c>
      <c r="E496">
        <v>4</v>
      </c>
      <c r="F496" s="8">
        <v>42</v>
      </c>
      <c r="G496" s="8">
        <v>45</v>
      </c>
      <c r="H496" s="9" t="s">
        <v>145</v>
      </c>
      <c r="I496" s="19" t="s">
        <v>146</v>
      </c>
      <c r="J496" s="11" t="s">
        <v>147</v>
      </c>
      <c r="K496">
        <v>53</v>
      </c>
      <c r="L496" s="12">
        <f t="shared" si="27"/>
        <v>16.870423967740905</v>
      </c>
      <c r="M496">
        <v>5.5</v>
      </c>
      <c r="N496">
        <v>12</v>
      </c>
      <c r="P496" s="13"/>
      <c r="Q496" s="13"/>
      <c r="R496" t="s">
        <v>25</v>
      </c>
      <c r="S496" t="s">
        <v>26</v>
      </c>
      <c r="T496">
        <f t="shared" si="26"/>
        <v>2.2353311757256696E-2</v>
      </c>
    </row>
    <row r="497" spans="1:20" x14ac:dyDescent="0.25">
      <c r="A497" t="s">
        <v>20</v>
      </c>
      <c r="B497" t="s">
        <v>21</v>
      </c>
      <c r="C497">
        <v>9</v>
      </c>
      <c r="D497">
        <v>100</v>
      </c>
      <c r="E497" s="8">
        <v>4</v>
      </c>
      <c r="F497" s="8">
        <v>45</v>
      </c>
      <c r="G497" s="8">
        <v>45</v>
      </c>
      <c r="H497" s="9" t="s">
        <v>145</v>
      </c>
      <c r="I497" s="19" t="s">
        <v>146</v>
      </c>
      <c r="J497" s="11" t="s">
        <v>147</v>
      </c>
      <c r="K497" s="8">
        <v>18</v>
      </c>
      <c r="L497" s="12">
        <f t="shared" si="27"/>
        <v>5.7295779513082321</v>
      </c>
      <c r="M497" s="8">
        <v>4.5</v>
      </c>
      <c r="N497" s="8">
        <v>6</v>
      </c>
      <c r="P497" s="13"/>
      <c r="Q497" s="13"/>
      <c r="R497" t="s">
        <v>25</v>
      </c>
      <c r="S497" s="14" t="s">
        <v>26</v>
      </c>
      <c r="T497">
        <f t="shared" si="26"/>
        <v>2.5783100780887042E-3</v>
      </c>
    </row>
    <row r="498" spans="1:20" x14ac:dyDescent="0.25">
      <c r="A498" t="s">
        <v>20</v>
      </c>
      <c r="B498" t="s">
        <v>21</v>
      </c>
      <c r="C498">
        <v>9</v>
      </c>
      <c r="D498">
        <v>100</v>
      </c>
      <c r="E498" s="8">
        <v>4</v>
      </c>
      <c r="F498" s="8">
        <v>47</v>
      </c>
      <c r="G498" s="8">
        <v>47</v>
      </c>
      <c r="H498" s="9" t="s">
        <v>145</v>
      </c>
      <c r="I498" s="19" t="s">
        <v>146</v>
      </c>
      <c r="J498" s="11" t="s">
        <v>147</v>
      </c>
      <c r="K498" s="8">
        <v>17.5</v>
      </c>
      <c r="L498" s="12">
        <f t="shared" si="27"/>
        <v>5.5704230082163368</v>
      </c>
      <c r="M498" s="8">
        <v>2.5</v>
      </c>
      <c r="N498" s="8">
        <v>7</v>
      </c>
      <c r="P498" s="13"/>
      <c r="Q498" s="13"/>
      <c r="R498" t="s">
        <v>25</v>
      </c>
      <c r="S498" s="14" t="s">
        <v>26</v>
      </c>
      <c r="T498">
        <f t="shared" si="26"/>
        <v>2.4370600660946471E-3</v>
      </c>
    </row>
    <row r="499" spans="1:20" x14ac:dyDescent="0.25">
      <c r="A499" t="s">
        <v>20</v>
      </c>
      <c r="B499" t="s">
        <v>21</v>
      </c>
      <c r="C499">
        <v>4</v>
      </c>
      <c r="D499">
        <v>500</v>
      </c>
      <c r="E499">
        <v>4</v>
      </c>
      <c r="F499" s="8">
        <v>46</v>
      </c>
      <c r="G499">
        <v>48</v>
      </c>
      <c r="H499" s="9" t="s">
        <v>145</v>
      </c>
      <c r="I499" s="19" t="s">
        <v>146</v>
      </c>
      <c r="J499" s="11" t="s">
        <v>147</v>
      </c>
      <c r="K499">
        <v>42.5</v>
      </c>
      <c r="L499" s="12">
        <f t="shared" ref="L499:L513" si="28">K499/PI()</f>
        <v>13.528170162811104</v>
      </c>
      <c r="M499">
        <v>6</v>
      </c>
      <c r="N499">
        <v>11</v>
      </c>
      <c r="P499" s="13"/>
      <c r="Q499" s="13"/>
      <c r="R499" t="s">
        <v>25</v>
      </c>
      <c r="S499" t="s">
        <v>26</v>
      </c>
      <c r="T499">
        <f t="shared" si="26"/>
        <v>1.43736807979868E-2</v>
      </c>
    </row>
    <row r="500" spans="1:20" x14ac:dyDescent="0.25">
      <c r="A500" t="s">
        <v>20</v>
      </c>
      <c r="B500" t="s">
        <v>21</v>
      </c>
      <c r="C500">
        <v>2</v>
      </c>
      <c r="D500">
        <v>500</v>
      </c>
      <c r="E500">
        <v>3</v>
      </c>
      <c r="F500" s="8">
        <v>48</v>
      </c>
      <c r="G500">
        <v>52</v>
      </c>
      <c r="H500" s="9" t="s">
        <v>145</v>
      </c>
      <c r="I500" s="19" t="s">
        <v>146</v>
      </c>
      <c r="J500" s="11" t="s">
        <v>147</v>
      </c>
      <c r="K500">
        <v>32</v>
      </c>
      <c r="L500" s="12">
        <f t="shared" si="28"/>
        <v>10.185916357881302</v>
      </c>
      <c r="M500">
        <v>6</v>
      </c>
      <c r="N500">
        <v>9</v>
      </c>
      <c r="P500" s="13"/>
      <c r="Q500" s="13"/>
      <c r="R500" t="s">
        <v>25</v>
      </c>
      <c r="S500" t="s">
        <v>26</v>
      </c>
      <c r="T500">
        <f t="shared" si="26"/>
        <v>8.1487330863050413E-3</v>
      </c>
    </row>
    <row r="501" spans="1:20" x14ac:dyDescent="0.25">
      <c r="A501" t="s">
        <v>20</v>
      </c>
      <c r="B501" t="s">
        <v>21</v>
      </c>
      <c r="C501">
        <v>8</v>
      </c>
      <c r="D501">
        <v>500</v>
      </c>
      <c r="E501">
        <v>4</v>
      </c>
      <c r="F501" s="8">
        <v>49</v>
      </c>
      <c r="G501">
        <v>54</v>
      </c>
      <c r="H501" s="9" t="s">
        <v>145</v>
      </c>
      <c r="I501" s="19" t="s">
        <v>146</v>
      </c>
      <c r="J501" s="11" t="s">
        <v>147</v>
      </c>
      <c r="K501">
        <v>33</v>
      </c>
      <c r="L501" s="12">
        <f t="shared" si="28"/>
        <v>10.504226244065093</v>
      </c>
      <c r="M501">
        <v>8</v>
      </c>
      <c r="N501" s="13">
        <v>12</v>
      </c>
      <c r="P501" s="13"/>
      <c r="Q501" s="13"/>
      <c r="R501" t="s">
        <v>25</v>
      </c>
      <c r="S501" t="s">
        <v>26</v>
      </c>
      <c r="T501">
        <f t="shared" si="26"/>
        <v>8.6659866513537007E-3</v>
      </c>
    </row>
    <row r="502" spans="1:20" x14ac:dyDescent="0.25">
      <c r="A502" t="s">
        <v>20</v>
      </c>
      <c r="B502" t="s">
        <v>21</v>
      </c>
      <c r="C502">
        <v>4</v>
      </c>
      <c r="D502">
        <v>500</v>
      </c>
      <c r="E502">
        <v>4</v>
      </c>
      <c r="F502" s="8">
        <v>54</v>
      </c>
      <c r="G502">
        <v>56</v>
      </c>
      <c r="H502" s="9" t="s">
        <v>145</v>
      </c>
      <c r="I502" s="19" t="s">
        <v>146</v>
      </c>
      <c r="J502" s="11" t="s">
        <v>147</v>
      </c>
      <c r="K502">
        <v>49</v>
      </c>
      <c r="L502" s="12">
        <f t="shared" si="28"/>
        <v>15.597184423005743</v>
      </c>
      <c r="M502">
        <v>4</v>
      </c>
      <c r="N502">
        <v>13</v>
      </c>
      <c r="P502" s="13"/>
      <c r="Q502" s="13"/>
      <c r="R502" t="s">
        <v>25</v>
      </c>
      <c r="S502" t="s">
        <v>26</v>
      </c>
      <c r="T502">
        <f t="shared" si="26"/>
        <v>1.9106550918182034E-2</v>
      </c>
    </row>
    <row r="503" spans="1:20" x14ac:dyDescent="0.25">
      <c r="A503" t="s">
        <v>20</v>
      </c>
      <c r="B503" t="s">
        <v>21</v>
      </c>
      <c r="C503">
        <v>2</v>
      </c>
      <c r="D503">
        <v>500</v>
      </c>
      <c r="E503">
        <v>4</v>
      </c>
      <c r="F503" s="8">
        <v>52</v>
      </c>
      <c r="G503">
        <v>57</v>
      </c>
      <c r="H503" s="9" t="s">
        <v>145</v>
      </c>
      <c r="I503" s="19" t="s">
        <v>146</v>
      </c>
      <c r="J503" s="11" t="s">
        <v>147</v>
      </c>
      <c r="K503">
        <v>36</v>
      </c>
      <c r="L503" s="12">
        <f t="shared" si="28"/>
        <v>11.459155902616464</v>
      </c>
      <c r="M503">
        <v>4</v>
      </c>
      <c r="N503">
        <v>10</v>
      </c>
      <c r="P503" s="13"/>
      <c r="Q503" s="13"/>
      <c r="R503" t="s">
        <v>25</v>
      </c>
      <c r="S503" t="s">
        <v>26</v>
      </c>
      <c r="T503">
        <f t="shared" si="26"/>
        <v>1.0313240312354817E-2</v>
      </c>
    </row>
    <row r="504" spans="1:20" x14ac:dyDescent="0.25">
      <c r="A504" t="s">
        <v>20</v>
      </c>
      <c r="B504" t="s">
        <v>21</v>
      </c>
      <c r="C504">
        <v>8</v>
      </c>
      <c r="D504">
        <v>500</v>
      </c>
      <c r="E504">
        <v>4</v>
      </c>
      <c r="F504" s="8">
        <v>54</v>
      </c>
      <c r="G504">
        <v>59</v>
      </c>
      <c r="H504" s="9" t="s">
        <v>145</v>
      </c>
      <c r="I504" s="19" t="s">
        <v>146</v>
      </c>
      <c r="J504" s="11" t="s">
        <v>147</v>
      </c>
      <c r="K504">
        <v>34.5</v>
      </c>
      <c r="L504" s="12">
        <f t="shared" si="28"/>
        <v>10.981691073340778</v>
      </c>
      <c r="M504">
        <v>8</v>
      </c>
      <c r="N504" s="13">
        <v>12</v>
      </c>
      <c r="P504" s="13"/>
      <c r="Q504" s="13"/>
      <c r="R504" t="s">
        <v>25</v>
      </c>
      <c r="S504" t="s">
        <v>26</v>
      </c>
      <c r="T504">
        <f t="shared" si="26"/>
        <v>9.4717085507564219E-3</v>
      </c>
    </row>
    <row r="505" spans="1:20" x14ac:dyDescent="0.25">
      <c r="A505" t="s">
        <v>20</v>
      </c>
      <c r="B505" t="s">
        <v>21</v>
      </c>
      <c r="C505">
        <v>8</v>
      </c>
      <c r="D505">
        <v>500</v>
      </c>
      <c r="E505">
        <v>4</v>
      </c>
      <c r="F505" s="8">
        <v>55</v>
      </c>
      <c r="G505">
        <v>60</v>
      </c>
      <c r="H505" s="9" t="s">
        <v>145</v>
      </c>
      <c r="I505" s="19" t="s">
        <v>146</v>
      </c>
      <c r="J505" s="11" t="s">
        <v>147</v>
      </c>
      <c r="K505">
        <v>47.5</v>
      </c>
      <c r="L505" s="12">
        <f t="shared" si="28"/>
        <v>15.119719593730057</v>
      </c>
      <c r="M505">
        <v>3</v>
      </c>
      <c r="N505" s="13">
        <v>10</v>
      </c>
      <c r="P505" s="13"/>
      <c r="Q505" s="13"/>
      <c r="R505" t="s">
        <v>25</v>
      </c>
      <c r="S505" t="s">
        <v>26</v>
      </c>
      <c r="T505">
        <f t="shared" si="26"/>
        <v>1.7954667017554441E-2</v>
      </c>
    </row>
    <row r="506" spans="1:20" x14ac:dyDescent="0.25">
      <c r="A506" t="s">
        <v>20</v>
      </c>
      <c r="B506" t="s">
        <v>21</v>
      </c>
      <c r="C506">
        <v>2</v>
      </c>
      <c r="D506">
        <v>500</v>
      </c>
      <c r="E506">
        <v>4</v>
      </c>
      <c r="F506" s="8">
        <v>55</v>
      </c>
      <c r="G506">
        <v>61</v>
      </c>
      <c r="H506" s="9" t="s">
        <v>145</v>
      </c>
      <c r="I506" s="19" t="s">
        <v>146</v>
      </c>
      <c r="J506" s="11" t="s">
        <v>147</v>
      </c>
      <c r="K506">
        <v>38</v>
      </c>
      <c r="L506" s="12">
        <f t="shared" si="28"/>
        <v>12.095775674984045</v>
      </c>
      <c r="M506">
        <v>4</v>
      </c>
      <c r="N506">
        <v>9</v>
      </c>
      <c r="P506" s="13"/>
      <c r="Q506" s="13"/>
      <c r="R506" t="s">
        <v>25</v>
      </c>
      <c r="S506" t="s">
        <v>26</v>
      </c>
      <c r="T506">
        <f t="shared" si="26"/>
        <v>1.1490986891234843E-2</v>
      </c>
    </row>
    <row r="507" spans="1:20" x14ac:dyDescent="0.25">
      <c r="A507" t="s">
        <v>20</v>
      </c>
      <c r="B507" t="s">
        <v>21</v>
      </c>
      <c r="C507">
        <v>8</v>
      </c>
      <c r="D507">
        <v>500</v>
      </c>
      <c r="E507">
        <v>4</v>
      </c>
      <c r="F507" s="8">
        <v>58</v>
      </c>
      <c r="G507">
        <v>65</v>
      </c>
      <c r="H507" s="9" t="s">
        <v>145</v>
      </c>
      <c r="I507" s="19" t="s">
        <v>146</v>
      </c>
      <c r="J507" s="11" t="s">
        <v>147</v>
      </c>
      <c r="K507">
        <v>35.5</v>
      </c>
      <c r="L507" s="12">
        <f t="shared" si="28"/>
        <v>11.300000959524569</v>
      </c>
      <c r="M507">
        <v>7</v>
      </c>
      <c r="N507" s="13">
        <v>13</v>
      </c>
      <c r="P507" s="13"/>
      <c r="Q507" s="13"/>
      <c r="R507" t="s">
        <v>25</v>
      </c>
      <c r="S507" t="s">
        <v>26</v>
      </c>
      <c r="T507">
        <f t="shared" si="26"/>
        <v>1.0028750851578054E-2</v>
      </c>
    </row>
    <row r="508" spans="1:20" x14ac:dyDescent="0.25">
      <c r="A508" t="s">
        <v>20</v>
      </c>
      <c r="B508" t="s">
        <v>21</v>
      </c>
      <c r="C508">
        <v>2</v>
      </c>
      <c r="D508">
        <v>100</v>
      </c>
      <c r="E508">
        <v>1</v>
      </c>
      <c r="F508">
        <v>1</v>
      </c>
      <c r="G508">
        <v>1</v>
      </c>
      <c r="H508" s="9" t="s">
        <v>96</v>
      </c>
      <c r="I508" s="10" t="s">
        <v>97</v>
      </c>
      <c r="J508" s="11" t="s">
        <v>98</v>
      </c>
      <c r="K508">
        <v>21.5</v>
      </c>
      <c r="L508" s="12">
        <f t="shared" si="28"/>
        <v>6.8436625529514998</v>
      </c>
      <c r="M508">
        <v>5</v>
      </c>
      <c r="N508">
        <v>8</v>
      </c>
      <c r="P508" s="13"/>
      <c r="Q508" s="13"/>
      <c r="R508" t="s">
        <v>25</v>
      </c>
      <c r="S508" t="s">
        <v>26</v>
      </c>
      <c r="T508">
        <f t="shared" si="26"/>
        <v>3.6784686222114311E-3</v>
      </c>
    </row>
    <row r="509" spans="1:20" x14ac:dyDescent="0.25">
      <c r="A509" t="s">
        <v>20</v>
      </c>
      <c r="B509" t="s">
        <v>21</v>
      </c>
      <c r="C509">
        <v>8</v>
      </c>
      <c r="D509">
        <v>100</v>
      </c>
      <c r="E509">
        <v>1</v>
      </c>
      <c r="F509" s="8">
        <v>1</v>
      </c>
      <c r="G509">
        <v>1</v>
      </c>
      <c r="H509" s="9" t="s">
        <v>96</v>
      </c>
      <c r="I509" s="10" t="s">
        <v>97</v>
      </c>
      <c r="J509" s="11" t="s">
        <v>98</v>
      </c>
      <c r="K509">
        <v>30</v>
      </c>
      <c r="L509" s="12">
        <f t="shared" si="28"/>
        <v>9.5492965855137211</v>
      </c>
      <c r="M509">
        <v>5.5</v>
      </c>
      <c r="N509" s="13">
        <v>10</v>
      </c>
      <c r="P509" s="13"/>
      <c r="Q509" s="13"/>
      <c r="R509" t="s">
        <v>25</v>
      </c>
      <c r="S509" t="s">
        <v>26</v>
      </c>
      <c r="T509">
        <f t="shared" si="26"/>
        <v>7.1619724391352906E-3</v>
      </c>
    </row>
    <row r="510" spans="1:20" x14ac:dyDescent="0.25">
      <c r="A510" t="s">
        <v>20</v>
      </c>
      <c r="B510" t="s">
        <v>21</v>
      </c>
      <c r="C510">
        <v>1</v>
      </c>
      <c r="D510">
        <v>500</v>
      </c>
      <c r="E510">
        <v>1</v>
      </c>
      <c r="F510" s="8">
        <v>2</v>
      </c>
      <c r="G510">
        <v>2</v>
      </c>
      <c r="H510" s="9" t="s">
        <v>96</v>
      </c>
      <c r="I510" s="10" t="s">
        <v>97</v>
      </c>
      <c r="J510" s="11" t="s">
        <v>98</v>
      </c>
      <c r="K510">
        <v>70</v>
      </c>
      <c r="L510" s="12">
        <f t="shared" si="28"/>
        <v>22.281692032865347</v>
      </c>
      <c r="M510">
        <v>3.5</v>
      </c>
      <c r="N510">
        <v>12</v>
      </c>
      <c r="P510" s="13"/>
      <c r="Q510" s="13"/>
      <c r="R510" t="s">
        <v>25</v>
      </c>
      <c r="S510" t="s">
        <v>26</v>
      </c>
      <c r="T510">
        <f t="shared" si="26"/>
        <v>3.8992961057514354E-2</v>
      </c>
    </row>
    <row r="511" spans="1:20" x14ac:dyDescent="0.25">
      <c r="A511" t="s">
        <v>20</v>
      </c>
      <c r="B511" t="s">
        <v>21</v>
      </c>
      <c r="C511">
        <v>3</v>
      </c>
      <c r="D511">
        <v>500</v>
      </c>
      <c r="E511" s="8">
        <v>1</v>
      </c>
      <c r="F511" s="8">
        <v>2</v>
      </c>
      <c r="G511" s="8">
        <v>2</v>
      </c>
      <c r="H511" s="9" t="s">
        <v>96</v>
      </c>
      <c r="I511" s="10" t="s">
        <v>97</v>
      </c>
      <c r="J511" s="11" t="s">
        <v>98</v>
      </c>
      <c r="K511">
        <v>44</v>
      </c>
      <c r="L511" s="12">
        <f t="shared" si="28"/>
        <v>14.00563499208679</v>
      </c>
      <c r="M511">
        <v>6</v>
      </c>
      <c r="N511" s="8">
        <v>10</v>
      </c>
      <c r="P511" s="13"/>
      <c r="Q511" s="13"/>
      <c r="R511" t="s">
        <v>25</v>
      </c>
      <c r="S511" s="14" t="s">
        <v>26</v>
      </c>
      <c r="T511">
        <f t="shared" si="26"/>
        <v>1.5406198491295471E-2</v>
      </c>
    </row>
    <row r="512" spans="1:20" x14ac:dyDescent="0.25">
      <c r="A512" t="s">
        <v>20</v>
      </c>
      <c r="B512" t="s">
        <v>21</v>
      </c>
      <c r="C512">
        <v>1</v>
      </c>
      <c r="D512">
        <v>500</v>
      </c>
      <c r="E512">
        <v>1</v>
      </c>
      <c r="F512" s="8">
        <v>3</v>
      </c>
      <c r="G512">
        <v>3</v>
      </c>
      <c r="H512" s="9" t="s">
        <v>96</v>
      </c>
      <c r="I512" s="10" t="s">
        <v>97</v>
      </c>
      <c r="J512" s="11" t="s">
        <v>98</v>
      </c>
      <c r="K512">
        <v>60</v>
      </c>
      <c r="L512" s="12">
        <f t="shared" si="28"/>
        <v>19.098593171027442</v>
      </c>
      <c r="M512">
        <v>6</v>
      </c>
      <c r="N512">
        <v>13</v>
      </c>
      <c r="P512" s="13"/>
      <c r="Q512" s="13"/>
      <c r="R512" t="s">
        <v>85</v>
      </c>
      <c r="S512" t="s">
        <v>26</v>
      </c>
      <c r="T512">
        <f t="shared" si="26"/>
        <v>2.8647889756541162E-2</v>
      </c>
    </row>
    <row r="513" spans="1:20" x14ac:dyDescent="0.25">
      <c r="A513" t="s">
        <v>20</v>
      </c>
      <c r="B513" t="s">
        <v>21</v>
      </c>
      <c r="C513">
        <v>1</v>
      </c>
      <c r="D513">
        <v>500</v>
      </c>
      <c r="E513">
        <v>1</v>
      </c>
      <c r="F513" s="8" t="s">
        <v>150</v>
      </c>
      <c r="G513">
        <v>4</v>
      </c>
      <c r="H513" s="9" t="s">
        <v>96</v>
      </c>
      <c r="I513" s="10" t="s">
        <v>97</v>
      </c>
      <c r="J513" s="11" t="s">
        <v>98</v>
      </c>
      <c r="K513">
        <v>71</v>
      </c>
      <c r="L513" s="12">
        <f t="shared" si="28"/>
        <v>22.600001919049138</v>
      </c>
      <c r="M513">
        <v>7.5</v>
      </c>
      <c r="N513">
        <v>14</v>
      </c>
      <c r="P513" s="13"/>
      <c r="Q513" s="13"/>
      <c r="R513" t="s">
        <v>25</v>
      </c>
      <c r="S513" t="s">
        <v>26</v>
      </c>
      <c r="T513">
        <f t="shared" si="26"/>
        <v>4.0115003406312216E-2</v>
      </c>
    </row>
    <row r="514" spans="1:20" x14ac:dyDescent="0.25">
      <c r="A514" t="s">
        <v>20</v>
      </c>
      <c r="B514" t="s">
        <v>21</v>
      </c>
      <c r="C514">
        <v>7</v>
      </c>
      <c r="D514">
        <v>5</v>
      </c>
      <c r="F514" s="8">
        <v>22</v>
      </c>
      <c r="G514">
        <v>22</v>
      </c>
      <c r="H514" s="25" t="s">
        <v>52</v>
      </c>
      <c r="I514" s="25" t="s">
        <v>63</v>
      </c>
      <c r="J514" s="25" t="s">
        <v>64</v>
      </c>
      <c r="N514">
        <v>0.7</v>
      </c>
      <c r="O514">
        <v>0.6</v>
      </c>
      <c r="P514" s="18">
        <v>0.2</v>
      </c>
      <c r="Q514" s="18">
        <f>O514*P514</f>
        <v>0.12</v>
      </c>
      <c r="S514" s="14" t="s">
        <v>26</v>
      </c>
    </row>
    <row r="515" spans="1:20" x14ac:dyDescent="0.25">
      <c r="A515" t="s">
        <v>20</v>
      </c>
      <c r="B515" t="s">
        <v>21</v>
      </c>
      <c r="C515">
        <v>3</v>
      </c>
      <c r="D515">
        <v>500</v>
      </c>
      <c r="E515" s="8">
        <v>1</v>
      </c>
      <c r="F515" s="8">
        <v>5</v>
      </c>
      <c r="G515" s="8">
        <v>5</v>
      </c>
      <c r="H515" s="9" t="s">
        <v>96</v>
      </c>
      <c r="I515" s="10" t="s">
        <v>97</v>
      </c>
      <c r="J515" s="11" t="s">
        <v>98</v>
      </c>
      <c r="K515">
        <v>35.5</v>
      </c>
      <c r="L515" s="12">
        <f>K515/PI()</f>
        <v>11.300000959524569</v>
      </c>
      <c r="M515">
        <v>6</v>
      </c>
      <c r="N515" s="8">
        <v>10</v>
      </c>
      <c r="P515" s="13"/>
      <c r="Q515" s="13"/>
      <c r="R515" t="s">
        <v>25</v>
      </c>
      <c r="S515" s="14" t="s">
        <v>26</v>
      </c>
      <c r="T515">
        <f t="shared" ref="T515:T578" si="29">PI()*(L515/2)*(L515/2)/10000</f>
        <v>1.0028750851578054E-2</v>
      </c>
    </row>
    <row r="516" spans="1:20" x14ac:dyDescent="0.25">
      <c r="A516" t="s">
        <v>20</v>
      </c>
      <c r="B516" t="s">
        <v>21</v>
      </c>
      <c r="C516">
        <v>1</v>
      </c>
      <c r="D516">
        <v>500</v>
      </c>
      <c r="E516">
        <v>2</v>
      </c>
      <c r="F516" s="8">
        <v>5</v>
      </c>
      <c r="G516">
        <v>6</v>
      </c>
      <c r="H516" s="9" t="s">
        <v>96</v>
      </c>
      <c r="I516" s="10" t="s">
        <v>97</v>
      </c>
      <c r="J516" s="11" t="s">
        <v>98</v>
      </c>
      <c r="K516">
        <v>54</v>
      </c>
      <c r="L516" s="12">
        <f>K516/PI()</f>
        <v>17.188733853924695</v>
      </c>
      <c r="M516">
        <v>6</v>
      </c>
      <c r="N516">
        <v>13</v>
      </c>
      <c r="P516" s="13"/>
      <c r="Q516" s="13"/>
      <c r="R516" t="s">
        <v>25</v>
      </c>
      <c r="S516" t="s">
        <v>26</v>
      </c>
      <c r="T516">
        <f t="shared" si="29"/>
        <v>2.3204790702798336E-2</v>
      </c>
    </row>
    <row r="517" spans="1:20" x14ac:dyDescent="0.25">
      <c r="A517" t="s">
        <v>20</v>
      </c>
      <c r="B517" t="s">
        <v>21</v>
      </c>
      <c r="C517">
        <v>7</v>
      </c>
      <c r="D517">
        <v>100</v>
      </c>
      <c r="E517">
        <v>3</v>
      </c>
      <c r="F517" s="8">
        <v>6</v>
      </c>
      <c r="G517">
        <v>6</v>
      </c>
      <c r="H517" s="9" t="s">
        <v>96</v>
      </c>
      <c r="I517" s="10" t="s">
        <v>97</v>
      </c>
      <c r="J517" s="11" t="s">
        <v>98</v>
      </c>
      <c r="K517">
        <v>24</v>
      </c>
      <c r="L517" s="12">
        <f>K517/PI()</f>
        <v>7.6394372684109761</v>
      </c>
      <c r="M517">
        <v>8</v>
      </c>
      <c r="N517">
        <v>12</v>
      </c>
      <c r="P517" s="13"/>
      <c r="Q517" s="13"/>
      <c r="R517" t="s">
        <v>25</v>
      </c>
      <c r="S517" t="s">
        <v>26</v>
      </c>
      <c r="T517">
        <f t="shared" si="29"/>
        <v>4.5836623610465855E-3</v>
      </c>
    </row>
    <row r="518" spans="1:20" x14ac:dyDescent="0.25">
      <c r="A518" t="s">
        <v>20</v>
      </c>
      <c r="B518" t="s">
        <v>21</v>
      </c>
      <c r="C518">
        <v>1</v>
      </c>
      <c r="D518">
        <v>500</v>
      </c>
      <c r="E518">
        <v>2</v>
      </c>
      <c r="F518" s="8">
        <v>6</v>
      </c>
      <c r="G518">
        <v>7</v>
      </c>
      <c r="H518" s="9" t="s">
        <v>96</v>
      </c>
      <c r="I518" s="10" t="s">
        <v>97</v>
      </c>
      <c r="J518" s="11" t="s">
        <v>98</v>
      </c>
      <c r="K518">
        <v>32</v>
      </c>
      <c r="L518" s="12">
        <f>K518/PI()</f>
        <v>10.185916357881302</v>
      </c>
      <c r="M518">
        <v>4</v>
      </c>
      <c r="N518">
        <v>7.5</v>
      </c>
      <c r="P518" s="13"/>
      <c r="Q518" s="13"/>
      <c r="R518" t="s">
        <v>25</v>
      </c>
      <c r="S518" t="s">
        <v>26</v>
      </c>
      <c r="T518">
        <f t="shared" si="29"/>
        <v>8.1487330863050413E-3</v>
      </c>
    </row>
    <row r="519" spans="1:20" x14ac:dyDescent="0.25">
      <c r="A519" t="s">
        <v>20</v>
      </c>
      <c r="B519" t="s">
        <v>21</v>
      </c>
      <c r="C519">
        <v>6</v>
      </c>
      <c r="D519">
        <v>500</v>
      </c>
      <c r="E519" s="8">
        <v>2</v>
      </c>
      <c r="F519" s="8">
        <v>6</v>
      </c>
      <c r="G519" s="8">
        <v>7</v>
      </c>
      <c r="H519" s="9" t="s">
        <v>96</v>
      </c>
      <c r="I519" s="10" t="s">
        <v>97</v>
      </c>
      <c r="J519" s="11" t="s">
        <v>98</v>
      </c>
      <c r="K519" s="8">
        <v>32.5</v>
      </c>
      <c r="L519" s="12">
        <f>K519/PI()</f>
        <v>10.345071300973197</v>
      </c>
      <c r="M519" s="8">
        <v>8</v>
      </c>
      <c r="N519" s="8">
        <v>11</v>
      </c>
      <c r="P519" s="13"/>
      <c r="Q519" s="13"/>
      <c r="R519" t="s">
        <v>25</v>
      </c>
      <c r="S519" s="14" t="s">
        <v>26</v>
      </c>
      <c r="T519">
        <f t="shared" si="29"/>
        <v>8.4053704320407232E-3</v>
      </c>
    </row>
    <row r="520" spans="1:20" x14ac:dyDescent="0.25">
      <c r="A520" t="s">
        <v>20</v>
      </c>
      <c r="B520" t="s">
        <v>21</v>
      </c>
      <c r="C520">
        <v>7</v>
      </c>
      <c r="D520">
        <v>5</v>
      </c>
      <c r="F520" s="8">
        <v>23</v>
      </c>
      <c r="G520">
        <v>23</v>
      </c>
      <c r="H520" s="9" t="s">
        <v>78</v>
      </c>
      <c r="I520" s="10" t="s">
        <v>151</v>
      </c>
      <c r="J520" s="11" t="s">
        <v>152</v>
      </c>
      <c r="N520">
        <v>0.3</v>
      </c>
      <c r="O520">
        <v>0.15</v>
      </c>
      <c r="P520" s="18">
        <v>0.1</v>
      </c>
      <c r="Q520" s="18">
        <f>O520*P520</f>
        <v>1.4999999999999999E-2</v>
      </c>
      <c r="S520" s="14" t="s">
        <v>26</v>
      </c>
    </row>
    <row r="521" spans="1:20" x14ac:dyDescent="0.25">
      <c r="A521" t="s">
        <v>20</v>
      </c>
      <c r="B521" t="s">
        <v>21</v>
      </c>
      <c r="C521">
        <v>1</v>
      </c>
      <c r="D521">
        <v>500</v>
      </c>
      <c r="E521">
        <v>2</v>
      </c>
      <c r="F521" s="8">
        <v>9</v>
      </c>
      <c r="G521">
        <v>10</v>
      </c>
      <c r="H521" s="9" t="s">
        <v>96</v>
      </c>
      <c r="I521" s="10" t="s">
        <v>97</v>
      </c>
      <c r="J521" s="11" t="s">
        <v>98</v>
      </c>
      <c r="K521">
        <v>33</v>
      </c>
      <c r="L521" s="12">
        <f t="shared" ref="L521:L550" si="30">K521/PI()</f>
        <v>10.504226244065093</v>
      </c>
      <c r="M521">
        <v>5.5</v>
      </c>
      <c r="N521">
        <v>8</v>
      </c>
      <c r="P521" s="13"/>
      <c r="Q521" s="13"/>
      <c r="R521" t="s">
        <v>25</v>
      </c>
      <c r="S521" t="s">
        <v>26</v>
      </c>
      <c r="T521">
        <f t="shared" si="29"/>
        <v>8.6659866513537007E-3</v>
      </c>
    </row>
    <row r="522" spans="1:20" x14ac:dyDescent="0.25">
      <c r="A522" t="s">
        <v>20</v>
      </c>
      <c r="B522" t="s">
        <v>21</v>
      </c>
      <c r="C522">
        <v>2</v>
      </c>
      <c r="D522">
        <v>500</v>
      </c>
      <c r="E522">
        <v>1</v>
      </c>
      <c r="F522" s="8">
        <v>10</v>
      </c>
      <c r="G522">
        <v>10</v>
      </c>
      <c r="H522" s="9" t="s">
        <v>96</v>
      </c>
      <c r="I522" s="10" t="s">
        <v>97</v>
      </c>
      <c r="J522" s="11" t="s">
        <v>98</v>
      </c>
      <c r="K522">
        <v>40</v>
      </c>
      <c r="L522" s="12">
        <f t="shared" si="30"/>
        <v>12.732395447351628</v>
      </c>
      <c r="M522">
        <v>5</v>
      </c>
      <c r="N522">
        <v>12</v>
      </c>
      <c r="P522" s="13"/>
      <c r="Q522" s="13"/>
      <c r="R522" t="s">
        <v>25</v>
      </c>
      <c r="S522" t="s">
        <v>26</v>
      </c>
      <c r="T522">
        <f t="shared" si="29"/>
        <v>1.2732395447351628E-2</v>
      </c>
    </row>
    <row r="523" spans="1:20" x14ac:dyDescent="0.25">
      <c r="A523" t="s">
        <v>20</v>
      </c>
      <c r="B523" t="s">
        <v>21</v>
      </c>
      <c r="C523">
        <v>6</v>
      </c>
      <c r="D523">
        <v>500</v>
      </c>
      <c r="E523" s="8">
        <v>3</v>
      </c>
      <c r="F523" s="8">
        <v>9</v>
      </c>
      <c r="G523" s="8">
        <v>10</v>
      </c>
      <c r="H523" s="9" t="s">
        <v>96</v>
      </c>
      <c r="I523" s="10" t="s">
        <v>97</v>
      </c>
      <c r="J523" s="11" t="s">
        <v>98</v>
      </c>
      <c r="K523" s="8">
        <v>33.5</v>
      </c>
      <c r="L523" s="12">
        <f t="shared" si="30"/>
        <v>10.663381187156988</v>
      </c>
      <c r="M523" s="8">
        <v>4.5</v>
      </c>
      <c r="N523" s="8">
        <v>9</v>
      </c>
      <c r="P523" s="13"/>
      <c r="Q523" s="13"/>
      <c r="R523" t="s">
        <v>25</v>
      </c>
      <c r="S523" s="14" t="s">
        <v>26</v>
      </c>
      <c r="T523">
        <f t="shared" si="29"/>
        <v>8.9305817442439771E-3</v>
      </c>
    </row>
    <row r="524" spans="1:20" x14ac:dyDescent="0.25">
      <c r="A524" t="s">
        <v>20</v>
      </c>
      <c r="B524" t="s">
        <v>21</v>
      </c>
      <c r="C524">
        <v>8</v>
      </c>
      <c r="D524">
        <v>100</v>
      </c>
      <c r="E524">
        <v>1</v>
      </c>
      <c r="F524" s="8">
        <v>10</v>
      </c>
      <c r="G524">
        <v>10</v>
      </c>
      <c r="H524" s="9" t="s">
        <v>96</v>
      </c>
      <c r="I524" s="10" t="s">
        <v>97</v>
      </c>
      <c r="J524" s="11" t="s">
        <v>98</v>
      </c>
      <c r="K524">
        <v>20</v>
      </c>
      <c r="L524" s="12">
        <f t="shared" si="30"/>
        <v>6.366197723675814</v>
      </c>
      <c r="M524">
        <v>8</v>
      </c>
      <c r="N524" s="13">
        <v>11</v>
      </c>
      <c r="P524" s="13"/>
      <c r="Q524" s="13"/>
      <c r="R524" t="s">
        <v>25</v>
      </c>
      <c r="S524" t="s">
        <v>26</v>
      </c>
      <c r="T524">
        <f t="shared" si="29"/>
        <v>3.1830988618379071E-3</v>
      </c>
    </row>
    <row r="525" spans="1:20" x14ac:dyDescent="0.25">
      <c r="A525" t="s">
        <v>20</v>
      </c>
      <c r="B525" t="s">
        <v>21</v>
      </c>
      <c r="C525">
        <v>2</v>
      </c>
      <c r="D525">
        <v>500</v>
      </c>
      <c r="E525">
        <v>1</v>
      </c>
      <c r="F525" s="8">
        <v>11</v>
      </c>
      <c r="G525">
        <v>11</v>
      </c>
      <c r="H525" s="9" t="s">
        <v>96</v>
      </c>
      <c r="I525" s="10" t="s">
        <v>97</v>
      </c>
      <c r="J525" s="11" t="s">
        <v>98</v>
      </c>
      <c r="K525">
        <v>41</v>
      </c>
      <c r="L525" s="12">
        <f t="shared" si="30"/>
        <v>13.050705333535419</v>
      </c>
      <c r="M525">
        <v>8</v>
      </c>
      <c r="N525">
        <v>12</v>
      </c>
      <c r="P525" s="13"/>
      <c r="Q525" s="13"/>
      <c r="R525" t="s">
        <v>25</v>
      </c>
      <c r="S525" t="s">
        <v>26</v>
      </c>
      <c r="T525">
        <f t="shared" si="29"/>
        <v>1.3376972966873806E-2</v>
      </c>
    </row>
    <row r="526" spans="1:20" x14ac:dyDescent="0.25">
      <c r="A526" t="s">
        <v>20</v>
      </c>
      <c r="B526" t="s">
        <v>21</v>
      </c>
      <c r="C526">
        <v>3</v>
      </c>
      <c r="D526">
        <v>500</v>
      </c>
      <c r="E526" s="8">
        <v>1</v>
      </c>
      <c r="F526" s="8">
        <v>12</v>
      </c>
      <c r="G526" s="8">
        <v>12</v>
      </c>
      <c r="H526" s="9" t="s">
        <v>96</v>
      </c>
      <c r="I526" s="10" t="s">
        <v>97</v>
      </c>
      <c r="J526" s="11" t="s">
        <v>98</v>
      </c>
      <c r="K526">
        <v>42</v>
      </c>
      <c r="L526" s="12">
        <f t="shared" si="30"/>
        <v>13.369015219719209</v>
      </c>
      <c r="M526">
        <v>7</v>
      </c>
      <c r="N526" s="8">
        <v>11</v>
      </c>
      <c r="P526" s="13"/>
      <c r="Q526" s="13"/>
      <c r="R526" t="s">
        <v>25</v>
      </c>
      <c r="S526" s="14" t="s">
        <v>26</v>
      </c>
      <c r="T526">
        <f t="shared" si="29"/>
        <v>1.4037465980705171E-2</v>
      </c>
    </row>
    <row r="527" spans="1:20" x14ac:dyDescent="0.25">
      <c r="A527" t="s">
        <v>20</v>
      </c>
      <c r="B527" t="s">
        <v>21</v>
      </c>
      <c r="C527">
        <v>2</v>
      </c>
      <c r="D527">
        <v>500</v>
      </c>
      <c r="E527">
        <v>1</v>
      </c>
      <c r="F527" s="8">
        <v>13</v>
      </c>
      <c r="G527">
        <v>13</v>
      </c>
      <c r="H527" s="9" t="s">
        <v>96</v>
      </c>
      <c r="I527" s="10" t="s">
        <v>97</v>
      </c>
      <c r="J527" s="11" t="s">
        <v>98</v>
      </c>
      <c r="K527">
        <v>42.5</v>
      </c>
      <c r="L527" s="12">
        <f t="shared" si="30"/>
        <v>13.528170162811104</v>
      </c>
      <c r="M527">
        <v>4</v>
      </c>
      <c r="N527">
        <v>12</v>
      </c>
      <c r="P527" s="13"/>
      <c r="Q527" s="13"/>
      <c r="R527" t="s">
        <v>25</v>
      </c>
      <c r="S527" t="s">
        <v>26</v>
      </c>
      <c r="T527">
        <f t="shared" si="29"/>
        <v>1.43736807979868E-2</v>
      </c>
    </row>
    <row r="528" spans="1:20" x14ac:dyDescent="0.25">
      <c r="A528" t="s">
        <v>20</v>
      </c>
      <c r="B528" t="s">
        <v>21</v>
      </c>
      <c r="C528">
        <v>3</v>
      </c>
      <c r="D528">
        <v>500</v>
      </c>
      <c r="E528" s="8">
        <v>1</v>
      </c>
      <c r="F528" s="8">
        <v>14</v>
      </c>
      <c r="G528" s="8">
        <v>14</v>
      </c>
      <c r="H528" s="9" t="s">
        <v>96</v>
      </c>
      <c r="I528" s="10" t="s">
        <v>97</v>
      </c>
      <c r="J528" s="11" t="s">
        <v>98</v>
      </c>
      <c r="K528">
        <v>37.54</v>
      </c>
      <c r="L528" s="12">
        <f t="shared" si="30"/>
        <v>11.949353127339503</v>
      </c>
      <c r="M528">
        <v>3</v>
      </c>
      <c r="N528" s="8">
        <v>9</v>
      </c>
      <c r="P528" s="13"/>
      <c r="Q528" s="13"/>
      <c r="R528" t="s">
        <v>25</v>
      </c>
      <c r="S528" s="14" t="s">
        <v>26</v>
      </c>
      <c r="T528">
        <f t="shared" si="29"/>
        <v>1.1214467910008123E-2</v>
      </c>
    </row>
    <row r="529" spans="1:20" x14ac:dyDescent="0.25">
      <c r="A529" t="s">
        <v>20</v>
      </c>
      <c r="B529" t="s">
        <v>21</v>
      </c>
      <c r="C529">
        <v>5</v>
      </c>
      <c r="D529">
        <v>100</v>
      </c>
      <c r="E529" s="8">
        <v>2</v>
      </c>
      <c r="F529" s="8">
        <v>13</v>
      </c>
      <c r="G529" s="8">
        <v>14</v>
      </c>
      <c r="H529" s="9" t="s">
        <v>96</v>
      </c>
      <c r="I529" s="10" t="s">
        <v>97</v>
      </c>
      <c r="J529" s="11" t="s">
        <v>98</v>
      </c>
      <c r="K529">
        <v>21</v>
      </c>
      <c r="L529" s="12">
        <f t="shared" si="30"/>
        <v>6.6845076098596046</v>
      </c>
      <c r="M529">
        <v>3</v>
      </c>
      <c r="N529">
        <v>8</v>
      </c>
      <c r="P529" s="13"/>
      <c r="Q529" s="13"/>
      <c r="R529" t="s">
        <v>25</v>
      </c>
      <c r="S529" s="14" t="s">
        <v>26</v>
      </c>
      <c r="T529">
        <f t="shared" si="29"/>
        <v>3.5093664951762926E-3</v>
      </c>
    </row>
    <row r="530" spans="1:20" x14ac:dyDescent="0.25">
      <c r="A530" t="s">
        <v>20</v>
      </c>
      <c r="B530" t="s">
        <v>21</v>
      </c>
      <c r="C530">
        <v>1</v>
      </c>
      <c r="D530">
        <v>500</v>
      </c>
      <c r="E530">
        <v>2</v>
      </c>
      <c r="F530" s="8">
        <v>12</v>
      </c>
      <c r="G530">
        <v>15</v>
      </c>
      <c r="H530" s="9" t="s">
        <v>96</v>
      </c>
      <c r="I530" s="10" t="s">
        <v>97</v>
      </c>
      <c r="J530" s="11" t="s">
        <v>98</v>
      </c>
      <c r="K530">
        <v>32</v>
      </c>
      <c r="L530" s="12">
        <f t="shared" si="30"/>
        <v>10.185916357881302</v>
      </c>
      <c r="M530">
        <v>3</v>
      </c>
      <c r="N530">
        <v>9</v>
      </c>
      <c r="P530" s="13"/>
      <c r="Q530" s="13"/>
      <c r="R530" t="s">
        <v>25</v>
      </c>
      <c r="S530" t="s">
        <v>26</v>
      </c>
      <c r="T530">
        <f t="shared" si="29"/>
        <v>8.1487330863050413E-3</v>
      </c>
    </row>
    <row r="531" spans="1:20" x14ac:dyDescent="0.25">
      <c r="A531" t="s">
        <v>20</v>
      </c>
      <c r="B531" t="s">
        <v>21</v>
      </c>
      <c r="C531">
        <v>8</v>
      </c>
      <c r="D531">
        <v>500</v>
      </c>
      <c r="E531">
        <v>1</v>
      </c>
      <c r="F531" s="8">
        <v>14</v>
      </c>
      <c r="G531">
        <v>15</v>
      </c>
      <c r="H531" s="9" t="s">
        <v>96</v>
      </c>
      <c r="I531" s="10" t="s">
        <v>97</v>
      </c>
      <c r="J531" s="11" t="s">
        <v>98</v>
      </c>
      <c r="K531">
        <v>41</v>
      </c>
      <c r="L531" s="12">
        <f t="shared" si="30"/>
        <v>13.050705333535419</v>
      </c>
      <c r="M531">
        <v>5</v>
      </c>
      <c r="N531" s="13">
        <v>12</v>
      </c>
      <c r="P531" s="13"/>
      <c r="Q531" s="13"/>
      <c r="R531" t="s">
        <v>25</v>
      </c>
      <c r="S531" t="s">
        <v>26</v>
      </c>
      <c r="T531">
        <f t="shared" si="29"/>
        <v>1.3376972966873806E-2</v>
      </c>
    </row>
    <row r="532" spans="1:20" x14ac:dyDescent="0.25">
      <c r="A532" t="s">
        <v>20</v>
      </c>
      <c r="B532" t="s">
        <v>21</v>
      </c>
      <c r="C532">
        <v>6</v>
      </c>
      <c r="D532">
        <v>100</v>
      </c>
      <c r="E532" s="8">
        <v>3</v>
      </c>
      <c r="F532" s="8">
        <v>15</v>
      </c>
      <c r="G532" s="8">
        <v>15</v>
      </c>
      <c r="H532" s="9" t="s">
        <v>96</v>
      </c>
      <c r="I532" s="10" t="s">
        <v>97</v>
      </c>
      <c r="J532" s="11" t="s">
        <v>98</v>
      </c>
      <c r="K532" s="8">
        <v>26</v>
      </c>
      <c r="L532" s="12">
        <f t="shared" si="30"/>
        <v>8.2760570407785572</v>
      </c>
      <c r="M532" s="8">
        <v>5</v>
      </c>
      <c r="N532" s="8">
        <v>10</v>
      </c>
      <c r="P532" s="13"/>
      <c r="Q532" s="13"/>
      <c r="R532" t="s">
        <v>85</v>
      </c>
      <c r="S532" s="14" t="s">
        <v>26</v>
      </c>
      <c r="T532">
        <f t="shared" si="29"/>
        <v>5.379437076506061E-3</v>
      </c>
    </row>
    <row r="533" spans="1:20" x14ac:dyDescent="0.25">
      <c r="A533" t="s">
        <v>20</v>
      </c>
      <c r="B533" t="s">
        <v>21</v>
      </c>
      <c r="C533">
        <v>4</v>
      </c>
      <c r="D533">
        <v>500</v>
      </c>
      <c r="E533">
        <v>2</v>
      </c>
      <c r="F533" s="8">
        <v>16</v>
      </c>
      <c r="G533">
        <v>16</v>
      </c>
      <c r="H533" s="9" t="s">
        <v>96</v>
      </c>
      <c r="I533" s="10" t="s">
        <v>97</v>
      </c>
      <c r="J533" s="11" t="s">
        <v>98</v>
      </c>
      <c r="K533">
        <v>38.5</v>
      </c>
      <c r="L533" s="12">
        <f t="shared" si="30"/>
        <v>12.254930618075941</v>
      </c>
      <c r="M533">
        <v>7</v>
      </c>
      <c r="N533">
        <v>12</v>
      </c>
      <c r="P533" s="13"/>
      <c r="Q533" s="13"/>
      <c r="R533" t="s">
        <v>25</v>
      </c>
      <c r="S533" t="s">
        <v>26</v>
      </c>
      <c r="T533">
        <f t="shared" si="29"/>
        <v>1.1795370719898092E-2</v>
      </c>
    </row>
    <row r="534" spans="1:20" x14ac:dyDescent="0.25">
      <c r="A534" t="s">
        <v>20</v>
      </c>
      <c r="B534" t="s">
        <v>21</v>
      </c>
      <c r="C534">
        <v>5</v>
      </c>
      <c r="D534">
        <v>500</v>
      </c>
      <c r="E534" s="8">
        <v>2</v>
      </c>
      <c r="F534" s="8">
        <v>15</v>
      </c>
      <c r="G534" s="8">
        <v>16</v>
      </c>
      <c r="H534" s="9" t="s">
        <v>96</v>
      </c>
      <c r="I534" s="10" t="s">
        <v>97</v>
      </c>
      <c r="J534" s="11" t="s">
        <v>98</v>
      </c>
      <c r="K534">
        <v>35</v>
      </c>
      <c r="L534" s="12">
        <f t="shared" si="30"/>
        <v>11.140846016432674</v>
      </c>
      <c r="M534">
        <v>4.5</v>
      </c>
      <c r="N534">
        <v>11</v>
      </c>
      <c r="P534" s="13"/>
      <c r="Q534" s="13"/>
      <c r="R534" t="s">
        <v>25</v>
      </c>
      <c r="S534" s="14" t="s">
        <v>26</v>
      </c>
      <c r="T534">
        <f t="shared" si="29"/>
        <v>9.7482402643785885E-3</v>
      </c>
    </row>
    <row r="535" spans="1:20" x14ac:dyDescent="0.25">
      <c r="A535" t="s">
        <v>20</v>
      </c>
      <c r="B535" t="s">
        <v>21</v>
      </c>
      <c r="C535">
        <v>1</v>
      </c>
      <c r="D535">
        <v>100</v>
      </c>
      <c r="E535">
        <v>3</v>
      </c>
      <c r="F535" s="8">
        <v>16</v>
      </c>
      <c r="G535">
        <v>16</v>
      </c>
      <c r="H535" s="9" t="s">
        <v>96</v>
      </c>
      <c r="I535" s="10" t="s">
        <v>97</v>
      </c>
      <c r="J535" s="11" t="s">
        <v>98</v>
      </c>
      <c r="K535">
        <v>22</v>
      </c>
      <c r="L535" s="12">
        <f t="shared" si="30"/>
        <v>7.0028174960433951</v>
      </c>
      <c r="M535">
        <v>6</v>
      </c>
      <c r="N535">
        <v>11</v>
      </c>
      <c r="P535" s="13"/>
      <c r="Q535" s="13"/>
      <c r="R535" t="s">
        <v>25</v>
      </c>
      <c r="S535" t="s">
        <v>26</v>
      </c>
      <c r="T535">
        <f t="shared" si="29"/>
        <v>3.8515496228238677E-3</v>
      </c>
    </row>
    <row r="536" spans="1:20" x14ac:dyDescent="0.25">
      <c r="A536" t="s">
        <v>20</v>
      </c>
      <c r="B536" t="s">
        <v>21</v>
      </c>
      <c r="C536">
        <v>6</v>
      </c>
      <c r="D536">
        <v>100</v>
      </c>
      <c r="E536" s="8">
        <v>3</v>
      </c>
      <c r="F536" s="8" t="s">
        <v>153</v>
      </c>
      <c r="G536" s="8">
        <v>16</v>
      </c>
      <c r="H536" s="9" t="s">
        <v>96</v>
      </c>
      <c r="I536" s="10" t="s">
        <v>97</v>
      </c>
      <c r="J536" s="11" t="s">
        <v>98</v>
      </c>
      <c r="K536" s="8">
        <v>24.5</v>
      </c>
      <c r="L536" s="12">
        <f t="shared" si="30"/>
        <v>7.7985922115028714</v>
      </c>
      <c r="M536" s="8">
        <v>7</v>
      </c>
      <c r="N536" s="8">
        <v>10</v>
      </c>
      <c r="P536" s="13"/>
      <c r="Q536" s="13"/>
      <c r="R536" t="s">
        <v>25</v>
      </c>
      <c r="S536" s="14" t="s">
        <v>26</v>
      </c>
      <c r="T536">
        <f t="shared" si="29"/>
        <v>4.7766377295455084E-3</v>
      </c>
    </row>
    <row r="537" spans="1:20" x14ac:dyDescent="0.25">
      <c r="A537" t="s">
        <v>20</v>
      </c>
      <c r="B537" t="s">
        <v>21</v>
      </c>
      <c r="C537">
        <v>2</v>
      </c>
      <c r="D537">
        <v>500</v>
      </c>
      <c r="E537">
        <v>1</v>
      </c>
      <c r="F537" s="8">
        <v>17</v>
      </c>
      <c r="G537">
        <v>17</v>
      </c>
      <c r="H537" s="9" t="s">
        <v>96</v>
      </c>
      <c r="I537" s="10" t="s">
        <v>97</v>
      </c>
      <c r="J537" s="11" t="s">
        <v>98</v>
      </c>
      <c r="K537">
        <v>37</v>
      </c>
      <c r="L537" s="12">
        <f t="shared" si="30"/>
        <v>11.777465788800255</v>
      </c>
      <c r="M537">
        <v>5</v>
      </c>
      <c r="N537">
        <v>10</v>
      </c>
      <c r="P537" s="13"/>
      <c r="Q537" s="13"/>
      <c r="R537" t="s">
        <v>25</v>
      </c>
      <c r="S537" t="s">
        <v>26</v>
      </c>
      <c r="T537">
        <f t="shared" si="29"/>
        <v>1.0894155854640236E-2</v>
      </c>
    </row>
    <row r="538" spans="1:20" x14ac:dyDescent="0.25">
      <c r="A538" t="s">
        <v>20</v>
      </c>
      <c r="B538" t="s">
        <v>21</v>
      </c>
      <c r="C538">
        <v>5</v>
      </c>
      <c r="D538">
        <v>500</v>
      </c>
      <c r="E538" s="8">
        <v>2</v>
      </c>
      <c r="F538" s="8">
        <v>16</v>
      </c>
      <c r="G538" s="8">
        <v>17</v>
      </c>
      <c r="H538" s="9" t="s">
        <v>96</v>
      </c>
      <c r="I538" s="10" t="s">
        <v>97</v>
      </c>
      <c r="J538" s="11" t="s">
        <v>98</v>
      </c>
      <c r="K538">
        <v>34</v>
      </c>
      <c r="L538" s="12">
        <f t="shared" si="30"/>
        <v>10.822536130248883</v>
      </c>
      <c r="M538">
        <v>5.5</v>
      </c>
      <c r="N538">
        <v>11</v>
      </c>
      <c r="P538" s="13"/>
      <c r="Q538" s="13"/>
      <c r="R538" t="s">
        <v>25</v>
      </c>
      <c r="S538" s="14" t="s">
        <v>26</v>
      </c>
      <c r="T538">
        <f t="shared" si="29"/>
        <v>9.1991557107115509E-3</v>
      </c>
    </row>
    <row r="539" spans="1:20" x14ac:dyDescent="0.25">
      <c r="A539" t="s">
        <v>20</v>
      </c>
      <c r="B539" t="s">
        <v>21</v>
      </c>
      <c r="C539">
        <v>1</v>
      </c>
      <c r="D539">
        <v>100</v>
      </c>
      <c r="E539">
        <v>3</v>
      </c>
      <c r="F539" s="8">
        <v>17</v>
      </c>
      <c r="G539">
        <v>17</v>
      </c>
      <c r="H539" s="9" t="s">
        <v>96</v>
      </c>
      <c r="I539" s="10" t="s">
        <v>97</v>
      </c>
      <c r="J539" s="11" t="s">
        <v>98</v>
      </c>
      <c r="K539">
        <v>25</v>
      </c>
      <c r="L539" s="12">
        <f t="shared" si="30"/>
        <v>7.9577471545947667</v>
      </c>
      <c r="M539">
        <v>6</v>
      </c>
      <c r="N539">
        <v>9</v>
      </c>
      <c r="P539" s="13"/>
      <c r="Q539" s="13"/>
      <c r="R539" t="s">
        <v>25</v>
      </c>
      <c r="S539" t="s">
        <v>26</v>
      </c>
      <c r="T539">
        <f t="shared" si="29"/>
        <v>4.9735919716217287E-3</v>
      </c>
    </row>
    <row r="540" spans="1:20" x14ac:dyDescent="0.25">
      <c r="A540" t="s">
        <v>20</v>
      </c>
      <c r="B540" t="s">
        <v>21</v>
      </c>
      <c r="C540">
        <v>6</v>
      </c>
      <c r="D540">
        <v>100</v>
      </c>
      <c r="E540" s="8">
        <v>3</v>
      </c>
      <c r="F540" s="8" t="s">
        <v>154</v>
      </c>
      <c r="G540" s="8">
        <v>17</v>
      </c>
      <c r="H540" s="9" t="s">
        <v>96</v>
      </c>
      <c r="I540" s="10" t="s">
        <v>97</v>
      </c>
      <c r="J540" s="11" t="s">
        <v>98</v>
      </c>
      <c r="K540" s="8">
        <v>22</v>
      </c>
      <c r="L540" s="12">
        <f t="shared" si="30"/>
        <v>7.0028174960433951</v>
      </c>
      <c r="M540" s="8">
        <v>4</v>
      </c>
      <c r="N540" s="8">
        <v>9</v>
      </c>
      <c r="P540" s="13"/>
      <c r="Q540" s="13"/>
      <c r="R540" t="s">
        <v>25</v>
      </c>
      <c r="S540" s="14" t="s">
        <v>26</v>
      </c>
      <c r="T540">
        <f t="shared" si="29"/>
        <v>3.8515496228238677E-3</v>
      </c>
    </row>
    <row r="541" spans="1:20" x14ac:dyDescent="0.25">
      <c r="A541" t="s">
        <v>20</v>
      </c>
      <c r="B541" t="s">
        <v>21</v>
      </c>
      <c r="C541">
        <v>2</v>
      </c>
      <c r="D541">
        <v>500</v>
      </c>
      <c r="E541">
        <v>1</v>
      </c>
      <c r="F541" s="8">
        <v>18</v>
      </c>
      <c r="G541">
        <v>18</v>
      </c>
      <c r="H541" s="9" t="s">
        <v>96</v>
      </c>
      <c r="I541" s="10" t="s">
        <v>97</v>
      </c>
      <c r="J541" s="11" t="s">
        <v>98</v>
      </c>
      <c r="K541">
        <v>36</v>
      </c>
      <c r="L541" s="12">
        <f t="shared" si="30"/>
        <v>11.459155902616464</v>
      </c>
      <c r="M541">
        <v>8</v>
      </c>
      <c r="N541">
        <v>12</v>
      </c>
      <c r="P541" s="13"/>
      <c r="Q541" s="13"/>
      <c r="R541" t="s">
        <v>25</v>
      </c>
      <c r="S541" t="s">
        <v>26</v>
      </c>
      <c r="T541">
        <f t="shared" si="29"/>
        <v>1.0313240312354817E-2</v>
      </c>
    </row>
    <row r="542" spans="1:20" x14ac:dyDescent="0.25">
      <c r="A542" t="s">
        <v>20</v>
      </c>
      <c r="B542" t="s">
        <v>21</v>
      </c>
      <c r="C542">
        <v>3</v>
      </c>
      <c r="D542">
        <v>500</v>
      </c>
      <c r="E542" s="8">
        <v>2</v>
      </c>
      <c r="F542" s="8">
        <v>18</v>
      </c>
      <c r="G542" s="8">
        <v>18</v>
      </c>
      <c r="H542" s="9" t="s">
        <v>96</v>
      </c>
      <c r="I542" s="10" t="s">
        <v>97</v>
      </c>
      <c r="J542" s="11" t="s">
        <v>98</v>
      </c>
      <c r="K542">
        <v>51</v>
      </c>
      <c r="L542" s="12">
        <f t="shared" si="30"/>
        <v>16.233804195373324</v>
      </c>
      <c r="M542">
        <v>7.5</v>
      </c>
      <c r="N542" s="8">
        <v>11</v>
      </c>
      <c r="P542" s="13"/>
      <c r="Q542" s="13"/>
      <c r="R542" t="s">
        <v>25</v>
      </c>
      <c r="S542" s="14" t="s">
        <v>26</v>
      </c>
      <c r="T542">
        <f t="shared" si="29"/>
        <v>2.0698100349100988E-2</v>
      </c>
    </row>
    <row r="543" spans="1:20" x14ac:dyDescent="0.25">
      <c r="A543" t="s">
        <v>20</v>
      </c>
      <c r="B543" t="s">
        <v>21</v>
      </c>
      <c r="C543">
        <v>5</v>
      </c>
      <c r="D543">
        <v>500</v>
      </c>
      <c r="E543" s="8">
        <v>2</v>
      </c>
      <c r="F543" s="8">
        <v>17</v>
      </c>
      <c r="G543" s="8">
        <v>18</v>
      </c>
      <c r="H543" s="9" t="s">
        <v>96</v>
      </c>
      <c r="I543" s="10" t="s">
        <v>97</v>
      </c>
      <c r="J543" s="11" t="s">
        <v>98</v>
      </c>
      <c r="K543">
        <v>44</v>
      </c>
      <c r="L543" s="12">
        <f t="shared" si="30"/>
        <v>14.00563499208679</v>
      </c>
      <c r="M543">
        <v>7</v>
      </c>
      <c r="N543">
        <v>10</v>
      </c>
      <c r="P543" s="13"/>
      <c r="Q543" s="13"/>
      <c r="R543" t="s">
        <v>25</v>
      </c>
      <c r="S543" s="14" t="s">
        <v>26</v>
      </c>
      <c r="T543">
        <f t="shared" si="29"/>
        <v>1.5406198491295471E-2</v>
      </c>
    </row>
    <row r="544" spans="1:20" x14ac:dyDescent="0.25">
      <c r="A544" t="s">
        <v>20</v>
      </c>
      <c r="B544" t="s">
        <v>21</v>
      </c>
      <c r="C544">
        <v>6</v>
      </c>
      <c r="D544">
        <v>100</v>
      </c>
      <c r="E544" s="8">
        <v>3</v>
      </c>
      <c r="F544" s="8" t="s">
        <v>155</v>
      </c>
      <c r="G544" s="8">
        <v>18</v>
      </c>
      <c r="H544" s="9" t="s">
        <v>96</v>
      </c>
      <c r="I544" s="10" t="s">
        <v>97</v>
      </c>
      <c r="J544" s="11" t="s">
        <v>98</v>
      </c>
      <c r="K544" s="8">
        <v>19.5</v>
      </c>
      <c r="L544" s="12">
        <f t="shared" si="30"/>
        <v>6.2070427805839179</v>
      </c>
      <c r="M544" s="8">
        <v>3.5</v>
      </c>
      <c r="N544" s="8">
        <v>8</v>
      </c>
      <c r="P544" s="13"/>
      <c r="Q544" s="13"/>
      <c r="R544" t="s">
        <v>25</v>
      </c>
      <c r="S544" s="14" t="s">
        <v>26</v>
      </c>
      <c r="T544">
        <f t="shared" si="29"/>
        <v>3.0259333555346601E-3</v>
      </c>
    </row>
    <row r="545" spans="1:20" x14ac:dyDescent="0.25">
      <c r="A545" t="s">
        <v>20</v>
      </c>
      <c r="B545" t="s">
        <v>21</v>
      </c>
      <c r="C545">
        <v>1</v>
      </c>
      <c r="D545">
        <v>500</v>
      </c>
      <c r="E545">
        <v>3</v>
      </c>
      <c r="F545" s="8">
        <v>16</v>
      </c>
      <c r="G545">
        <v>19</v>
      </c>
      <c r="H545" s="9" t="s">
        <v>96</v>
      </c>
      <c r="I545" s="10" t="s">
        <v>97</v>
      </c>
      <c r="J545" s="11" t="s">
        <v>98</v>
      </c>
      <c r="K545">
        <v>34</v>
      </c>
      <c r="L545" s="12">
        <f t="shared" si="30"/>
        <v>10.822536130248883</v>
      </c>
      <c r="M545">
        <v>5</v>
      </c>
      <c r="N545">
        <v>10</v>
      </c>
      <c r="P545" s="13"/>
      <c r="Q545" s="13"/>
      <c r="R545" t="s">
        <v>25</v>
      </c>
      <c r="S545" t="s">
        <v>26</v>
      </c>
      <c r="T545">
        <f t="shared" si="29"/>
        <v>9.1991557107115509E-3</v>
      </c>
    </row>
    <row r="546" spans="1:20" x14ac:dyDescent="0.25">
      <c r="A546" t="s">
        <v>20</v>
      </c>
      <c r="B546" t="s">
        <v>21</v>
      </c>
      <c r="C546">
        <v>5</v>
      </c>
      <c r="D546">
        <v>500</v>
      </c>
      <c r="E546" s="8">
        <v>2</v>
      </c>
      <c r="F546" s="8">
        <v>18</v>
      </c>
      <c r="G546" s="8">
        <v>19</v>
      </c>
      <c r="H546" s="9" t="s">
        <v>96</v>
      </c>
      <c r="I546" s="10" t="s">
        <v>97</v>
      </c>
      <c r="J546" s="11" t="s">
        <v>98</v>
      </c>
      <c r="K546">
        <v>41.5</v>
      </c>
      <c r="L546" s="12">
        <f t="shared" si="30"/>
        <v>13.209860276627314</v>
      </c>
      <c r="M546">
        <v>3</v>
      </c>
      <c r="N546">
        <v>10</v>
      </c>
      <c r="P546" s="13"/>
      <c r="Q546" s="13"/>
      <c r="R546" t="s">
        <v>85</v>
      </c>
      <c r="S546" s="14" t="s">
        <v>26</v>
      </c>
      <c r="T546">
        <f t="shared" si="29"/>
        <v>1.3705230037000837E-2</v>
      </c>
    </row>
    <row r="547" spans="1:20" x14ac:dyDescent="0.25">
      <c r="A547" t="s">
        <v>20</v>
      </c>
      <c r="B547" t="s">
        <v>21</v>
      </c>
      <c r="C547">
        <v>4</v>
      </c>
      <c r="D547">
        <v>100</v>
      </c>
      <c r="E547">
        <v>3</v>
      </c>
      <c r="F547" s="8">
        <v>18</v>
      </c>
      <c r="G547">
        <v>19</v>
      </c>
      <c r="H547" s="9" t="s">
        <v>96</v>
      </c>
      <c r="I547" s="10" t="s">
        <v>97</v>
      </c>
      <c r="J547" s="11" t="s">
        <v>98</v>
      </c>
      <c r="K547">
        <v>19</v>
      </c>
      <c r="L547" s="12">
        <f t="shared" si="30"/>
        <v>6.0478878374920226</v>
      </c>
      <c r="M547">
        <v>7</v>
      </c>
      <c r="N547">
        <v>11</v>
      </c>
      <c r="P547" s="13"/>
      <c r="Q547" s="13"/>
      <c r="R547" t="s">
        <v>25</v>
      </c>
      <c r="S547" t="s">
        <v>26</v>
      </c>
      <c r="T547">
        <f t="shared" si="29"/>
        <v>2.8727467228087107E-3</v>
      </c>
    </row>
    <row r="548" spans="1:20" x14ac:dyDescent="0.25">
      <c r="A548" t="s">
        <v>20</v>
      </c>
      <c r="B548" t="s">
        <v>21</v>
      </c>
      <c r="C548">
        <v>12</v>
      </c>
      <c r="D548">
        <v>100</v>
      </c>
      <c r="E548" s="8">
        <v>2</v>
      </c>
      <c r="F548" s="8">
        <v>14</v>
      </c>
      <c r="G548" s="8">
        <v>19</v>
      </c>
      <c r="H548" s="9" t="s">
        <v>96</v>
      </c>
      <c r="I548" s="10" t="s">
        <v>97</v>
      </c>
      <c r="J548" s="11" t="s">
        <v>98</v>
      </c>
      <c r="K548" s="8">
        <v>16</v>
      </c>
      <c r="L548" s="12">
        <f t="shared" si="30"/>
        <v>5.0929581789406511</v>
      </c>
      <c r="M548" s="8">
        <v>5</v>
      </c>
      <c r="N548" s="8">
        <v>8</v>
      </c>
      <c r="P548" s="13"/>
      <c r="Q548" s="13"/>
      <c r="R548" t="s">
        <v>25</v>
      </c>
      <c r="S548" s="14" t="s">
        <v>26</v>
      </c>
      <c r="T548">
        <f t="shared" si="29"/>
        <v>2.0371832715762603E-3</v>
      </c>
    </row>
    <row r="549" spans="1:20" x14ac:dyDescent="0.25">
      <c r="A549" t="s">
        <v>20</v>
      </c>
      <c r="B549" t="s">
        <v>21</v>
      </c>
      <c r="C549">
        <v>3</v>
      </c>
      <c r="D549">
        <v>500</v>
      </c>
      <c r="E549" s="8">
        <v>2</v>
      </c>
      <c r="F549" s="8">
        <v>20</v>
      </c>
      <c r="G549" s="8">
        <v>20</v>
      </c>
      <c r="H549" s="9" t="s">
        <v>96</v>
      </c>
      <c r="I549" s="10" t="s">
        <v>97</v>
      </c>
      <c r="J549" s="11" t="s">
        <v>98</v>
      </c>
      <c r="K549">
        <v>44</v>
      </c>
      <c r="L549" s="12">
        <f t="shared" si="30"/>
        <v>14.00563499208679</v>
      </c>
      <c r="M549">
        <v>6</v>
      </c>
      <c r="N549" s="8">
        <v>12</v>
      </c>
      <c r="P549" s="13"/>
      <c r="Q549" s="13"/>
      <c r="R549" t="s">
        <v>25</v>
      </c>
      <c r="S549" s="14" t="s">
        <v>26</v>
      </c>
      <c r="T549">
        <f t="shared" si="29"/>
        <v>1.5406198491295471E-2</v>
      </c>
    </row>
    <row r="550" spans="1:20" x14ac:dyDescent="0.25">
      <c r="A550" t="s">
        <v>20</v>
      </c>
      <c r="B550" t="s">
        <v>21</v>
      </c>
      <c r="C550">
        <v>5</v>
      </c>
      <c r="D550">
        <v>500</v>
      </c>
      <c r="E550" s="8">
        <v>2</v>
      </c>
      <c r="F550" s="8" t="s">
        <v>87</v>
      </c>
      <c r="G550" s="8">
        <v>20</v>
      </c>
      <c r="H550" s="9" t="s">
        <v>96</v>
      </c>
      <c r="I550" s="10" t="s">
        <v>97</v>
      </c>
      <c r="J550" s="11" t="s">
        <v>98</v>
      </c>
      <c r="K550">
        <v>34.5</v>
      </c>
      <c r="L550" s="12">
        <f t="shared" si="30"/>
        <v>10.981691073340778</v>
      </c>
      <c r="M550">
        <v>6</v>
      </c>
      <c r="N550">
        <v>9</v>
      </c>
      <c r="P550" s="13"/>
      <c r="Q550" s="13"/>
      <c r="R550" t="s">
        <v>25</v>
      </c>
      <c r="S550" s="14" t="s">
        <v>26</v>
      </c>
      <c r="T550">
        <f t="shared" si="29"/>
        <v>9.4717085507564219E-3</v>
      </c>
    </row>
    <row r="551" spans="1:20" x14ac:dyDescent="0.25">
      <c r="A551" t="s">
        <v>20</v>
      </c>
      <c r="B551" t="s">
        <v>21</v>
      </c>
      <c r="C551">
        <v>8</v>
      </c>
      <c r="D551">
        <v>5</v>
      </c>
      <c r="F551" s="8">
        <v>1</v>
      </c>
      <c r="G551" s="8">
        <v>1</v>
      </c>
      <c r="H551" s="9" t="s">
        <v>72</v>
      </c>
      <c r="I551" s="10" t="s">
        <v>73</v>
      </c>
      <c r="J551" s="11" t="s">
        <v>74</v>
      </c>
      <c r="N551">
        <v>2.5</v>
      </c>
      <c r="O551">
        <v>1</v>
      </c>
      <c r="P551" s="18">
        <v>1.2</v>
      </c>
      <c r="Q551" s="18">
        <f>O551*P551</f>
        <v>1.2</v>
      </c>
    </row>
    <row r="552" spans="1:20" x14ac:dyDescent="0.25">
      <c r="A552" t="s">
        <v>20</v>
      </c>
      <c r="B552" t="s">
        <v>21</v>
      </c>
      <c r="C552">
        <v>2</v>
      </c>
      <c r="D552">
        <v>500</v>
      </c>
      <c r="E552">
        <v>2</v>
      </c>
      <c r="F552" s="8">
        <v>21</v>
      </c>
      <c r="G552">
        <v>21</v>
      </c>
      <c r="H552" s="9" t="s">
        <v>96</v>
      </c>
      <c r="I552" s="10" t="s">
        <v>97</v>
      </c>
      <c r="J552" s="11" t="s">
        <v>98</v>
      </c>
      <c r="K552">
        <v>46</v>
      </c>
      <c r="L552" s="12">
        <f t="shared" ref="L552:L589" si="31">K552/PI()</f>
        <v>14.642254764454371</v>
      </c>
      <c r="M552">
        <v>5</v>
      </c>
      <c r="N552">
        <v>11</v>
      </c>
      <c r="P552" s="13"/>
      <c r="Q552" s="13"/>
      <c r="R552" t="s">
        <v>85</v>
      </c>
      <c r="S552" t="s">
        <v>26</v>
      </c>
      <c r="T552">
        <f t="shared" si="29"/>
        <v>1.6838592979122526E-2</v>
      </c>
    </row>
    <row r="553" spans="1:20" x14ac:dyDescent="0.25">
      <c r="A553" t="s">
        <v>20</v>
      </c>
      <c r="B553" t="s">
        <v>21</v>
      </c>
      <c r="C553">
        <v>5</v>
      </c>
      <c r="D553">
        <v>500</v>
      </c>
      <c r="E553" s="8">
        <v>2</v>
      </c>
      <c r="F553" s="8">
        <v>19</v>
      </c>
      <c r="G553" s="8">
        <v>21</v>
      </c>
      <c r="H553" s="9" t="s">
        <v>96</v>
      </c>
      <c r="I553" s="10" t="s">
        <v>97</v>
      </c>
      <c r="J553" s="11" t="s">
        <v>98</v>
      </c>
      <c r="K553">
        <v>42</v>
      </c>
      <c r="L553" s="12">
        <f t="shared" si="31"/>
        <v>13.369015219719209</v>
      </c>
      <c r="M553">
        <v>4.5</v>
      </c>
      <c r="N553">
        <v>11</v>
      </c>
      <c r="P553" s="13"/>
      <c r="Q553" s="13"/>
      <c r="R553" t="s">
        <v>25</v>
      </c>
      <c r="S553" s="14" t="s">
        <v>26</v>
      </c>
      <c r="T553">
        <f t="shared" si="29"/>
        <v>1.4037465980705171E-2</v>
      </c>
    </row>
    <row r="554" spans="1:20" x14ac:dyDescent="0.25">
      <c r="A554" t="s">
        <v>20</v>
      </c>
      <c r="B554" t="s">
        <v>21</v>
      </c>
      <c r="C554">
        <v>9</v>
      </c>
      <c r="D554">
        <v>500</v>
      </c>
      <c r="E554" s="8">
        <v>4</v>
      </c>
      <c r="F554" s="8">
        <v>20</v>
      </c>
      <c r="G554" s="8">
        <v>21</v>
      </c>
      <c r="H554" s="9" t="s">
        <v>96</v>
      </c>
      <c r="I554" s="10" t="s">
        <v>97</v>
      </c>
      <c r="J554" s="11" t="s">
        <v>98</v>
      </c>
      <c r="K554">
        <v>37.5</v>
      </c>
      <c r="L554" s="12">
        <f t="shared" si="31"/>
        <v>11.93662073189215</v>
      </c>
      <c r="M554">
        <v>6</v>
      </c>
      <c r="N554">
        <v>10</v>
      </c>
      <c r="P554" s="13"/>
      <c r="Q554" s="13"/>
      <c r="R554" t="s">
        <v>85</v>
      </c>
      <c r="S554" s="14" t="s">
        <v>26</v>
      </c>
      <c r="T554">
        <f t="shared" si="29"/>
        <v>1.1190581936148891E-2</v>
      </c>
    </row>
    <row r="555" spans="1:20" x14ac:dyDescent="0.25">
      <c r="A555" t="s">
        <v>20</v>
      </c>
      <c r="B555" t="s">
        <v>21</v>
      </c>
      <c r="C555">
        <v>2</v>
      </c>
      <c r="D555">
        <v>500</v>
      </c>
      <c r="E555">
        <v>2</v>
      </c>
      <c r="F555" s="8" t="s">
        <v>156</v>
      </c>
      <c r="G555">
        <v>22</v>
      </c>
      <c r="H555" s="9" t="s">
        <v>96</v>
      </c>
      <c r="I555" s="10" t="s">
        <v>97</v>
      </c>
      <c r="J555" s="11" t="s">
        <v>98</v>
      </c>
      <c r="K555">
        <v>40</v>
      </c>
      <c r="L555" s="12">
        <f t="shared" si="31"/>
        <v>12.732395447351628</v>
      </c>
      <c r="M555">
        <v>6</v>
      </c>
      <c r="N555">
        <v>11</v>
      </c>
      <c r="P555" s="13"/>
      <c r="Q555" s="13"/>
      <c r="R555" t="s">
        <v>25</v>
      </c>
      <c r="S555" t="s">
        <v>26</v>
      </c>
      <c r="T555">
        <f t="shared" si="29"/>
        <v>1.2732395447351628E-2</v>
      </c>
    </row>
    <row r="556" spans="1:20" x14ac:dyDescent="0.25">
      <c r="A556" t="s">
        <v>20</v>
      </c>
      <c r="B556" t="s">
        <v>21</v>
      </c>
      <c r="C556">
        <v>3</v>
      </c>
      <c r="D556">
        <v>500</v>
      </c>
      <c r="E556" s="8">
        <v>2</v>
      </c>
      <c r="F556" s="8">
        <v>22</v>
      </c>
      <c r="G556" s="8">
        <v>22</v>
      </c>
      <c r="H556" s="9" t="s">
        <v>96</v>
      </c>
      <c r="I556" s="10" t="s">
        <v>97</v>
      </c>
      <c r="J556" s="11" t="s">
        <v>98</v>
      </c>
      <c r="K556">
        <v>42</v>
      </c>
      <c r="L556" s="12">
        <f t="shared" si="31"/>
        <v>13.369015219719209</v>
      </c>
      <c r="M556">
        <v>6</v>
      </c>
      <c r="N556" s="8">
        <v>12</v>
      </c>
      <c r="P556" s="13"/>
      <c r="Q556" s="13"/>
      <c r="R556" t="s">
        <v>25</v>
      </c>
      <c r="S556" s="14" t="s">
        <v>26</v>
      </c>
      <c r="T556">
        <f t="shared" si="29"/>
        <v>1.4037465980705171E-2</v>
      </c>
    </row>
    <row r="557" spans="1:20" x14ac:dyDescent="0.25">
      <c r="A557" t="s">
        <v>20</v>
      </c>
      <c r="B557" t="s">
        <v>21</v>
      </c>
      <c r="C557">
        <v>1</v>
      </c>
      <c r="D557">
        <v>100</v>
      </c>
      <c r="E557">
        <v>4</v>
      </c>
      <c r="F557" s="8">
        <v>22</v>
      </c>
      <c r="G557">
        <v>22</v>
      </c>
      <c r="H557" s="9" t="s">
        <v>96</v>
      </c>
      <c r="I557" s="10" t="s">
        <v>97</v>
      </c>
      <c r="J557" s="11" t="s">
        <v>98</v>
      </c>
      <c r="K557">
        <v>19.5</v>
      </c>
      <c r="L557" s="12">
        <f t="shared" si="31"/>
        <v>6.2070427805839179</v>
      </c>
      <c r="M557">
        <v>7</v>
      </c>
      <c r="N557">
        <v>9</v>
      </c>
      <c r="P557" s="13"/>
      <c r="Q557" s="13"/>
      <c r="R557" t="s">
        <v>25</v>
      </c>
      <c r="S557" t="s">
        <v>26</v>
      </c>
      <c r="T557">
        <f t="shared" si="29"/>
        <v>3.0259333555346601E-3</v>
      </c>
    </row>
    <row r="558" spans="1:20" x14ac:dyDescent="0.25">
      <c r="A558" t="s">
        <v>20</v>
      </c>
      <c r="B558" t="s">
        <v>21</v>
      </c>
      <c r="C558">
        <v>3</v>
      </c>
      <c r="D558">
        <v>500</v>
      </c>
      <c r="E558" s="8">
        <v>2</v>
      </c>
      <c r="F558" s="8">
        <v>24</v>
      </c>
      <c r="G558" s="8">
        <v>24</v>
      </c>
      <c r="H558" s="9" t="s">
        <v>96</v>
      </c>
      <c r="I558" s="10" t="s">
        <v>97</v>
      </c>
      <c r="J558" s="11" t="s">
        <v>98</v>
      </c>
      <c r="K558">
        <v>31.5</v>
      </c>
      <c r="L558" s="12">
        <f t="shared" si="31"/>
        <v>10.026761414789407</v>
      </c>
      <c r="M558">
        <v>4</v>
      </c>
      <c r="N558" s="8">
        <v>9</v>
      </c>
      <c r="P558" s="13"/>
      <c r="Q558" s="13"/>
      <c r="R558" t="s">
        <v>25</v>
      </c>
      <c r="S558" s="14" t="s">
        <v>26</v>
      </c>
      <c r="T558">
        <f t="shared" si="29"/>
        <v>7.8960746141466566E-3</v>
      </c>
    </row>
    <row r="559" spans="1:20" x14ac:dyDescent="0.25">
      <c r="A559" t="s">
        <v>20</v>
      </c>
      <c r="B559" t="s">
        <v>21</v>
      </c>
      <c r="C559">
        <v>3</v>
      </c>
      <c r="D559">
        <v>500</v>
      </c>
      <c r="E559" s="8">
        <v>2</v>
      </c>
      <c r="F559" s="8">
        <v>26</v>
      </c>
      <c r="G559" s="8">
        <v>26</v>
      </c>
      <c r="H559" s="9" t="s">
        <v>96</v>
      </c>
      <c r="I559" s="10" t="s">
        <v>97</v>
      </c>
      <c r="J559" s="11" t="s">
        <v>98</v>
      </c>
      <c r="K559">
        <v>34</v>
      </c>
      <c r="L559" s="12">
        <f t="shared" si="31"/>
        <v>10.822536130248883</v>
      </c>
      <c r="M559">
        <v>7</v>
      </c>
      <c r="N559" s="8">
        <v>11</v>
      </c>
      <c r="P559" s="13"/>
      <c r="Q559" s="13"/>
      <c r="R559" t="s">
        <v>25</v>
      </c>
      <c r="S559" s="14" t="s">
        <v>26</v>
      </c>
      <c r="T559">
        <f t="shared" si="29"/>
        <v>9.1991557107115509E-3</v>
      </c>
    </row>
    <row r="560" spans="1:20" x14ac:dyDescent="0.25">
      <c r="A560" t="s">
        <v>20</v>
      </c>
      <c r="B560" t="s">
        <v>21</v>
      </c>
      <c r="C560">
        <v>4</v>
      </c>
      <c r="D560">
        <v>500</v>
      </c>
      <c r="E560">
        <v>2</v>
      </c>
      <c r="F560" s="8">
        <v>25</v>
      </c>
      <c r="G560">
        <v>26</v>
      </c>
      <c r="H560" s="9" t="s">
        <v>96</v>
      </c>
      <c r="I560" s="10" t="s">
        <v>97</v>
      </c>
      <c r="J560" s="11" t="s">
        <v>98</v>
      </c>
      <c r="K560">
        <v>44</v>
      </c>
      <c r="L560" s="12">
        <f t="shared" si="31"/>
        <v>14.00563499208679</v>
      </c>
      <c r="M560">
        <v>6</v>
      </c>
      <c r="N560">
        <v>10</v>
      </c>
      <c r="P560" s="13"/>
      <c r="Q560" s="13"/>
      <c r="R560" t="s">
        <v>25</v>
      </c>
      <c r="S560" t="s">
        <v>26</v>
      </c>
      <c r="T560">
        <f t="shared" si="29"/>
        <v>1.5406198491295471E-2</v>
      </c>
    </row>
    <row r="561" spans="1:20" x14ac:dyDescent="0.25">
      <c r="A561" t="s">
        <v>20</v>
      </c>
      <c r="B561" t="s">
        <v>21</v>
      </c>
      <c r="C561">
        <v>4</v>
      </c>
      <c r="D561">
        <v>500</v>
      </c>
      <c r="E561">
        <v>2</v>
      </c>
      <c r="F561" s="8">
        <v>26</v>
      </c>
      <c r="G561">
        <v>27</v>
      </c>
      <c r="H561" s="9" t="s">
        <v>96</v>
      </c>
      <c r="I561" s="10" t="s">
        <v>97</v>
      </c>
      <c r="J561" s="11" t="s">
        <v>98</v>
      </c>
      <c r="K561">
        <v>31.5</v>
      </c>
      <c r="L561" s="12">
        <f t="shared" si="31"/>
        <v>10.026761414789407</v>
      </c>
      <c r="M561">
        <v>5.5</v>
      </c>
      <c r="N561">
        <v>11</v>
      </c>
      <c r="P561" s="13"/>
      <c r="Q561" s="13"/>
      <c r="R561" t="s">
        <v>25</v>
      </c>
      <c r="S561" t="s">
        <v>26</v>
      </c>
      <c r="T561">
        <f t="shared" si="29"/>
        <v>7.8960746141466566E-3</v>
      </c>
    </row>
    <row r="562" spans="1:20" x14ac:dyDescent="0.25">
      <c r="A562" t="s">
        <v>20</v>
      </c>
      <c r="B562" t="s">
        <v>21</v>
      </c>
      <c r="C562">
        <v>1</v>
      </c>
      <c r="D562">
        <v>100</v>
      </c>
      <c r="E562">
        <v>4</v>
      </c>
      <c r="F562" s="8">
        <v>27</v>
      </c>
      <c r="G562">
        <v>27</v>
      </c>
      <c r="H562" s="9" t="s">
        <v>96</v>
      </c>
      <c r="I562" s="10" t="s">
        <v>97</v>
      </c>
      <c r="J562" s="11" t="s">
        <v>98</v>
      </c>
      <c r="K562">
        <v>27</v>
      </c>
      <c r="L562" s="12">
        <f t="shared" si="31"/>
        <v>8.5943669269623477</v>
      </c>
      <c r="M562">
        <v>7</v>
      </c>
      <c r="N562">
        <v>10</v>
      </c>
      <c r="P562" s="13"/>
      <c r="Q562" s="13"/>
      <c r="R562" t="s">
        <v>25</v>
      </c>
      <c r="S562" t="s">
        <v>26</v>
      </c>
      <c r="T562">
        <f t="shared" si="29"/>
        <v>5.8011976756995841E-3</v>
      </c>
    </row>
    <row r="563" spans="1:20" x14ac:dyDescent="0.25">
      <c r="A563" t="s">
        <v>20</v>
      </c>
      <c r="B563" t="s">
        <v>21</v>
      </c>
      <c r="C563">
        <v>1</v>
      </c>
      <c r="D563">
        <v>500</v>
      </c>
      <c r="E563">
        <v>4</v>
      </c>
      <c r="F563" s="8">
        <v>25</v>
      </c>
      <c r="G563">
        <v>28</v>
      </c>
      <c r="H563" s="9" t="s">
        <v>96</v>
      </c>
      <c r="I563" s="10" t="s">
        <v>97</v>
      </c>
      <c r="J563" s="11" t="s">
        <v>98</v>
      </c>
      <c r="K563">
        <v>34</v>
      </c>
      <c r="L563" s="12">
        <f t="shared" si="31"/>
        <v>10.822536130248883</v>
      </c>
      <c r="M563">
        <v>9</v>
      </c>
      <c r="N563">
        <v>12</v>
      </c>
      <c r="P563" s="13"/>
      <c r="Q563" s="13"/>
      <c r="R563" t="s">
        <v>25</v>
      </c>
      <c r="S563" t="s">
        <v>26</v>
      </c>
      <c r="T563">
        <f t="shared" si="29"/>
        <v>9.1991557107115509E-3</v>
      </c>
    </row>
    <row r="564" spans="1:20" x14ac:dyDescent="0.25">
      <c r="A564" t="s">
        <v>20</v>
      </c>
      <c r="B564" t="s">
        <v>21</v>
      </c>
      <c r="C564">
        <v>2</v>
      </c>
      <c r="D564">
        <v>500</v>
      </c>
      <c r="E564">
        <v>2</v>
      </c>
      <c r="F564" s="8">
        <v>27</v>
      </c>
      <c r="G564">
        <v>28</v>
      </c>
      <c r="H564" s="9" t="s">
        <v>96</v>
      </c>
      <c r="I564" s="10" t="s">
        <v>97</v>
      </c>
      <c r="J564" s="11" t="s">
        <v>98</v>
      </c>
      <c r="K564">
        <v>38</v>
      </c>
      <c r="L564" s="12">
        <f t="shared" si="31"/>
        <v>12.095775674984045</v>
      </c>
      <c r="M564">
        <v>8</v>
      </c>
      <c r="N564">
        <v>10</v>
      </c>
      <c r="P564" s="13"/>
      <c r="Q564" s="13"/>
      <c r="R564" t="s">
        <v>25</v>
      </c>
      <c r="S564" t="s">
        <v>26</v>
      </c>
      <c r="T564">
        <f t="shared" si="29"/>
        <v>1.1490986891234843E-2</v>
      </c>
    </row>
    <row r="565" spans="1:20" x14ac:dyDescent="0.25">
      <c r="A565" t="s">
        <v>20</v>
      </c>
      <c r="B565" t="s">
        <v>21</v>
      </c>
      <c r="C565">
        <v>5</v>
      </c>
      <c r="D565">
        <v>500</v>
      </c>
      <c r="E565" s="8">
        <v>3</v>
      </c>
      <c r="F565" s="8">
        <v>26</v>
      </c>
      <c r="G565" s="8">
        <v>28</v>
      </c>
      <c r="H565" s="9" t="s">
        <v>96</v>
      </c>
      <c r="I565" s="10" t="s">
        <v>97</v>
      </c>
      <c r="J565" s="11" t="s">
        <v>98</v>
      </c>
      <c r="K565">
        <v>44</v>
      </c>
      <c r="L565" s="12">
        <f t="shared" si="31"/>
        <v>14.00563499208679</v>
      </c>
      <c r="M565">
        <v>6</v>
      </c>
      <c r="N565">
        <v>9</v>
      </c>
      <c r="P565" s="13"/>
      <c r="Q565" s="13"/>
      <c r="R565" t="s">
        <v>25</v>
      </c>
      <c r="S565" s="14" t="s">
        <v>26</v>
      </c>
      <c r="T565">
        <f t="shared" si="29"/>
        <v>1.5406198491295471E-2</v>
      </c>
    </row>
    <row r="566" spans="1:20" x14ac:dyDescent="0.25">
      <c r="A566" t="s">
        <v>20</v>
      </c>
      <c r="B566" t="s">
        <v>21</v>
      </c>
      <c r="C566">
        <v>2</v>
      </c>
      <c r="D566">
        <v>500</v>
      </c>
      <c r="E566">
        <v>2</v>
      </c>
      <c r="F566" s="8">
        <v>28</v>
      </c>
      <c r="G566">
        <v>29</v>
      </c>
      <c r="H566" s="9" t="s">
        <v>96</v>
      </c>
      <c r="I566" s="10" t="s">
        <v>97</v>
      </c>
      <c r="J566" s="11" t="s">
        <v>98</v>
      </c>
      <c r="K566">
        <v>46.5</v>
      </c>
      <c r="L566" s="12">
        <f t="shared" si="31"/>
        <v>14.801409707546267</v>
      </c>
      <c r="M566">
        <v>5</v>
      </c>
      <c r="N566">
        <v>10</v>
      </c>
      <c r="P566" s="13"/>
      <c r="Q566" s="13"/>
      <c r="R566" t="s">
        <v>25</v>
      </c>
      <c r="S566" t="s">
        <v>26</v>
      </c>
      <c r="T566">
        <f t="shared" si="29"/>
        <v>1.7206638785022533E-2</v>
      </c>
    </row>
    <row r="567" spans="1:20" x14ac:dyDescent="0.25">
      <c r="A567" t="s">
        <v>20</v>
      </c>
      <c r="B567" t="s">
        <v>21</v>
      </c>
      <c r="C567">
        <v>3</v>
      </c>
      <c r="D567">
        <v>500</v>
      </c>
      <c r="E567" s="8">
        <v>3</v>
      </c>
      <c r="F567" s="8">
        <v>29</v>
      </c>
      <c r="G567" s="8">
        <v>29</v>
      </c>
      <c r="H567" s="9" t="s">
        <v>96</v>
      </c>
      <c r="I567" s="10" t="s">
        <v>97</v>
      </c>
      <c r="J567" s="11" t="s">
        <v>98</v>
      </c>
      <c r="K567">
        <v>32.5</v>
      </c>
      <c r="L567" s="12">
        <f t="shared" si="31"/>
        <v>10.345071300973197</v>
      </c>
      <c r="M567">
        <v>4</v>
      </c>
      <c r="N567" s="8">
        <v>9</v>
      </c>
      <c r="P567" s="13"/>
      <c r="Q567" s="13"/>
      <c r="R567" t="s">
        <v>25</v>
      </c>
      <c r="S567" s="14" t="s">
        <v>26</v>
      </c>
      <c r="T567">
        <f t="shared" si="29"/>
        <v>8.4053704320407232E-3</v>
      </c>
    </row>
    <row r="568" spans="1:20" x14ac:dyDescent="0.25">
      <c r="A568" t="s">
        <v>20</v>
      </c>
      <c r="B568" t="s">
        <v>21</v>
      </c>
      <c r="C568">
        <v>9</v>
      </c>
      <c r="D568">
        <v>100</v>
      </c>
      <c r="E568" s="8">
        <v>3</v>
      </c>
      <c r="F568" s="8">
        <v>32</v>
      </c>
      <c r="G568" s="8">
        <v>32</v>
      </c>
      <c r="H568" s="9" t="s">
        <v>96</v>
      </c>
      <c r="I568" s="10" t="s">
        <v>97</v>
      </c>
      <c r="J568" s="11" t="s">
        <v>98</v>
      </c>
      <c r="K568" s="8">
        <v>17</v>
      </c>
      <c r="L568" s="12">
        <f t="shared" si="31"/>
        <v>5.4112680651244416</v>
      </c>
      <c r="M568" s="8">
        <v>7.5</v>
      </c>
      <c r="N568" s="8">
        <v>10</v>
      </c>
      <c r="P568" s="13"/>
      <c r="Q568" s="13"/>
      <c r="R568" t="s">
        <v>25</v>
      </c>
      <c r="S568" s="14" t="s">
        <v>26</v>
      </c>
      <c r="T568">
        <f t="shared" si="29"/>
        <v>2.2997889276778877E-3</v>
      </c>
    </row>
    <row r="569" spans="1:20" x14ac:dyDescent="0.25">
      <c r="A569" t="s">
        <v>20</v>
      </c>
      <c r="B569" t="s">
        <v>21</v>
      </c>
      <c r="C569">
        <v>1</v>
      </c>
      <c r="D569">
        <v>500</v>
      </c>
      <c r="E569">
        <v>4</v>
      </c>
      <c r="F569" s="8">
        <v>30</v>
      </c>
      <c r="G569">
        <v>33</v>
      </c>
      <c r="H569" s="9" t="s">
        <v>96</v>
      </c>
      <c r="I569" s="10" t="s">
        <v>97</v>
      </c>
      <c r="J569" s="11" t="s">
        <v>98</v>
      </c>
      <c r="K569">
        <v>36</v>
      </c>
      <c r="L569" s="12">
        <f t="shared" si="31"/>
        <v>11.459155902616464</v>
      </c>
      <c r="M569">
        <v>4.5</v>
      </c>
      <c r="N569">
        <v>9</v>
      </c>
      <c r="P569" s="13"/>
      <c r="Q569" s="13"/>
      <c r="R569" t="s">
        <v>25</v>
      </c>
      <c r="S569" t="s">
        <v>26</v>
      </c>
      <c r="T569">
        <f t="shared" si="29"/>
        <v>1.0313240312354817E-2</v>
      </c>
    </row>
    <row r="570" spans="1:20" x14ac:dyDescent="0.25">
      <c r="A570" t="s">
        <v>20</v>
      </c>
      <c r="B570" t="s">
        <v>21</v>
      </c>
      <c r="C570">
        <v>4</v>
      </c>
      <c r="D570">
        <v>500</v>
      </c>
      <c r="E570">
        <v>3</v>
      </c>
      <c r="F570" s="8">
        <v>36</v>
      </c>
      <c r="G570">
        <v>37</v>
      </c>
      <c r="H570" s="9" t="s">
        <v>96</v>
      </c>
      <c r="I570" s="10" t="s">
        <v>97</v>
      </c>
      <c r="J570" s="11" t="s">
        <v>98</v>
      </c>
      <c r="K570">
        <v>31.5</v>
      </c>
      <c r="L570" s="12">
        <f t="shared" si="31"/>
        <v>10.026761414789407</v>
      </c>
      <c r="M570">
        <v>4</v>
      </c>
      <c r="N570">
        <v>9</v>
      </c>
      <c r="P570" s="13"/>
      <c r="Q570" s="13"/>
      <c r="R570" t="s">
        <v>25</v>
      </c>
      <c r="S570" t="s">
        <v>26</v>
      </c>
      <c r="T570">
        <f t="shared" si="29"/>
        <v>7.8960746141466566E-3</v>
      </c>
    </row>
    <row r="571" spans="1:20" x14ac:dyDescent="0.25">
      <c r="A571" t="s">
        <v>20</v>
      </c>
      <c r="B571" t="s">
        <v>21</v>
      </c>
      <c r="C571">
        <v>7</v>
      </c>
      <c r="D571">
        <v>500</v>
      </c>
      <c r="E571">
        <v>3</v>
      </c>
      <c r="F571" s="8">
        <v>35</v>
      </c>
      <c r="G571" s="8">
        <v>38</v>
      </c>
      <c r="H571" s="9" t="s">
        <v>96</v>
      </c>
      <c r="I571" s="10" t="s">
        <v>97</v>
      </c>
      <c r="J571" s="11" t="s">
        <v>98</v>
      </c>
      <c r="K571">
        <v>33</v>
      </c>
      <c r="L571" s="12">
        <f t="shared" si="31"/>
        <v>10.504226244065093</v>
      </c>
      <c r="M571">
        <v>6</v>
      </c>
      <c r="N571">
        <v>11</v>
      </c>
      <c r="P571" s="13"/>
      <c r="Q571" s="13"/>
      <c r="R571" t="s">
        <v>25</v>
      </c>
      <c r="S571" t="s">
        <v>26</v>
      </c>
      <c r="T571">
        <f t="shared" si="29"/>
        <v>8.6659866513537007E-3</v>
      </c>
    </row>
    <row r="572" spans="1:20" x14ac:dyDescent="0.25">
      <c r="A572" t="s">
        <v>20</v>
      </c>
      <c r="B572" t="s">
        <v>21</v>
      </c>
      <c r="C572">
        <v>8</v>
      </c>
      <c r="D572">
        <v>500</v>
      </c>
      <c r="E572">
        <v>3</v>
      </c>
      <c r="F572" s="8">
        <v>33</v>
      </c>
      <c r="G572">
        <v>38</v>
      </c>
      <c r="H572" s="9" t="s">
        <v>96</v>
      </c>
      <c r="I572" s="10" t="s">
        <v>97</v>
      </c>
      <c r="J572" s="11" t="s">
        <v>98</v>
      </c>
      <c r="K572">
        <v>33</v>
      </c>
      <c r="L572" s="12">
        <f t="shared" si="31"/>
        <v>10.504226244065093</v>
      </c>
      <c r="M572">
        <v>6</v>
      </c>
      <c r="N572" s="13">
        <v>12</v>
      </c>
      <c r="P572" s="13"/>
      <c r="Q572" s="13"/>
      <c r="R572" t="s">
        <v>25</v>
      </c>
      <c r="S572" t="s">
        <v>26</v>
      </c>
      <c r="T572">
        <f t="shared" si="29"/>
        <v>8.6659866513537007E-3</v>
      </c>
    </row>
    <row r="573" spans="1:20" x14ac:dyDescent="0.25">
      <c r="A573" t="s">
        <v>20</v>
      </c>
      <c r="B573" t="s">
        <v>21</v>
      </c>
      <c r="C573">
        <v>4</v>
      </c>
      <c r="D573">
        <v>500</v>
      </c>
      <c r="E573">
        <v>3</v>
      </c>
      <c r="F573" s="8">
        <v>39</v>
      </c>
      <c r="G573">
        <v>40</v>
      </c>
      <c r="H573" s="9" t="s">
        <v>96</v>
      </c>
      <c r="I573" s="10" t="s">
        <v>97</v>
      </c>
      <c r="J573" s="11" t="s">
        <v>98</v>
      </c>
      <c r="K573">
        <v>32</v>
      </c>
      <c r="L573" s="12">
        <f t="shared" si="31"/>
        <v>10.185916357881302</v>
      </c>
      <c r="M573">
        <v>4</v>
      </c>
      <c r="N573">
        <v>8</v>
      </c>
      <c r="P573" s="13"/>
      <c r="Q573" s="13"/>
      <c r="R573" t="s">
        <v>25</v>
      </c>
      <c r="S573" t="s">
        <v>26</v>
      </c>
      <c r="T573">
        <f t="shared" si="29"/>
        <v>8.1487330863050413E-3</v>
      </c>
    </row>
    <row r="574" spans="1:20" x14ac:dyDescent="0.25">
      <c r="A574" t="s">
        <v>20</v>
      </c>
      <c r="B574" t="s">
        <v>21</v>
      </c>
      <c r="C574">
        <v>4</v>
      </c>
      <c r="D574">
        <v>500</v>
      </c>
      <c r="E574">
        <v>3</v>
      </c>
      <c r="F574" s="8">
        <v>40</v>
      </c>
      <c r="G574">
        <v>41</v>
      </c>
      <c r="H574" s="9" t="s">
        <v>96</v>
      </c>
      <c r="I574" s="10" t="s">
        <v>97</v>
      </c>
      <c r="J574" s="11" t="s">
        <v>98</v>
      </c>
      <c r="K574">
        <v>65.5</v>
      </c>
      <c r="L574" s="12">
        <f t="shared" si="31"/>
        <v>20.84929754503829</v>
      </c>
      <c r="M574">
        <v>6</v>
      </c>
      <c r="N574">
        <v>13</v>
      </c>
      <c r="P574" s="13"/>
      <c r="Q574" s="13"/>
      <c r="R574" t="s">
        <v>85</v>
      </c>
      <c r="S574" t="s">
        <v>26</v>
      </c>
      <c r="T574">
        <f t="shared" si="29"/>
        <v>3.4140724730000196E-2</v>
      </c>
    </row>
    <row r="575" spans="1:20" x14ac:dyDescent="0.25">
      <c r="A575" t="s">
        <v>20</v>
      </c>
      <c r="B575" t="s">
        <v>21</v>
      </c>
      <c r="C575">
        <v>7</v>
      </c>
      <c r="D575">
        <v>500</v>
      </c>
      <c r="E575">
        <v>4</v>
      </c>
      <c r="F575" s="8">
        <v>38</v>
      </c>
      <c r="G575" s="8">
        <v>41</v>
      </c>
      <c r="H575" s="9" t="s">
        <v>96</v>
      </c>
      <c r="I575" s="10" t="s">
        <v>97</v>
      </c>
      <c r="J575" s="11" t="s">
        <v>98</v>
      </c>
      <c r="K575">
        <v>33</v>
      </c>
      <c r="L575" s="12">
        <f t="shared" si="31"/>
        <v>10.504226244065093</v>
      </c>
      <c r="M575">
        <v>8</v>
      </c>
      <c r="N575">
        <v>13</v>
      </c>
      <c r="P575" s="13"/>
      <c r="Q575" s="13"/>
      <c r="R575" t="s">
        <v>25</v>
      </c>
      <c r="S575" t="s">
        <v>26</v>
      </c>
      <c r="T575">
        <f t="shared" si="29"/>
        <v>8.6659866513537007E-3</v>
      </c>
    </row>
    <row r="576" spans="1:20" x14ac:dyDescent="0.25">
      <c r="A576" t="s">
        <v>20</v>
      </c>
      <c r="B576" t="s">
        <v>21</v>
      </c>
      <c r="C576">
        <v>3</v>
      </c>
      <c r="D576">
        <v>500</v>
      </c>
      <c r="E576" s="8">
        <v>3</v>
      </c>
      <c r="F576" s="8">
        <v>40</v>
      </c>
      <c r="G576" s="8">
        <v>42</v>
      </c>
      <c r="H576" s="9" t="s">
        <v>96</v>
      </c>
      <c r="I576" s="10" t="s">
        <v>97</v>
      </c>
      <c r="J576" s="11" t="s">
        <v>98</v>
      </c>
      <c r="K576">
        <v>56</v>
      </c>
      <c r="L576" s="12">
        <f t="shared" si="31"/>
        <v>17.82535362629228</v>
      </c>
      <c r="M576">
        <v>5.5</v>
      </c>
      <c r="N576" s="8">
        <v>11</v>
      </c>
      <c r="P576" s="13"/>
      <c r="Q576" s="13"/>
      <c r="R576" t="s">
        <v>25</v>
      </c>
      <c r="S576" s="14" t="s">
        <v>26</v>
      </c>
      <c r="T576">
        <f t="shared" si="29"/>
        <v>2.4955495076809196E-2</v>
      </c>
    </row>
    <row r="577" spans="1:20" x14ac:dyDescent="0.25">
      <c r="A577" t="s">
        <v>20</v>
      </c>
      <c r="B577" t="s">
        <v>21</v>
      </c>
      <c r="C577">
        <v>4</v>
      </c>
      <c r="D577">
        <v>500</v>
      </c>
      <c r="E577">
        <v>3</v>
      </c>
      <c r="F577" s="8" t="s">
        <v>157</v>
      </c>
      <c r="G577">
        <v>42</v>
      </c>
      <c r="H577" s="9" t="s">
        <v>96</v>
      </c>
      <c r="I577" s="10" t="s">
        <v>97</v>
      </c>
      <c r="J577" s="11" t="s">
        <v>98</v>
      </c>
      <c r="K577">
        <v>56.5</v>
      </c>
      <c r="L577" s="12">
        <f t="shared" si="31"/>
        <v>17.984508569384175</v>
      </c>
      <c r="M577">
        <v>6</v>
      </c>
      <c r="N577">
        <v>12</v>
      </c>
      <c r="P577" s="13"/>
      <c r="Q577" s="13"/>
      <c r="R577" t="s">
        <v>25</v>
      </c>
      <c r="S577" t="s">
        <v>26</v>
      </c>
      <c r="T577">
        <f t="shared" si="29"/>
        <v>2.5403118354255152E-2</v>
      </c>
    </row>
    <row r="578" spans="1:20" x14ac:dyDescent="0.25">
      <c r="A578" t="s">
        <v>20</v>
      </c>
      <c r="B578" t="s">
        <v>21</v>
      </c>
      <c r="C578">
        <v>3</v>
      </c>
      <c r="D578">
        <v>500</v>
      </c>
      <c r="E578" s="8">
        <v>3</v>
      </c>
      <c r="F578" s="8">
        <v>42</v>
      </c>
      <c r="G578" s="8">
        <v>44</v>
      </c>
      <c r="H578" s="9" t="s">
        <v>96</v>
      </c>
      <c r="I578" s="10" t="s">
        <v>97</v>
      </c>
      <c r="J578" s="11" t="s">
        <v>98</v>
      </c>
      <c r="K578">
        <v>52</v>
      </c>
      <c r="L578" s="12">
        <f t="shared" si="31"/>
        <v>16.552114081557114</v>
      </c>
      <c r="M578">
        <v>3.5</v>
      </c>
      <c r="N578" s="8">
        <v>12</v>
      </c>
      <c r="P578" s="13"/>
      <c r="Q578" s="13"/>
      <c r="R578" t="s">
        <v>25</v>
      </c>
      <c r="S578" s="14" t="s">
        <v>26</v>
      </c>
      <c r="T578">
        <f t="shared" si="29"/>
        <v>2.1517748306024244E-2</v>
      </c>
    </row>
    <row r="579" spans="1:20" x14ac:dyDescent="0.25">
      <c r="A579" t="s">
        <v>20</v>
      </c>
      <c r="B579" t="s">
        <v>21</v>
      </c>
      <c r="C579">
        <v>2</v>
      </c>
      <c r="D579">
        <v>500</v>
      </c>
      <c r="E579">
        <v>3</v>
      </c>
      <c r="F579" s="8">
        <v>43</v>
      </c>
      <c r="G579">
        <v>45</v>
      </c>
      <c r="H579" s="9" t="s">
        <v>96</v>
      </c>
      <c r="I579" s="10" t="s">
        <v>97</v>
      </c>
      <c r="J579" s="11" t="s">
        <v>98</v>
      </c>
      <c r="K579">
        <v>85</v>
      </c>
      <c r="L579" s="12">
        <f t="shared" si="31"/>
        <v>27.056340325622209</v>
      </c>
      <c r="M579">
        <v>8</v>
      </c>
      <c r="N579">
        <v>14</v>
      </c>
      <c r="P579" s="13"/>
      <c r="Q579" s="13"/>
      <c r="R579" t="s">
        <v>25</v>
      </c>
      <c r="S579" t="s">
        <v>26</v>
      </c>
      <c r="T579">
        <f t="shared" ref="T579:T633" si="32">PI()*(L579/2)*(L579/2)/10000</f>
        <v>5.7494723191947199E-2</v>
      </c>
    </row>
    <row r="580" spans="1:20" x14ac:dyDescent="0.25">
      <c r="A580" t="s">
        <v>20</v>
      </c>
      <c r="B580" t="s">
        <v>21</v>
      </c>
      <c r="C580">
        <v>4</v>
      </c>
      <c r="D580">
        <v>500</v>
      </c>
      <c r="E580">
        <v>4</v>
      </c>
      <c r="F580" s="8">
        <v>45</v>
      </c>
      <c r="G580">
        <v>47</v>
      </c>
      <c r="H580" s="9" t="s">
        <v>96</v>
      </c>
      <c r="I580" s="10" t="s">
        <v>97</v>
      </c>
      <c r="J580" s="11" t="s">
        <v>98</v>
      </c>
      <c r="K580">
        <v>34.5</v>
      </c>
      <c r="L580" s="12">
        <f t="shared" si="31"/>
        <v>10.981691073340778</v>
      </c>
      <c r="M580">
        <v>7.5</v>
      </c>
      <c r="N580">
        <v>11</v>
      </c>
      <c r="P580" s="13"/>
      <c r="Q580" s="13"/>
      <c r="R580" t="s">
        <v>25</v>
      </c>
      <c r="S580" t="s">
        <v>26</v>
      </c>
      <c r="T580">
        <f t="shared" si="32"/>
        <v>9.4717085507564219E-3</v>
      </c>
    </row>
    <row r="581" spans="1:20" x14ac:dyDescent="0.25">
      <c r="A581" t="s">
        <v>20</v>
      </c>
      <c r="B581" t="s">
        <v>21</v>
      </c>
      <c r="C581">
        <v>4</v>
      </c>
      <c r="D581">
        <v>500</v>
      </c>
      <c r="E581">
        <v>4</v>
      </c>
      <c r="F581" s="8">
        <v>48</v>
      </c>
      <c r="G581">
        <v>50</v>
      </c>
      <c r="H581" s="9" t="s">
        <v>96</v>
      </c>
      <c r="I581" s="10" t="s">
        <v>97</v>
      </c>
      <c r="J581" s="11" t="s">
        <v>98</v>
      </c>
      <c r="K581">
        <v>36</v>
      </c>
      <c r="L581" s="12">
        <f t="shared" si="31"/>
        <v>11.459155902616464</v>
      </c>
      <c r="M581">
        <v>5</v>
      </c>
      <c r="N581">
        <v>11</v>
      </c>
      <c r="P581" s="13"/>
      <c r="Q581" s="13"/>
      <c r="R581" t="s">
        <v>25</v>
      </c>
      <c r="S581" t="s">
        <v>26</v>
      </c>
      <c r="T581">
        <f t="shared" si="32"/>
        <v>1.0313240312354817E-2</v>
      </c>
    </row>
    <row r="582" spans="1:20" x14ac:dyDescent="0.25">
      <c r="A582" t="s">
        <v>20</v>
      </c>
      <c r="B582" t="s">
        <v>21</v>
      </c>
      <c r="C582">
        <v>4</v>
      </c>
      <c r="D582">
        <v>500</v>
      </c>
      <c r="E582">
        <v>4</v>
      </c>
      <c r="F582" s="8">
        <v>51</v>
      </c>
      <c r="G582">
        <v>53</v>
      </c>
      <c r="H582" s="9" t="s">
        <v>96</v>
      </c>
      <c r="I582" s="10" t="s">
        <v>97</v>
      </c>
      <c r="J582" s="11" t="s">
        <v>98</v>
      </c>
      <c r="K582">
        <v>33.5</v>
      </c>
      <c r="L582" s="12">
        <f t="shared" si="31"/>
        <v>10.663381187156988</v>
      </c>
      <c r="M582">
        <v>6</v>
      </c>
      <c r="N582">
        <v>13</v>
      </c>
      <c r="P582" s="13"/>
      <c r="Q582" s="13"/>
      <c r="R582" t="s">
        <v>25</v>
      </c>
      <c r="S582" t="s">
        <v>26</v>
      </c>
      <c r="T582">
        <f t="shared" si="32"/>
        <v>8.9305817442439771E-3</v>
      </c>
    </row>
    <row r="583" spans="1:20" x14ac:dyDescent="0.25">
      <c r="A583" t="s">
        <v>20</v>
      </c>
      <c r="B583" t="s">
        <v>21</v>
      </c>
      <c r="C583">
        <v>2</v>
      </c>
      <c r="D583">
        <v>500</v>
      </c>
      <c r="E583">
        <v>4</v>
      </c>
      <c r="F583" s="8">
        <v>50</v>
      </c>
      <c r="G583">
        <v>55</v>
      </c>
      <c r="H583" s="9" t="s">
        <v>96</v>
      </c>
      <c r="I583" s="10" t="s">
        <v>97</v>
      </c>
      <c r="J583" s="11" t="s">
        <v>98</v>
      </c>
      <c r="K583">
        <v>34.5</v>
      </c>
      <c r="L583" s="12">
        <f t="shared" si="31"/>
        <v>10.981691073340778</v>
      </c>
      <c r="M583">
        <v>6</v>
      </c>
      <c r="N583">
        <v>12</v>
      </c>
      <c r="P583" s="13"/>
      <c r="Q583" s="13"/>
      <c r="R583" t="s">
        <v>25</v>
      </c>
      <c r="S583" t="s">
        <v>26</v>
      </c>
      <c r="T583">
        <f t="shared" si="32"/>
        <v>9.4717085507564219E-3</v>
      </c>
    </row>
    <row r="584" spans="1:20" x14ac:dyDescent="0.25">
      <c r="A584" t="s">
        <v>20</v>
      </c>
      <c r="B584" t="s">
        <v>21</v>
      </c>
      <c r="C584">
        <v>4</v>
      </c>
      <c r="D584">
        <v>500</v>
      </c>
      <c r="E584">
        <v>4</v>
      </c>
      <c r="F584" s="8">
        <v>53</v>
      </c>
      <c r="G584">
        <v>55</v>
      </c>
      <c r="H584" s="9" t="s">
        <v>96</v>
      </c>
      <c r="I584" s="10" t="s">
        <v>97</v>
      </c>
      <c r="J584" s="11" t="s">
        <v>98</v>
      </c>
      <c r="K584">
        <v>50.5</v>
      </c>
      <c r="L584" s="12">
        <f t="shared" si="31"/>
        <v>16.074649252281429</v>
      </c>
      <c r="M584">
        <v>8</v>
      </c>
      <c r="N584">
        <v>13</v>
      </c>
      <c r="P584" s="13"/>
      <c r="Q584" s="13"/>
      <c r="R584" t="s">
        <v>25</v>
      </c>
      <c r="S584" t="s">
        <v>26</v>
      </c>
      <c r="T584">
        <f t="shared" si="32"/>
        <v>2.0294244681005304E-2</v>
      </c>
    </row>
    <row r="585" spans="1:20" x14ac:dyDescent="0.25">
      <c r="A585" t="s">
        <v>20</v>
      </c>
      <c r="B585" t="s">
        <v>21</v>
      </c>
      <c r="C585">
        <v>3</v>
      </c>
      <c r="D585">
        <v>500</v>
      </c>
      <c r="E585" s="8">
        <v>4</v>
      </c>
      <c r="F585" s="8">
        <v>48</v>
      </c>
      <c r="G585" s="8">
        <v>57</v>
      </c>
      <c r="H585" s="9" t="s">
        <v>96</v>
      </c>
      <c r="I585" s="10" t="s">
        <v>97</v>
      </c>
      <c r="J585" s="11" t="s">
        <v>98</v>
      </c>
      <c r="K585">
        <v>46</v>
      </c>
      <c r="L585" s="12">
        <f t="shared" si="31"/>
        <v>14.642254764454371</v>
      </c>
      <c r="M585">
        <v>5.5</v>
      </c>
      <c r="N585" s="8">
        <v>12</v>
      </c>
      <c r="P585" s="13"/>
      <c r="Q585" s="13"/>
      <c r="R585" t="s">
        <v>25</v>
      </c>
      <c r="S585" s="14" t="s">
        <v>26</v>
      </c>
      <c r="T585">
        <f t="shared" si="32"/>
        <v>1.6838592979122526E-2</v>
      </c>
    </row>
    <row r="586" spans="1:20" x14ac:dyDescent="0.25">
      <c r="A586" t="s">
        <v>20</v>
      </c>
      <c r="B586" t="s">
        <v>21</v>
      </c>
      <c r="C586">
        <v>2</v>
      </c>
      <c r="D586">
        <v>500</v>
      </c>
      <c r="E586">
        <v>4</v>
      </c>
      <c r="F586" s="8">
        <v>53</v>
      </c>
      <c r="G586">
        <v>58</v>
      </c>
      <c r="H586" s="9" t="s">
        <v>96</v>
      </c>
      <c r="I586" s="10" t="s">
        <v>97</v>
      </c>
      <c r="J586" s="11" t="s">
        <v>98</v>
      </c>
      <c r="K586">
        <v>45.5</v>
      </c>
      <c r="L586" s="12">
        <f t="shared" si="31"/>
        <v>14.483099821362476</v>
      </c>
      <c r="M586">
        <v>7</v>
      </c>
      <c r="N586">
        <v>13</v>
      </c>
      <c r="P586" s="13"/>
      <c r="Q586" s="13"/>
      <c r="R586" t="s">
        <v>25</v>
      </c>
      <c r="S586" t="s">
        <v>26</v>
      </c>
      <c r="T586">
        <f t="shared" si="32"/>
        <v>1.6474526046799814E-2</v>
      </c>
    </row>
    <row r="587" spans="1:20" x14ac:dyDescent="0.25">
      <c r="A587" t="s">
        <v>20</v>
      </c>
      <c r="B587" t="s">
        <v>21</v>
      </c>
      <c r="C587">
        <v>3</v>
      </c>
      <c r="D587">
        <v>500</v>
      </c>
      <c r="E587" s="8">
        <v>4</v>
      </c>
      <c r="F587" s="8">
        <v>49</v>
      </c>
      <c r="G587" s="8">
        <v>58</v>
      </c>
      <c r="H587" s="9" t="s">
        <v>96</v>
      </c>
      <c r="I587" s="10" t="s">
        <v>97</v>
      </c>
      <c r="J587" s="11" t="s">
        <v>98</v>
      </c>
      <c r="K587">
        <v>48.5</v>
      </c>
      <c r="L587" s="12">
        <f t="shared" si="31"/>
        <v>15.438029479913848</v>
      </c>
      <c r="M587">
        <v>6</v>
      </c>
      <c r="N587" s="8">
        <v>10</v>
      </c>
      <c r="P587" s="13"/>
      <c r="Q587" s="13"/>
      <c r="R587" t="s">
        <v>25</v>
      </c>
      <c r="S587" s="14" t="s">
        <v>26</v>
      </c>
      <c r="T587">
        <f t="shared" si="32"/>
        <v>1.8718610744395538E-2</v>
      </c>
    </row>
    <row r="588" spans="1:20" x14ac:dyDescent="0.25">
      <c r="A588" t="s">
        <v>20</v>
      </c>
      <c r="B588" t="s">
        <v>21</v>
      </c>
      <c r="C588">
        <v>2</v>
      </c>
      <c r="D588">
        <v>500</v>
      </c>
      <c r="E588">
        <v>4</v>
      </c>
      <c r="F588" s="8">
        <v>54</v>
      </c>
      <c r="G588">
        <v>59</v>
      </c>
      <c r="H588" s="9" t="s">
        <v>96</v>
      </c>
      <c r="I588" s="10" t="s">
        <v>97</v>
      </c>
      <c r="J588" s="11" t="s">
        <v>98</v>
      </c>
      <c r="K588">
        <v>40</v>
      </c>
      <c r="L588" s="12">
        <f t="shared" si="31"/>
        <v>12.732395447351628</v>
      </c>
      <c r="M588">
        <v>4</v>
      </c>
      <c r="N588">
        <v>8</v>
      </c>
      <c r="P588" s="13"/>
      <c r="Q588" s="13"/>
      <c r="R588" t="s">
        <v>85</v>
      </c>
      <c r="S588" t="s">
        <v>26</v>
      </c>
      <c r="T588">
        <f t="shared" si="32"/>
        <v>1.2732395447351628E-2</v>
      </c>
    </row>
    <row r="589" spans="1:20" x14ac:dyDescent="0.25">
      <c r="A589" t="s">
        <v>20</v>
      </c>
      <c r="B589" t="s">
        <v>21</v>
      </c>
      <c r="C589">
        <v>2</v>
      </c>
      <c r="D589">
        <v>500</v>
      </c>
      <c r="E589">
        <v>4</v>
      </c>
      <c r="F589" s="8" t="s">
        <v>158</v>
      </c>
      <c r="G589">
        <v>60</v>
      </c>
      <c r="H589" s="9" t="s">
        <v>96</v>
      </c>
      <c r="I589" s="10" t="s">
        <v>97</v>
      </c>
      <c r="J589" s="11" t="s">
        <v>98</v>
      </c>
      <c r="K589">
        <v>32.5</v>
      </c>
      <c r="L589" s="12">
        <f t="shared" si="31"/>
        <v>10.345071300973197</v>
      </c>
      <c r="M589">
        <v>5</v>
      </c>
      <c r="N589">
        <v>8</v>
      </c>
      <c r="P589" s="13"/>
      <c r="Q589" s="13"/>
      <c r="R589" t="s">
        <v>25</v>
      </c>
      <c r="S589" t="s">
        <v>26</v>
      </c>
      <c r="T589">
        <f t="shared" si="32"/>
        <v>8.4053704320407232E-3</v>
      </c>
    </row>
    <row r="590" spans="1:20" x14ac:dyDescent="0.25">
      <c r="A590" t="s">
        <v>20</v>
      </c>
      <c r="B590" t="s">
        <v>21</v>
      </c>
      <c r="C590">
        <v>8</v>
      </c>
      <c r="D590">
        <v>5</v>
      </c>
      <c r="F590" s="8">
        <v>2</v>
      </c>
      <c r="G590" s="8">
        <v>2</v>
      </c>
      <c r="H590" s="9" t="s">
        <v>22</v>
      </c>
      <c r="I590" s="10" t="s">
        <v>23</v>
      </c>
      <c r="J590" s="11" t="s">
        <v>24</v>
      </c>
      <c r="N590">
        <v>4</v>
      </c>
      <c r="O590">
        <v>2</v>
      </c>
      <c r="P590" s="18">
        <v>2</v>
      </c>
      <c r="Q590" s="18">
        <f>O590*P590</f>
        <v>4</v>
      </c>
    </row>
    <row r="591" spans="1:20" x14ac:dyDescent="0.25">
      <c r="A591" t="s">
        <v>20</v>
      </c>
      <c r="B591" t="s">
        <v>21</v>
      </c>
      <c r="C591">
        <v>8</v>
      </c>
      <c r="D591">
        <v>5</v>
      </c>
      <c r="F591" s="8">
        <v>3</v>
      </c>
      <c r="G591" s="8">
        <v>3</v>
      </c>
      <c r="H591" s="9" t="s">
        <v>159</v>
      </c>
      <c r="I591" s="19" t="s">
        <v>160</v>
      </c>
      <c r="J591" s="11" t="s">
        <v>161</v>
      </c>
      <c r="N591">
        <v>3</v>
      </c>
      <c r="O591">
        <v>1.5</v>
      </c>
      <c r="P591" s="18">
        <v>1</v>
      </c>
      <c r="Q591" s="18">
        <f>O591*P591</f>
        <v>1.5</v>
      </c>
    </row>
    <row r="592" spans="1:20" x14ac:dyDescent="0.25">
      <c r="A592" t="s">
        <v>20</v>
      </c>
      <c r="B592" t="s">
        <v>21</v>
      </c>
      <c r="C592">
        <v>9</v>
      </c>
      <c r="D592">
        <v>100</v>
      </c>
      <c r="E592" s="8">
        <v>1</v>
      </c>
      <c r="F592" s="8">
        <v>10</v>
      </c>
      <c r="G592" s="8">
        <v>10</v>
      </c>
      <c r="H592" s="9" t="s">
        <v>38</v>
      </c>
      <c r="I592" s="35" t="s">
        <v>162</v>
      </c>
      <c r="J592" s="36" t="s">
        <v>163</v>
      </c>
      <c r="K592" s="8">
        <v>22</v>
      </c>
      <c r="L592" s="12">
        <f>K592/PI()</f>
        <v>7.0028174960433951</v>
      </c>
      <c r="M592" s="8">
        <v>7</v>
      </c>
      <c r="N592" s="8">
        <v>9</v>
      </c>
      <c r="P592" s="13"/>
      <c r="Q592" s="13"/>
      <c r="R592" t="s">
        <v>25</v>
      </c>
      <c r="S592" s="14" t="s">
        <v>26</v>
      </c>
      <c r="T592">
        <f t="shared" si="32"/>
        <v>3.8515496228238677E-3</v>
      </c>
    </row>
    <row r="593" spans="1:20" x14ac:dyDescent="0.25">
      <c r="A593" t="s">
        <v>20</v>
      </c>
      <c r="B593" t="s">
        <v>21</v>
      </c>
      <c r="C593">
        <v>8</v>
      </c>
      <c r="D593">
        <v>500</v>
      </c>
      <c r="E593">
        <v>3</v>
      </c>
      <c r="F593" s="8">
        <v>38</v>
      </c>
      <c r="G593">
        <v>43</v>
      </c>
      <c r="H593" s="9" t="s">
        <v>38</v>
      </c>
      <c r="I593" s="35" t="s">
        <v>162</v>
      </c>
      <c r="J593" s="36" t="s">
        <v>163</v>
      </c>
      <c r="K593">
        <v>32</v>
      </c>
      <c r="L593" s="12">
        <f>K593/PI()</f>
        <v>10.185916357881302</v>
      </c>
      <c r="M593">
        <v>4.5</v>
      </c>
      <c r="N593" s="13">
        <v>7</v>
      </c>
      <c r="P593" s="13"/>
      <c r="Q593" s="13"/>
      <c r="R593" t="s">
        <v>25</v>
      </c>
      <c r="S593" t="s">
        <v>93</v>
      </c>
      <c r="T593">
        <f t="shared" si="32"/>
        <v>8.1487330863050413E-3</v>
      </c>
    </row>
    <row r="594" spans="1:20" x14ac:dyDescent="0.25">
      <c r="A594" t="s">
        <v>20</v>
      </c>
      <c r="B594" t="s">
        <v>21</v>
      </c>
      <c r="C594">
        <v>8</v>
      </c>
      <c r="D594">
        <v>500</v>
      </c>
      <c r="E594">
        <v>4</v>
      </c>
      <c r="F594" s="8">
        <v>46</v>
      </c>
      <c r="G594">
        <v>51</v>
      </c>
      <c r="H594" s="9" t="s">
        <v>38</v>
      </c>
      <c r="I594" s="35" t="s">
        <v>162</v>
      </c>
      <c r="J594" s="36" t="s">
        <v>163</v>
      </c>
      <c r="K594">
        <v>31.5</v>
      </c>
      <c r="L594" s="12">
        <f>K594/PI()</f>
        <v>10.026761414789407</v>
      </c>
      <c r="M594">
        <v>5</v>
      </c>
      <c r="N594" s="13">
        <v>9</v>
      </c>
      <c r="P594" s="13"/>
      <c r="Q594" s="13"/>
      <c r="R594" t="s">
        <v>25</v>
      </c>
      <c r="S594" t="s">
        <v>26</v>
      </c>
      <c r="T594">
        <f t="shared" si="32"/>
        <v>7.8960746141466566E-3</v>
      </c>
    </row>
    <row r="595" spans="1:20" x14ac:dyDescent="0.25">
      <c r="A595" t="s">
        <v>20</v>
      </c>
      <c r="B595" t="s">
        <v>21</v>
      </c>
      <c r="C595">
        <v>8</v>
      </c>
      <c r="D595">
        <v>5</v>
      </c>
      <c r="F595" s="8">
        <v>4</v>
      </c>
      <c r="G595" s="8">
        <v>4</v>
      </c>
      <c r="H595" s="9" t="s">
        <v>96</v>
      </c>
      <c r="I595" s="10" t="s">
        <v>97</v>
      </c>
      <c r="J595" s="11" t="s">
        <v>98</v>
      </c>
      <c r="N595">
        <v>3</v>
      </c>
      <c r="O595">
        <v>0.8</v>
      </c>
      <c r="P595" s="18">
        <v>0.6</v>
      </c>
      <c r="Q595" s="18">
        <f>O595*P595</f>
        <v>0.48</v>
      </c>
    </row>
    <row r="596" spans="1:20" x14ac:dyDescent="0.25">
      <c r="A596" t="s">
        <v>20</v>
      </c>
      <c r="B596" t="s">
        <v>21</v>
      </c>
      <c r="C596">
        <v>8</v>
      </c>
      <c r="D596">
        <v>5</v>
      </c>
      <c r="F596" s="8">
        <v>5</v>
      </c>
      <c r="G596" s="8">
        <v>5</v>
      </c>
      <c r="H596" s="9" t="s">
        <v>105</v>
      </c>
      <c r="I596" s="19" t="s">
        <v>106</v>
      </c>
      <c r="J596" s="11" t="s">
        <v>107</v>
      </c>
      <c r="N596">
        <v>3</v>
      </c>
      <c r="O596">
        <v>2</v>
      </c>
      <c r="P596" s="18">
        <v>1.5</v>
      </c>
      <c r="Q596" s="18">
        <f>O596*P596</f>
        <v>3</v>
      </c>
    </row>
    <row r="597" spans="1:20" x14ac:dyDescent="0.25">
      <c r="A597" t="s">
        <v>20</v>
      </c>
      <c r="B597" t="s">
        <v>21</v>
      </c>
      <c r="C597">
        <v>7</v>
      </c>
      <c r="D597">
        <v>100</v>
      </c>
      <c r="E597">
        <v>1</v>
      </c>
      <c r="F597" s="8">
        <v>2</v>
      </c>
      <c r="G597">
        <v>2</v>
      </c>
      <c r="H597" s="15" t="s">
        <v>145</v>
      </c>
      <c r="I597" s="16" t="s">
        <v>164</v>
      </c>
      <c r="J597" s="17" t="s">
        <v>165</v>
      </c>
      <c r="K597">
        <v>22</v>
      </c>
      <c r="L597" s="12">
        <f>K597/PI()</f>
        <v>7.0028174960433951</v>
      </c>
      <c r="M597">
        <v>4.5</v>
      </c>
      <c r="N597">
        <v>8</v>
      </c>
      <c r="P597" s="13"/>
      <c r="Q597" s="13"/>
      <c r="R597" t="s">
        <v>25</v>
      </c>
      <c r="S597" t="s">
        <v>26</v>
      </c>
      <c r="T597">
        <f t="shared" si="32"/>
        <v>3.8515496228238677E-3</v>
      </c>
    </row>
    <row r="598" spans="1:20" x14ac:dyDescent="0.25">
      <c r="A598" t="s">
        <v>20</v>
      </c>
      <c r="B598" t="s">
        <v>21</v>
      </c>
      <c r="C598">
        <v>8</v>
      </c>
      <c r="D598">
        <v>5</v>
      </c>
      <c r="F598" s="8">
        <v>6</v>
      </c>
      <c r="G598" s="8">
        <v>6</v>
      </c>
      <c r="H598" s="9" t="s">
        <v>102</v>
      </c>
      <c r="I598" s="19" t="s">
        <v>103</v>
      </c>
      <c r="J598" s="11" t="s">
        <v>104</v>
      </c>
      <c r="N598">
        <v>5</v>
      </c>
      <c r="O598">
        <v>1.2</v>
      </c>
      <c r="P598" s="18">
        <v>1</v>
      </c>
      <c r="Q598" s="18">
        <f>O598*P598</f>
        <v>1.2</v>
      </c>
    </row>
    <row r="599" spans="1:20" x14ac:dyDescent="0.25">
      <c r="A599" t="s">
        <v>20</v>
      </c>
      <c r="B599" t="s">
        <v>21</v>
      </c>
      <c r="C599">
        <v>8</v>
      </c>
      <c r="D599">
        <v>5</v>
      </c>
      <c r="F599" s="8">
        <v>7</v>
      </c>
      <c r="G599" s="8">
        <v>7</v>
      </c>
      <c r="H599" s="15" t="s">
        <v>145</v>
      </c>
      <c r="I599" s="16" t="s">
        <v>164</v>
      </c>
      <c r="J599" s="17" t="s">
        <v>165</v>
      </c>
      <c r="N599">
        <v>1.5</v>
      </c>
      <c r="O599">
        <v>0.6</v>
      </c>
      <c r="P599" s="18">
        <v>0.4</v>
      </c>
      <c r="Q599" s="18">
        <f>O599*P599</f>
        <v>0.24</v>
      </c>
    </row>
    <row r="600" spans="1:20" x14ac:dyDescent="0.25">
      <c r="A600" t="s">
        <v>20</v>
      </c>
      <c r="B600" t="s">
        <v>21</v>
      </c>
      <c r="C600">
        <v>2</v>
      </c>
      <c r="D600">
        <v>500</v>
      </c>
      <c r="E600">
        <v>4</v>
      </c>
      <c r="F600" s="8">
        <v>51</v>
      </c>
      <c r="G600">
        <v>56</v>
      </c>
      <c r="H600" s="15" t="s">
        <v>145</v>
      </c>
      <c r="I600" s="16" t="s">
        <v>164</v>
      </c>
      <c r="J600" s="17" t="s">
        <v>165</v>
      </c>
      <c r="K600">
        <v>60.5</v>
      </c>
      <c r="L600" s="12">
        <f>K600/PI()</f>
        <v>19.257748114119337</v>
      </c>
      <c r="M600">
        <v>4</v>
      </c>
      <c r="N600">
        <v>14</v>
      </c>
      <c r="P600" s="13"/>
      <c r="Q600" s="13"/>
      <c r="R600" t="s">
        <v>25</v>
      </c>
      <c r="S600" t="s">
        <v>26</v>
      </c>
      <c r="T600">
        <f t="shared" si="32"/>
        <v>2.9127344022605497E-2</v>
      </c>
    </row>
    <row r="601" spans="1:20" x14ac:dyDescent="0.25">
      <c r="A601" t="s">
        <v>20</v>
      </c>
      <c r="B601" t="s">
        <v>21</v>
      </c>
      <c r="C601">
        <v>8</v>
      </c>
      <c r="D601">
        <v>5</v>
      </c>
      <c r="F601" s="8">
        <v>8</v>
      </c>
      <c r="G601" s="8">
        <v>8</v>
      </c>
      <c r="H601" s="9" t="s">
        <v>52</v>
      </c>
      <c r="I601" s="19" t="s">
        <v>124</v>
      </c>
      <c r="J601" s="20" t="s">
        <v>125</v>
      </c>
      <c r="N601">
        <v>1.6</v>
      </c>
      <c r="O601">
        <v>0.8</v>
      </c>
      <c r="P601" s="18">
        <v>0.4</v>
      </c>
      <c r="Q601" s="18">
        <f t="shared" ref="Q601:Q611" si="33">O601*P601</f>
        <v>0.32000000000000006</v>
      </c>
    </row>
    <row r="602" spans="1:20" x14ac:dyDescent="0.25">
      <c r="A602" t="s">
        <v>20</v>
      </c>
      <c r="B602" t="s">
        <v>21</v>
      </c>
      <c r="C602">
        <v>8</v>
      </c>
      <c r="D602">
        <v>5</v>
      </c>
      <c r="F602" s="8">
        <v>9</v>
      </c>
      <c r="G602" s="8">
        <v>9</v>
      </c>
      <c r="H602" s="9" t="s">
        <v>22</v>
      </c>
      <c r="I602" s="10" t="s">
        <v>23</v>
      </c>
      <c r="J602" s="11" t="s">
        <v>24</v>
      </c>
      <c r="N602">
        <v>1</v>
      </c>
      <c r="O602">
        <v>0.6</v>
      </c>
      <c r="P602" s="18">
        <v>0.4</v>
      </c>
      <c r="Q602" s="18">
        <f t="shared" si="33"/>
        <v>0.24</v>
      </c>
    </row>
    <row r="603" spans="1:20" x14ac:dyDescent="0.25">
      <c r="A603" t="s">
        <v>20</v>
      </c>
      <c r="B603" t="s">
        <v>21</v>
      </c>
      <c r="C603">
        <v>8</v>
      </c>
      <c r="D603">
        <v>5</v>
      </c>
      <c r="F603" s="8">
        <v>10</v>
      </c>
      <c r="G603" s="8">
        <v>10</v>
      </c>
      <c r="H603" s="9" t="s">
        <v>22</v>
      </c>
      <c r="I603" s="10" t="s">
        <v>23</v>
      </c>
      <c r="J603" s="11" t="s">
        <v>24</v>
      </c>
      <c r="N603">
        <v>1</v>
      </c>
      <c r="O603">
        <v>0.5</v>
      </c>
      <c r="P603" s="18">
        <v>0.4</v>
      </c>
      <c r="Q603" s="18">
        <f t="shared" si="33"/>
        <v>0.2</v>
      </c>
    </row>
    <row r="604" spans="1:20" x14ac:dyDescent="0.25">
      <c r="A604" t="s">
        <v>20</v>
      </c>
      <c r="B604" t="s">
        <v>21</v>
      </c>
      <c r="C604">
        <v>8</v>
      </c>
      <c r="D604">
        <v>5</v>
      </c>
      <c r="F604" s="8">
        <v>11</v>
      </c>
      <c r="G604" s="8">
        <v>11</v>
      </c>
      <c r="H604" s="9" t="s">
        <v>22</v>
      </c>
      <c r="I604" s="10" t="s">
        <v>23</v>
      </c>
      <c r="J604" s="11" t="s">
        <v>24</v>
      </c>
      <c r="N604">
        <v>0.4</v>
      </c>
      <c r="O604">
        <v>0.2</v>
      </c>
      <c r="P604" s="18">
        <v>0.1</v>
      </c>
      <c r="Q604" s="18">
        <f t="shared" si="33"/>
        <v>2.0000000000000004E-2</v>
      </c>
    </row>
    <row r="605" spans="1:20" x14ac:dyDescent="0.25">
      <c r="A605" t="s">
        <v>20</v>
      </c>
      <c r="B605" t="s">
        <v>21</v>
      </c>
      <c r="C605">
        <v>8</v>
      </c>
      <c r="D605">
        <v>5</v>
      </c>
      <c r="F605" s="8">
        <v>12</v>
      </c>
      <c r="G605" s="8">
        <v>12</v>
      </c>
      <c r="H605" s="9" t="s">
        <v>159</v>
      </c>
      <c r="I605" s="19" t="s">
        <v>160</v>
      </c>
      <c r="J605" s="11" t="s">
        <v>161</v>
      </c>
      <c r="N605">
        <v>0.9</v>
      </c>
      <c r="O605">
        <v>0.6</v>
      </c>
      <c r="P605" s="18">
        <v>0.5</v>
      </c>
      <c r="Q605" s="18">
        <f t="shared" si="33"/>
        <v>0.3</v>
      </c>
    </row>
    <row r="606" spans="1:20" x14ac:dyDescent="0.25">
      <c r="A606" t="s">
        <v>20</v>
      </c>
      <c r="B606" t="s">
        <v>21</v>
      </c>
      <c r="C606">
        <v>8</v>
      </c>
      <c r="D606">
        <v>5</v>
      </c>
      <c r="F606" s="8">
        <v>13</v>
      </c>
      <c r="G606" s="8">
        <v>13</v>
      </c>
      <c r="H606" s="9" t="s">
        <v>52</v>
      </c>
      <c r="I606" s="19" t="s">
        <v>124</v>
      </c>
      <c r="J606" s="20" t="s">
        <v>125</v>
      </c>
      <c r="N606">
        <v>1</v>
      </c>
      <c r="O606">
        <v>0.6</v>
      </c>
      <c r="P606" s="18">
        <v>0.6</v>
      </c>
      <c r="Q606" s="18">
        <f t="shared" si="33"/>
        <v>0.36</v>
      </c>
    </row>
    <row r="607" spans="1:20" x14ac:dyDescent="0.25">
      <c r="A607" t="s">
        <v>20</v>
      </c>
      <c r="B607" t="s">
        <v>21</v>
      </c>
      <c r="C607">
        <v>8</v>
      </c>
      <c r="D607">
        <v>5</v>
      </c>
      <c r="F607" s="8">
        <v>14</v>
      </c>
      <c r="G607" s="8">
        <v>14</v>
      </c>
      <c r="H607" s="24" t="s">
        <v>166</v>
      </c>
      <c r="I607" s="19" t="s">
        <v>167</v>
      </c>
      <c r="J607" s="11" t="s">
        <v>168</v>
      </c>
      <c r="N607">
        <v>1.2</v>
      </c>
      <c r="O607">
        <v>0.8</v>
      </c>
      <c r="P607" s="18">
        <v>0.4</v>
      </c>
      <c r="Q607" s="18">
        <f t="shared" si="33"/>
        <v>0.32000000000000006</v>
      </c>
    </row>
    <row r="608" spans="1:20" x14ac:dyDescent="0.25">
      <c r="A608" t="s">
        <v>20</v>
      </c>
      <c r="B608" t="s">
        <v>21</v>
      </c>
      <c r="C608">
        <v>8</v>
      </c>
      <c r="D608">
        <v>5</v>
      </c>
      <c r="F608" s="8">
        <v>15</v>
      </c>
      <c r="G608" s="8">
        <v>15</v>
      </c>
      <c r="H608" s="26" t="s">
        <v>128</v>
      </c>
      <c r="I608" s="34" t="s">
        <v>129</v>
      </c>
      <c r="J608" s="25" t="s">
        <v>130</v>
      </c>
      <c r="N608">
        <v>1.7</v>
      </c>
      <c r="O608">
        <v>0.4</v>
      </c>
      <c r="P608" s="18">
        <v>0.3</v>
      </c>
      <c r="Q608" s="18">
        <f t="shared" si="33"/>
        <v>0.12</v>
      </c>
    </row>
    <row r="609" spans="1:52" x14ac:dyDescent="0.25">
      <c r="A609" t="s">
        <v>20</v>
      </c>
      <c r="B609" t="s">
        <v>21</v>
      </c>
      <c r="C609">
        <v>8</v>
      </c>
      <c r="D609">
        <v>5</v>
      </c>
      <c r="F609" s="8">
        <v>16</v>
      </c>
      <c r="G609" s="8">
        <v>16</v>
      </c>
      <c r="H609" s="25" t="s">
        <v>52</v>
      </c>
      <c r="I609" s="25" t="s">
        <v>63</v>
      </c>
      <c r="J609" s="25" t="s">
        <v>64</v>
      </c>
      <c r="N609">
        <v>2</v>
      </c>
      <c r="O609">
        <v>0.5</v>
      </c>
      <c r="P609" s="18">
        <v>0.5</v>
      </c>
      <c r="Q609" s="18">
        <f t="shared" si="33"/>
        <v>0.25</v>
      </c>
    </row>
    <row r="610" spans="1:52" x14ac:dyDescent="0.25">
      <c r="A610" t="s">
        <v>20</v>
      </c>
      <c r="B610" t="s">
        <v>21</v>
      </c>
      <c r="C610">
        <v>9</v>
      </c>
      <c r="D610">
        <v>5</v>
      </c>
      <c r="E610" s="8"/>
      <c r="F610" s="8">
        <v>1</v>
      </c>
      <c r="G610" s="8">
        <v>1</v>
      </c>
      <c r="H610" s="9" t="s">
        <v>169</v>
      </c>
      <c r="I610" s="19" t="s">
        <v>170</v>
      </c>
      <c r="J610" s="25" t="s">
        <v>171</v>
      </c>
      <c r="N610" s="8">
        <v>6</v>
      </c>
      <c r="O610">
        <v>0.3</v>
      </c>
      <c r="P610" s="18">
        <v>2</v>
      </c>
      <c r="Q610" s="18">
        <f t="shared" si="33"/>
        <v>0.6</v>
      </c>
      <c r="S610" s="14" t="s">
        <v>26</v>
      </c>
    </row>
    <row r="611" spans="1:52" x14ac:dyDescent="0.25">
      <c r="A611" t="s">
        <v>20</v>
      </c>
      <c r="B611" t="s">
        <v>21</v>
      </c>
      <c r="C611">
        <v>9</v>
      </c>
      <c r="D611">
        <v>5</v>
      </c>
      <c r="E611" s="8"/>
      <c r="F611" s="8">
        <v>2</v>
      </c>
      <c r="G611" s="8">
        <v>2</v>
      </c>
      <c r="H611" s="9" t="s">
        <v>78</v>
      </c>
      <c r="I611" s="19" t="s">
        <v>89</v>
      </c>
      <c r="J611" s="11" t="s">
        <v>90</v>
      </c>
      <c r="N611" s="8">
        <v>1.5</v>
      </c>
      <c r="O611">
        <v>0.4</v>
      </c>
      <c r="P611" s="18">
        <v>0.4</v>
      </c>
      <c r="Q611" s="18">
        <f t="shared" si="33"/>
        <v>0.16000000000000003</v>
      </c>
      <c r="S611" s="14" t="s">
        <v>26</v>
      </c>
    </row>
    <row r="612" spans="1:52" x14ac:dyDescent="0.25">
      <c r="A612" t="s">
        <v>20</v>
      </c>
      <c r="B612" t="s">
        <v>21</v>
      </c>
      <c r="C612">
        <v>3</v>
      </c>
      <c r="D612">
        <v>500</v>
      </c>
      <c r="E612" s="8">
        <v>1</v>
      </c>
      <c r="F612" s="8">
        <v>4</v>
      </c>
      <c r="G612" s="8">
        <v>4</v>
      </c>
      <c r="H612" s="15" t="s">
        <v>172</v>
      </c>
      <c r="I612" s="16" t="s">
        <v>173</v>
      </c>
      <c r="J612" s="17" t="s">
        <v>174</v>
      </c>
      <c r="K612">
        <v>38</v>
      </c>
      <c r="L612" s="12">
        <f>K612/PI()</f>
        <v>12.095775674984045</v>
      </c>
      <c r="M612">
        <v>7</v>
      </c>
      <c r="N612" s="8">
        <v>9</v>
      </c>
      <c r="P612" s="13"/>
      <c r="Q612" s="13"/>
      <c r="R612" t="s">
        <v>25</v>
      </c>
      <c r="S612" s="14" t="s">
        <v>26</v>
      </c>
      <c r="T612">
        <f t="shared" si="32"/>
        <v>1.1490986891234843E-2</v>
      </c>
    </row>
    <row r="613" spans="1:52" x14ac:dyDescent="0.25">
      <c r="A613" t="s">
        <v>20</v>
      </c>
      <c r="B613" t="s">
        <v>21</v>
      </c>
      <c r="C613">
        <v>2</v>
      </c>
      <c r="D613">
        <v>100</v>
      </c>
      <c r="E613">
        <v>1</v>
      </c>
      <c r="F613">
        <v>4</v>
      </c>
      <c r="G613">
        <v>4</v>
      </c>
      <c r="H613" s="24" t="s">
        <v>172</v>
      </c>
      <c r="I613" s="16" t="s">
        <v>173</v>
      </c>
      <c r="J613" s="17" t="s">
        <v>174</v>
      </c>
      <c r="K613">
        <v>16</v>
      </c>
      <c r="L613" s="12">
        <f>K613/PI()</f>
        <v>5.0929581789406511</v>
      </c>
      <c r="M613">
        <v>6</v>
      </c>
      <c r="N613">
        <v>11</v>
      </c>
      <c r="P613" s="13"/>
      <c r="Q613" s="13"/>
      <c r="R613" t="s">
        <v>25</v>
      </c>
      <c r="S613" t="s">
        <v>26</v>
      </c>
      <c r="T613">
        <f t="shared" si="32"/>
        <v>2.0371832715762603E-3</v>
      </c>
    </row>
    <row r="614" spans="1:52" x14ac:dyDescent="0.25">
      <c r="A614" t="s">
        <v>20</v>
      </c>
      <c r="B614" t="s">
        <v>21</v>
      </c>
      <c r="C614">
        <v>9</v>
      </c>
      <c r="D614">
        <v>5</v>
      </c>
      <c r="E614" s="8"/>
      <c r="F614" s="8">
        <v>3</v>
      </c>
      <c r="G614" s="8">
        <v>3</v>
      </c>
      <c r="H614" s="9" t="s">
        <v>43</v>
      </c>
      <c r="I614" s="10" t="s">
        <v>44</v>
      </c>
      <c r="J614" s="11" t="s">
        <v>45</v>
      </c>
      <c r="N614" s="8">
        <v>3</v>
      </c>
      <c r="O614">
        <v>1</v>
      </c>
      <c r="P614" s="18">
        <v>1</v>
      </c>
      <c r="Q614" s="18">
        <f>O614*P614</f>
        <v>1</v>
      </c>
      <c r="S614" s="14" t="s">
        <v>26</v>
      </c>
    </row>
    <row r="615" spans="1:52" x14ac:dyDescent="0.25">
      <c r="A615" t="s">
        <v>20</v>
      </c>
      <c r="B615" t="s">
        <v>21</v>
      </c>
      <c r="C615">
        <v>2</v>
      </c>
      <c r="D615">
        <v>100</v>
      </c>
      <c r="E615">
        <v>2</v>
      </c>
      <c r="F615">
        <v>9</v>
      </c>
      <c r="G615">
        <v>9</v>
      </c>
      <c r="H615" s="24" t="s">
        <v>172</v>
      </c>
      <c r="I615" s="16" t="s">
        <v>173</v>
      </c>
      <c r="J615" s="17" t="s">
        <v>174</v>
      </c>
      <c r="K615">
        <v>17</v>
      </c>
      <c r="L615" s="12">
        <f>K615/PI()</f>
        <v>5.4112680651244416</v>
      </c>
      <c r="M615">
        <v>8</v>
      </c>
      <c r="N615">
        <v>9</v>
      </c>
      <c r="P615" s="13"/>
      <c r="Q615" s="13"/>
      <c r="R615" t="s">
        <v>25</v>
      </c>
      <c r="S615" t="s">
        <v>26</v>
      </c>
      <c r="T615">
        <f t="shared" si="32"/>
        <v>2.2997889276778877E-3</v>
      </c>
    </row>
    <row r="616" spans="1:52" x14ac:dyDescent="0.25">
      <c r="A616" t="s">
        <v>20</v>
      </c>
      <c r="B616" t="s">
        <v>21</v>
      </c>
      <c r="C616">
        <v>9</v>
      </c>
      <c r="D616">
        <v>5</v>
      </c>
      <c r="E616" s="8"/>
      <c r="F616" s="8">
        <v>4</v>
      </c>
      <c r="G616" s="8">
        <v>4</v>
      </c>
      <c r="H616" s="9" t="s">
        <v>43</v>
      </c>
      <c r="I616" s="10" t="s">
        <v>44</v>
      </c>
      <c r="J616" s="11" t="s">
        <v>45</v>
      </c>
      <c r="N616" s="8">
        <v>1.9</v>
      </c>
      <c r="O616">
        <v>1.5</v>
      </c>
      <c r="P616" s="18">
        <v>1</v>
      </c>
      <c r="Q616" s="18">
        <f>O616*P616</f>
        <v>1.5</v>
      </c>
      <c r="S616" s="14" t="s">
        <v>26</v>
      </c>
    </row>
    <row r="617" spans="1:52" x14ac:dyDescent="0.25">
      <c r="A617" t="s">
        <v>20</v>
      </c>
      <c r="B617" t="s">
        <v>21</v>
      </c>
      <c r="C617">
        <v>9</v>
      </c>
      <c r="D617">
        <v>5</v>
      </c>
      <c r="E617" s="8"/>
      <c r="F617" s="8">
        <v>5</v>
      </c>
      <c r="G617" s="8">
        <v>5</v>
      </c>
      <c r="H617" s="9" t="s">
        <v>43</v>
      </c>
      <c r="I617" s="10" t="s">
        <v>44</v>
      </c>
      <c r="J617" s="11" t="s">
        <v>45</v>
      </c>
      <c r="N617" s="8">
        <v>1.6</v>
      </c>
      <c r="O617">
        <v>1</v>
      </c>
      <c r="P617" s="18">
        <v>0.8</v>
      </c>
      <c r="Q617" s="18">
        <f>O617*P617</f>
        <v>0.8</v>
      </c>
      <c r="S617" s="14" t="s">
        <v>26</v>
      </c>
    </row>
    <row r="618" spans="1:52" s="38" customFormat="1" x14ac:dyDescent="0.25">
      <c r="A618" t="s">
        <v>20</v>
      </c>
      <c r="B618" t="s">
        <v>21</v>
      </c>
      <c r="C618">
        <v>9</v>
      </c>
      <c r="D618">
        <v>5</v>
      </c>
      <c r="E618" s="8"/>
      <c r="F618" s="8">
        <v>6</v>
      </c>
      <c r="G618" s="8">
        <v>6</v>
      </c>
      <c r="H618" s="9" t="s">
        <v>38</v>
      </c>
      <c r="I618" s="10" t="s">
        <v>175</v>
      </c>
      <c r="J618" s="25" t="s">
        <v>176</v>
      </c>
      <c r="K618"/>
      <c r="L618"/>
      <c r="M618"/>
      <c r="N618" s="8">
        <v>2.5</v>
      </c>
      <c r="O618">
        <v>0.4</v>
      </c>
      <c r="P618" s="18">
        <v>0.1</v>
      </c>
      <c r="Q618" s="18">
        <f>O618*P618</f>
        <v>4.0000000000000008E-2</v>
      </c>
      <c r="R618"/>
      <c r="S618" s="14" t="s">
        <v>26</v>
      </c>
      <c r="T618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</row>
    <row r="619" spans="1:52" x14ac:dyDescent="0.25">
      <c r="A619" t="s">
        <v>20</v>
      </c>
      <c r="B619" t="s">
        <v>21</v>
      </c>
      <c r="C619">
        <v>9</v>
      </c>
      <c r="D619">
        <v>5</v>
      </c>
      <c r="E619" s="8"/>
      <c r="F619" s="8">
        <v>7</v>
      </c>
      <c r="G619" s="8">
        <v>7</v>
      </c>
      <c r="H619" s="9" t="s">
        <v>38</v>
      </c>
      <c r="I619" s="10" t="s">
        <v>175</v>
      </c>
      <c r="J619" s="25" t="s">
        <v>176</v>
      </c>
      <c r="N619" s="8">
        <v>0.9</v>
      </c>
      <c r="O619">
        <v>0.4</v>
      </c>
      <c r="P619" s="18">
        <v>0.3</v>
      </c>
      <c r="Q619" s="18">
        <f>O619*P619</f>
        <v>0.12</v>
      </c>
      <c r="S619" s="14" t="s">
        <v>26</v>
      </c>
    </row>
    <row r="620" spans="1:52" x14ac:dyDescent="0.25">
      <c r="A620" t="s">
        <v>20</v>
      </c>
      <c r="B620" t="s">
        <v>21</v>
      </c>
      <c r="C620">
        <v>8</v>
      </c>
      <c r="D620">
        <v>100</v>
      </c>
      <c r="E620">
        <v>3</v>
      </c>
      <c r="F620" s="8">
        <v>18</v>
      </c>
      <c r="G620">
        <v>18</v>
      </c>
      <c r="H620" s="15" t="s">
        <v>172</v>
      </c>
      <c r="I620" s="16" t="s">
        <v>173</v>
      </c>
      <c r="J620" s="17" t="s">
        <v>174</v>
      </c>
      <c r="K620">
        <v>19</v>
      </c>
      <c r="L620" s="12">
        <f t="shared" ref="L620:L627" si="34">K620/PI()</f>
        <v>6.0478878374920226</v>
      </c>
      <c r="M620">
        <v>9</v>
      </c>
      <c r="N620" s="13">
        <v>10</v>
      </c>
      <c r="P620" s="13"/>
      <c r="Q620" s="13"/>
      <c r="R620" t="s">
        <v>25</v>
      </c>
      <c r="S620" t="s">
        <v>26</v>
      </c>
      <c r="T620">
        <f t="shared" si="32"/>
        <v>2.8727467228087107E-3</v>
      </c>
    </row>
    <row r="621" spans="1:52" x14ac:dyDescent="0.25">
      <c r="A621" t="s">
        <v>20</v>
      </c>
      <c r="B621" t="s">
        <v>21</v>
      </c>
      <c r="C621">
        <v>8</v>
      </c>
      <c r="D621">
        <v>100</v>
      </c>
      <c r="E621">
        <v>3</v>
      </c>
      <c r="F621" s="8">
        <v>19</v>
      </c>
      <c r="G621">
        <v>19</v>
      </c>
      <c r="H621" s="15" t="s">
        <v>172</v>
      </c>
      <c r="I621" s="16" t="s">
        <v>173</v>
      </c>
      <c r="J621" s="17" t="s">
        <v>174</v>
      </c>
      <c r="K621">
        <v>29</v>
      </c>
      <c r="L621" s="12">
        <f t="shared" si="34"/>
        <v>9.2309866993299305</v>
      </c>
      <c r="M621">
        <v>9</v>
      </c>
      <c r="N621" s="13">
        <v>9</v>
      </c>
      <c r="P621" s="13"/>
      <c r="Q621" s="13"/>
      <c r="R621" t="s">
        <v>25</v>
      </c>
      <c r="S621" t="s">
        <v>93</v>
      </c>
      <c r="T621">
        <f t="shared" si="32"/>
        <v>6.6924653570142002E-3</v>
      </c>
    </row>
    <row r="622" spans="1:52" x14ac:dyDescent="0.25">
      <c r="A622" t="s">
        <v>20</v>
      </c>
      <c r="B622" t="s">
        <v>21</v>
      </c>
      <c r="C622">
        <v>8</v>
      </c>
      <c r="D622">
        <v>100</v>
      </c>
      <c r="E622">
        <v>3</v>
      </c>
      <c r="F622" s="8">
        <v>20</v>
      </c>
      <c r="G622">
        <v>20</v>
      </c>
      <c r="H622" s="15" t="s">
        <v>172</v>
      </c>
      <c r="I622" s="16" t="s">
        <v>173</v>
      </c>
      <c r="J622" s="17" t="s">
        <v>174</v>
      </c>
      <c r="K622">
        <v>20</v>
      </c>
      <c r="L622" s="12">
        <f t="shared" si="34"/>
        <v>6.366197723675814</v>
      </c>
      <c r="M622">
        <v>9</v>
      </c>
      <c r="N622" s="13">
        <v>11</v>
      </c>
      <c r="P622" s="13"/>
      <c r="Q622" s="13"/>
      <c r="R622" t="s">
        <v>25</v>
      </c>
      <c r="S622" t="s">
        <v>26</v>
      </c>
      <c r="T622">
        <f t="shared" si="32"/>
        <v>3.1830988618379071E-3</v>
      </c>
    </row>
    <row r="623" spans="1:52" x14ac:dyDescent="0.25">
      <c r="A623" t="s">
        <v>20</v>
      </c>
      <c r="B623" t="s">
        <v>21</v>
      </c>
      <c r="C623">
        <v>4</v>
      </c>
      <c r="D623">
        <v>100</v>
      </c>
      <c r="E623">
        <v>4</v>
      </c>
      <c r="F623" s="8">
        <v>24</v>
      </c>
      <c r="G623">
        <v>25</v>
      </c>
      <c r="H623" s="15" t="s">
        <v>172</v>
      </c>
      <c r="I623" s="16" t="s">
        <v>173</v>
      </c>
      <c r="J623" s="17" t="s">
        <v>174</v>
      </c>
      <c r="K623">
        <v>24</v>
      </c>
      <c r="L623" s="12">
        <f t="shared" si="34"/>
        <v>7.6394372684109761</v>
      </c>
      <c r="M623">
        <v>6</v>
      </c>
      <c r="N623">
        <v>9</v>
      </c>
      <c r="P623" s="13"/>
      <c r="Q623" s="13"/>
      <c r="R623" t="s">
        <v>25</v>
      </c>
      <c r="S623" t="s">
        <v>26</v>
      </c>
      <c r="T623">
        <f t="shared" si="32"/>
        <v>4.5836623610465855E-3</v>
      </c>
    </row>
    <row r="624" spans="1:52" x14ac:dyDescent="0.25">
      <c r="A624" t="s">
        <v>20</v>
      </c>
      <c r="B624" t="s">
        <v>21</v>
      </c>
      <c r="C624">
        <v>4</v>
      </c>
      <c r="D624">
        <v>100</v>
      </c>
      <c r="E624">
        <v>4</v>
      </c>
      <c r="F624" s="8">
        <v>25</v>
      </c>
      <c r="G624">
        <v>26</v>
      </c>
      <c r="H624" s="15" t="s">
        <v>172</v>
      </c>
      <c r="I624" s="16" t="s">
        <v>173</v>
      </c>
      <c r="J624" s="17" t="s">
        <v>174</v>
      </c>
      <c r="K624">
        <v>16</v>
      </c>
      <c r="L624" s="12">
        <f t="shared" si="34"/>
        <v>5.0929581789406511</v>
      </c>
      <c r="M624">
        <v>7</v>
      </c>
      <c r="N624">
        <v>9</v>
      </c>
      <c r="P624" s="13"/>
      <c r="Q624" s="13"/>
      <c r="R624" t="s">
        <v>25</v>
      </c>
      <c r="S624" t="s">
        <v>26</v>
      </c>
      <c r="T624">
        <f t="shared" si="32"/>
        <v>2.0371832715762603E-3</v>
      </c>
    </row>
    <row r="625" spans="1:20" x14ac:dyDescent="0.25">
      <c r="A625" t="s">
        <v>20</v>
      </c>
      <c r="B625" t="s">
        <v>21</v>
      </c>
      <c r="C625">
        <v>11</v>
      </c>
      <c r="D625">
        <v>100</v>
      </c>
      <c r="E625" s="8">
        <v>3</v>
      </c>
      <c r="F625" s="8">
        <v>26</v>
      </c>
      <c r="G625" s="8">
        <v>26</v>
      </c>
      <c r="H625" s="15" t="s">
        <v>172</v>
      </c>
      <c r="I625" s="16" t="s">
        <v>173</v>
      </c>
      <c r="J625" s="17" t="s">
        <v>174</v>
      </c>
      <c r="K625">
        <v>16</v>
      </c>
      <c r="L625" s="12">
        <f t="shared" si="34"/>
        <v>5.0929581789406511</v>
      </c>
      <c r="M625">
        <v>4.5</v>
      </c>
      <c r="N625">
        <v>8</v>
      </c>
      <c r="P625" s="13"/>
      <c r="Q625" s="13"/>
      <c r="R625" t="s">
        <v>25</v>
      </c>
      <c r="S625" s="14" t="s">
        <v>26</v>
      </c>
      <c r="T625">
        <f t="shared" si="32"/>
        <v>2.0371832715762603E-3</v>
      </c>
    </row>
    <row r="626" spans="1:20" x14ac:dyDescent="0.25">
      <c r="A626" t="s">
        <v>20</v>
      </c>
      <c r="B626" t="s">
        <v>21</v>
      </c>
      <c r="C626">
        <v>11</v>
      </c>
      <c r="D626">
        <v>100</v>
      </c>
      <c r="E626" s="8">
        <v>3</v>
      </c>
      <c r="F626" s="8">
        <v>31</v>
      </c>
      <c r="G626" s="8">
        <v>31</v>
      </c>
      <c r="H626" s="15" t="s">
        <v>172</v>
      </c>
      <c r="I626" s="16" t="s">
        <v>173</v>
      </c>
      <c r="J626" s="17" t="s">
        <v>174</v>
      </c>
      <c r="K626">
        <v>23</v>
      </c>
      <c r="L626" s="12">
        <f t="shared" si="34"/>
        <v>7.3211273822271856</v>
      </c>
      <c r="M626">
        <v>6</v>
      </c>
      <c r="N626">
        <v>10</v>
      </c>
      <c r="P626" s="13"/>
      <c r="Q626" s="13"/>
      <c r="R626" t="s">
        <v>25</v>
      </c>
      <c r="S626" s="14" t="s">
        <v>26</v>
      </c>
      <c r="T626">
        <f t="shared" si="32"/>
        <v>4.2096482447806314E-3</v>
      </c>
    </row>
    <row r="627" spans="1:20" x14ac:dyDescent="0.25">
      <c r="A627" t="s">
        <v>20</v>
      </c>
      <c r="B627" t="s">
        <v>21</v>
      </c>
      <c r="C627">
        <v>11</v>
      </c>
      <c r="D627">
        <v>100</v>
      </c>
      <c r="E627" s="8">
        <v>3</v>
      </c>
      <c r="F627" s="8">
        <v>32</v>
      </c>
      <c r="G627" s="8">
        <v>32</v>
      </c>
      <c r="H627" s="15" t="s">
        <v>172</v>
      </c>
      <c r="I627" s="16" t="s">
        <v>173</v>
      </c>
      <c r="J627" s="17" t="s">
        <v>174</v>
      </c>
      <c r="K627">
        <v>24</v>
      </c>
      <c r="L627" s="12">
        <f t="shared" si="34"/>
        <v>7.6394372684109761</v>
      </c>
      <c r="M627">
        <v>4</v>
      </c>
      <c r="N627">
        <v>10</v>
      </c>
      <c r="P627" s="13"/>
      <c r="Q627" s="13"/>
      <c r="R627" t="s">
        <v>25</v>
      </c>
      <c r="S627" s="14" t="s">
        <v>26</v>
      </c>
      <c r="T627">
        <f t="shared" si="32"/>
        <v>4.5836623610465855E-3</v>
      </c>
    </row>
    <row r="628" spans="1:20" x14ac:dyDescent="0.25">
      <c r="A628" t="s">
        <v>20</v>
      </c>
      <c r="B628" t="s">
        <v>21</v>
      </c>
      <c r="C628">
        <v>9</v>
      </c>
      <c r="D628">
        <v>5</v>
      </c>
      <c r="E628" s="8"/>
      <c r="F628" s="8">
        <v>8</v>
      </c>
      <c r="G628" s="8">
        <v>8</v>
      </c>
      <c r="H628" s="9" t="s">
        <v>38</v>
      </c>
      <c r="I628" s="10" t="s">
        <v>175</v>
      </c>
      <c r="J628" s="25" t="s">
        <v>176</v>
      </c>
      <c r="N628" s="8">
        <v>2.2000000000000002</v>
      </c>
      <c r="O628">
        <v>0.6</v>
      </c>
      <c r="P628" s="18">
        <v>0.4</v>
      </c>
      <c r="Q628" s="18">
        <f>O628*P628</f>
        <v>0.24</v>
      </c>
      <c r="S628" s="14" t="s">
        <v>26</v>
      </c>
    </row>
    <row r="629" spans="1:20" x14ac:dyDescent="0.25">
      <c r="A629" t="s">
        <v>20</v>
      </c>
      <c r="B629" t="s">
        <v>21</v>
      </c>
      <c r="C629">
        <v>9</v>
      </c>
      <c r="D629">
        <v>5</v>
      </c>
      <c r="E629" s="8"/>
      <c r="F629" s="8">
        <v>9</v>
      </c>
      <c r="G629" s="8">
        <v>9</v>
      </c>
      <c r="H629" s="9" t="s">
        <v>38</v>
      </c>
      <c r="I629" s="10" t="s">
        <v>175</v>
      </c>
      <c r="J629" s="25" t="s">
        <v>176</v>
      </c>
      <c r="N629" s="8">
        <v>2</v>
      </c>
      <c r="O629">
        <v>0.1</v>
      </c>
      <c r="P629" s="18">
        <v>0.1</v>
      </c>
      <c r="Q629" s="18">
        <f>O629*P629</f>
        <v>1.0000000000000002E-2</v>
      </c>
      <c r="S629" s="14" t="s">
        <v>26</v>
      </c>
    </row>
    <row r="630" spans="1:20" x14ac:dyDescent="0.25">
      <c r="A630" t="s">
        <v>20</v>
      </c>
      <c r="B630" t="s">
        <v>21</v>
      </c>
      <c r="C630">
        <v>9</v>
      </c>
      <c r="D630">
        <v>5</v>
      </c>
      <c r="E630" s="8"/>
      <c r="F630" s="8">
        <v>10</v>
      </c>
      <c r="G630" s="8">
        <v>10</v>
      </c>
      <c r="H630" s="9" t="s">
        <v>38</v>
      </c>
      <c r="I630" s="19" t="s">
        <v>39</v>
      </c>
      <c r="J630" s="11" t="s">
        <v>40</v>
      </c>
      <c r="N630" s="8">
        <v>0.8</v>
      </c>
      <c r="O630">
        <v>0.6</v>
      </c>
      <c r="P630" s="18">
        <v>0.4</v>
      </c>
      <c r="Q630" s="18">
        <f>O630*P630</f>
        <v>0.24</v>
      </c>
      <c r="S630" s="14" t="s">
        <v>26</v>
      </c>
    </row>
    <row r="631" spans="1:20" x14ac:dyDescent="0.25">
      <c r="A631" t="s">
        <v>20</v>
      </c>
      <c r="B631" t="s">
        <v>21</v>
      </c>
      <c r="C631">
        <v>9</v>
      </c>
      <c r="D631">
        <v>5</v>
      </c>
      <c r="E631" s="8"/>
      <c r="F631" s="8">
        <v>11</v>
      </c>
      <c r="G631" s="8">
        <v>11</v>
      </c>
      <c r="H631" s="9" t="s">
        <v>38</v>
      </c>
      <c r="I631" s="19" t="s">
        <v>39</v>
      </c>
      <c r="J631" s="11" t="s">
        <v>40</v>
      </c>
      <c r="N631" s="8">
        <v>1.2</v>
      </c>
      <c r="O631">
        <v>0.3</v>
      </c>
      <c r="P631" s="18">
        <v>0.2</v>
      </c>
      <c r="Q631" s="18">
        <f>O631*P631</f>
        <v>0.06</v>
      </c>
      <c r="S631" s="14" t="s">
        <v>26</v>
      </c>
    </row>
    <row r="632" spans="1:20" x14ac:dyDescent="0.25">
      <c r="A632" t="s">
        <v>20</v>
      </c>
      <c r="B632" t="s">
        <v>21</v>
      </c>
      <c r="C632">
        <v>9</v>
      </c>
      <c r="D632">
        <v>5</v>
      </c>
      <c r="E632" s="8"/>
      <c r="F632" s="8">
        <v>12</v>
      </c>
      <c r="G632" s="8">
        <v>12</v>
      </c>
      <c r="H632" s="9" t="s">
        <v>38</v>
      </c>
      <c r="I632" s="10" t="s">
        <v>175</v>
      </c>
      <c r="J632" s="25" t="s">
        <v>176</v>
      </c>
      <c r="N632" s="8">
        <v>0.5</v>
      </c>
      <c r="O632">
        <v>0.4</v>
      </c>
      <c r="P632" s="18">
        <v>0.2</v>
      </c>
      <c r="Q632" s="18">
        <f>O632*P632</f>
        <v>8.0000000000000016E-2</v>
      </c>
      <c r="S632" s="14" t="s">
        <v>26</v>
      </c>
    </row>
    <row r="633" spans="1:20" x14ac:dyDescent="0.25">
      <c r="A633" t="s">
        <v>20</v>
      </c>
      <c r="B633" t="s">
        <v>21</v>
      </c>
      <c r="C633">
        <v>8</v>
      </c>
      <c r="D633">
        <v>100</v>
      </c>
      <c r="E633">
        <v>2</v>
      </c>
      <c r="F633" s="8">
        <v>13</v>
      </c>
      <c r="G633">
        <v>13</v>
      </c>
      <c r="H633" s="9" t="s">
        <v>43</v>
      </c>
      <c r="I633" s="10" t="s">
        <v>44</v>
      </c>
      <c r="J633" s="11" t="s">
        <v>45</v>
      </c>
      <c r="K633">
        <v>26</v>
      </c>
      <c r="L633" s="12">
        <f>K633/PI()</f>
        <v>8.2760570407785572</v>
      </c>
      <c r="M633">
        <v>5</v>
      </c>
      <c r="N633" s="13">
        <v>9</v>
      </c>
      <c r="P633" s="13"/>
      <c r="Q633" s="13"/>
      <c r="R633" t="s">
        <v>25</v>
      </c>
      <c r="S633" t="s">
        <v>26</v>
      </c>
      <c r="T633">
        <f t="shared" si="32"/>
        <v>5.379437076506061E-3</v>
      </c>
    </row>
    <row r="634" spans="1:20" x14ac:dyDescent="0.25">
      <c r="A634" t="s">
        <v>20</v>
      </c>
      <c r="B634" t="s">
        <v>21</v>
      </c>
      <c r="C634">
        <v>9</v>
      </c>
      <c r="D634">
        <v>5</v>
      </c>
      <c r="E634" s="8"/>
      <c r="F634" s="8">
        <v>13</v>
      </c>
      <c r="G634" s="8">
        <v>13</v>
      </c>
      <c r="H634" s="21" t="s">
        <v>30</v>
      </c>
      <c r="I634" s="22" t="s">
        <v>118</v>
      </c>
      <c r="J634" s="31" t="s">
        <v>119</v>
      </c>
      <c r="N634" s="8">
        <v>4</v>
      </c>
      <c r="O634">
        <v>1</v>
      </c>
      <c r="P634" s="18">
        <v>0.9</v>
      </c>
      <c r="Q634" s="18">
        <f t="shared" ref="Q634:Q642" si="35">O634*P634</f>
        <v>0.9</v>
      </c>
      <c r="S634" s="14" t="s">
        <v>26</v>
      </c>
    </row>
    <row r="635" spans="1:20" x14ac:dyDescent="0.25">
      <c r="A635" t="s">
        <v>20</v>
      </c>
      <c r="B635" t="s">
        <v>21</v>
      </c>
      <c r="C635">
        <v>9</v>
      </c>
      <c r="D635">
        <v>5</v>
      </c>
      <c r="E635" s="8"/>
      <c r="F635" s="8">
        <v>14</v>
      </c>
      <c r="G635" s="8">
        <v>14</v>
      </c>
      <c r="H635" s="9" t="s">
        <v>102</v>
      </c>
      <c r="I635" s="19" t="s">
        <v>103</v>
      </c>
      <c r="J635" s="11" t="s">
        <v>104</v>
      </c>
      <c r="N635" s="8">
        <v>6</v>
      </c>
      <c r="O635">
        <v>1.2</v>
      </c>
      <c r="P635" s="18">
        <v>0.9</v>
      </c>
      <c r="Q635" s="18">
        <f t="shared" si="35"/>
        <v>1.08</v>
      </c>
      <c r="S635" s="14" t="s">
        <v>26</v>
      </c>
    </row>
    <row r="636" spans="1:20" x14ac:dyDescent="0.25">
      <c r="A636" t="s">
        <v>20</v>
      </c>
      <c r="B636" t="s">
        <v>21</v>
      </c>
      <c r="C636">
        <v>9</v>
      </c>
      <c r="D636">
        <v>5</v>
      </c>
      <c r="E636" s="8"/>
      <c r="F636" s="8">
        <v>15</v>
      </c>
      <c r="G636" s="8">
        <v>15</v>
      </c>
      <c r="H636" s="9" t="s">
        <v>78</v>
      </c>
      <c r="I636" s="19" t="s">
        <v>81</v>
      </c>
      <c r="J636" s="11" t="s">
        <v>82</v>
      </c>
      <c r="N636" s="8">
        <v>6</v>
      </c>
      <c r="O636">
        <v>1</v>
      </c>
      <c r="P636" s="18">
        <v>0.9</v>
      </c>
      <c r="Q636" s="18">
        <f t="shared" si="35"/>
        <v>0.9</v>
      </c>
      <c r="S636" s="14" t="s">
        <v>26</v>
      </c>
    </row>
    <row r="637" spans="1:20" x14ac:dyDescent="0.25">
      <c r="A637" t="s">
        <v>20</v>
      </c>
      <c r="B637" t="s">
        <v>21</v>
      </c>
      <c r="C637">
        <v>9</v>
      </c>
      <c r="D637">
        <v>5</v>
      </c>
      <c r="E637" s="8"/>
      <c r="F637" s="8">
        <v>16</v>
      </c>
      <c r="G637" s="8">
        <v>16</v>
      </c>
      <c r="H637" s="9" t="s">
        <v>78</v>
      </c>
      <c r="I637" s="19" t="s">
        <v>81</v>
      </c>
      <c r="J637" s="11" t="s">
        <v>82</v>
      </c>
      <c r="N637" s="8">
        <v>3.5</v>
      </c>
      <c r="O637">
        <v>0.5</v>
      </c>
      <c r="P637" s="18">
        <v>0.4</v>
      </c>
      <c r="Q637" s="18">
        <f t="shared" si="35"/>
        <v>0.2</v>
      </c>
      <c r="S637" s="14" t="s">
        <v>26</v>
      </c>
    </row>
    <row r="638" spans="1:20" x14ac:dyDescent="0.25">
      <c r="A638" t="s">
        <v>20</v>
      </c>
      <c r="B638" t="s">
        <v>21</v>
      </c>
      <c r="C638">
        <v>9</v>
      </c>
      <c r="D638">
        <v>5</v>
      </c>
      <c r="E638" s="8"/>
      <c r="F638" s="8">
        <v>17</v>
      </c>
      <c r="G638" s="8">
        <v>17</v>
      </c>
      <c r="H638" s="25" t="s">
        <v>52</v>
      </c>
      <c r="I638" s="25" t="s">
        <v>63</v>
      </c>
      <c r="J638" s="25" t="s">
        <v>64</v>
      </c>
      <c r="N638" s="8">
        <v>4</v>
      </c>
      <c r="O638">
        <v>2</v>
      </c>
      <c r="P638" s="18">
        <v>1</v>
      </c>
      <c r="Q638" s="18">
        <f t="shared" si="35"/>
        <v>2</v>
      </c>
      <c r="S638" s="14" t="s">
        <v>26</v>
      </c>
    </row>
    <row r="639" spans="1:20" x14ac:dyDescent="0.25">
      <c r="A639" t="s">
        <v>20</v>
      </c>
      <c r="B639" t="s">
        <v>21</v>
      </c>
      <c r="C639">
        <v>9</v>
      </c>
      <c r="D639">
        <v>5</v>
      </c>
      <c r="E639" s="8"/>
      <c r="F639" s="8">
        <v>18</v>
      </c>
      <c r="G639" s="8">
        <v>18</v>
      </c>
      <c r="H639" s="24" t="s">
        <v>52</v>
      </c>
      <c r="I639" s="39" t="s">
        <v>65</v>
      </c>
      <c r="J639" s="25" t="s">
        <v>66</v>
      </c>
      <c r="N639" s="8">
        <v>5</v>
      </c>
      <c r="O639">
        <v>0.9</v>
      </c>
      <c r="P639" s="18">
        <v>0.8</v>
      </c>
      <c r="Q639" s="18">
        <f t="shared" si="35"/>
        <v>0.72000000000000008</v>
      </c>
      <c r="S639" s="14" t="s">
        <v>26</v>
      </c>
    </row>
    <row r="640" spans="1:20" x14ac:dyDescent="0.25">
      <c r="A640" t="s">
        <v>20</v>
      </c>
      <c r="B640" t="s">
        <v>21</v>
      </c>
      <c r="C640">
        <v>9</v>
      </c>
      <c r="D640">
        <v>5</v>
      </c>
      <c r="E640" s="8"/>
      <c r="F640" s="8">
        <v>19</v>
      </c>
      <c r="G640" s="8">
        <v>19</v>
      </c>
      <c r="H640" s="40" t="s">
        <v>30</v>
      </c>
      <c r="I640" s="41" t="s">
        <v>94</v>
      </c>
      <c r="J640" s="25" t="s">
        <v>95</v>
      </c>
      <c r="N640" s="8">
        <v>8</v>
      </c>
      <c r="O640">
        <v>3</v>
      </c>
      <c r="P640" s="18">
        <v>3</v>
      </c>
      <c r="Q640" s="18">
        <f t="shared" si="35"/>
        <v>9</v>
      </c>
      <c r="S640" s="14" t="s">
        <v>26</v>
      </c>
    </row>
    <row r="641" spans="1:20" x14ac:dyDescent="0.25">
      <c r="A641" t="s">
        <v>20</v>
      </c>
      <c r="B641" t="s">
        <v>21</v>
      </c>
      <c r="C641">
        <v>9</v>
      </c>
      <c r="D641">
        <v>5</v>
      </c>
      <c r="E641" s="8"/>
      <c r="F641" s="8">
        <v>20</v>
      </c>
      <c r="G641" s="8">
        <v>20</v>
      </c>
      <c r="H641" s="40" t="s">
        <v>38</v>
      </c>
      <c r="I641" s="39" t="s">
        <v>175</v>
      </c>
      <c r="J641" s="25" t="s">
        <v>176</v>
      </c>
      <c r="N641" s="8">
        <v>5</v>
      </c>
      <c r="O641">
        <v>0.8</v>
      </c>
      <c r="P641" s="18">
        <v>0.7</v>
      </c>
      <c r="Q641" s="18">
        <f t="shared" si="35"/>
        <v>0.55999999999999994</v>
      </c>
      <c r="S641" s="14" t="s">
        <v>26</v>
      </c>
    </row>
    <row r="642" spans="1:20" x14ac:dyDescent="0.25">
      <c r="A642" t="s">
        <v>20</v>
      </c>
      <c r="B642" t="s">
        <v>21</v>
      </c>
      <c r="C642">
        <v>9</v>
      </c>
      <c r="D642">
        <v>5</v>
      </c>
      <c r="E642" s="8"/>
      <c r="F642" s="8">
        <v>21</v>
      </c>
      <c r="G642" s="8">
        <v>21</v>
      </c>
      <c r="H642" s="40" t="s">
        <v>30</v>
      </c>
      <c r="I642" s="41" t="s">
        <v>33</v>
      </c>
      <c r="J642" s="25" t="s">
        <v>34</v>
      </c>
      <c r="N642" s="8">
        <v>0.4</v>
      </c>
      <c r="O642">
        <v>0.6</v>
      </c>
      <c r="P642" s="18">
        <v>0.3</v>
      </c>
      <c r="Q642" s="18">
        <f t="shared" si="35"/>
        <v>0.18</v>
      </c>
      <c r="S642" s="14" t="s">
        <v>26</v>
      </c>
    </row>
    <row r="643" spans="1:20" x14ac:dyDescent="0.25">
      <c r="A643" t="s">
        <v>20</v>
      </c>
      <c r="B643" t="s">
        <v>21</v>
      </c>
      <c r="C643">
        <v>4</v>
      </c>
      <c r="D643">
        <v>500</v>
      </c>
      <c r="E643">
        <v>2</v>
      </c>
      <c r="F643" s="8">
        <v>31</v>
      </c>
      <c r="G643">
        <v>32</v>
      </c>
      <c r="H643" s="21" t="s">
        <v>102</v>
      </c>
      <c r="I643" s="22" t="s">
        <v>177</v>
      </c>
      <c r="J643" s="31" t="s">
        <v>178</v>
      </c>
      <c r="K643">
        <v>32</v>
      </c>
      <c r="L643" s="12">
        <f>K643/PI()</f>
        <v>10.185916357881302</v>
      </c>
      <c r="M643">
        <v>4</v>
      </c>
      <c r="N643">
        <v>10</v>
      </c>
      <c r="P643" s="13"/>
      <c r="Q643" s="13"/>
      <c r="R643" t="s">
        <v>25</v>
      </c>
      <c r="S643" t="s">
        <v>26</v>
      </c>
      <c r="T643">
        <f t="shared" ref="T643:T706" si="36">PI()*(L643/2)*(L643/2)/10000</f>
        <v>8.1487330863050413E-3</v>
      </c>
    </row>
    <row r="644" spans="1:20" x14ac:dyDescent="0.25">
      <c r="A644" t="s">
        <v>20</v>
      </c>
      <c r="B644" t="s">
        <v>21</v>
      </c>
      <c r="C644">
        <v>4</v>
      </c>
      <c r="D644">
        <v>500</v>
      </c>
      <c r="E644">
        <v>3</v>
      </c>
      <c r="F644" s="8">
        <v>41</v>
      </c>
      <c r="G644">
        <v>43</v>
      </c>
      <c r="H644" s="21" t="s">
        <v>102</v>
      </c>
      <c r="I644" s="22" t="s">
        <v>177</v>
      </c>
      <c r="J644" s="31" t="s">
        <v>178</v>
      </c>
      <c r="K644">
        <v>32</v>
      </c>
      <c r="L644" s="12">
        <f>K644/PI()</f>
        <v>10.185916357881302</v>
      </c>
      <c r="M644">
        <v>4.5</v>
      </c>
      <c r="N644">
        <v>10</v>
      </c>
      <c r="P644" s="13"/>
      <c r="Q644" s="13"/>
      <c r="R644" t="s">
        <v>25</v>
      </c>
      <c r="S644" t="s">
        <v>26</v>
      </c>
      <c r="T644">
        <f t="shared" si="36"/>
        <v>8.1487330863050413E-3</v>
      </c>
    </row>
    <row r="645" spans="1:20" x14ac:dyDescent="0.25">
      <c r="A645" t="s">
        <v>20</v>
      </c>
      <c r="B645" t="s">
        <v>21</v>
      </c>
      <c r="C645">
        <v>9</v>
      </c>
      <c r="D645">
        <v>5</v>
      </c>
      <c r="E645" s="8"/>
      <c r="F645" s="8">
        <v>22</v>
      </c>
      <c r="G645" s="8">
        <v>22</v>
      </c>
      <c r="H645" s="40" t="s">
        <v>38</v>
      </c>
      <c r="I645" s="39" t="s">
        <v>175</v>
      </c>
      <c r="J645" s="25" t="s">
        <v>176</v>
      </c>
      <c r="N645" s="8">
        <v>4</v>
      </c>
      <c r="O645">
        <v>0.8</v>
      </c>
      <c r="P645" s="18">
        <v>0.9</v>
      </c>
      <c r="Q645" s="18">
        <f t="shared" ref="Q645:Q651" si="37">O645*P645</f>
        <v>0.72000000000000008</v>
      </c>
      <c r="S645" s="14" t="s">
        <v>26</v>
      </c>
    </row>
    <row r="646" spans="1:20" x14ac:dyDescent="0.25">
      <c r="A646" t="s">
        <v>20</v>
      </c>
      <c r="B646" t="s">
        <v>21</v>
      </c>
      <c r="C646">
        <v>9</v>
      </c>
      <c r="D646">
        <v>5</v>
      </c>
      <c r="E646" s="8"/>
      <c r="F646" s="8">
        <v>23</v>
      </c>
      <c r="G646" s="8">
        <v>23</v>
      </c>
      <c r="H646" s="40" t="s">
        <v>38</v>
      </c>
      <c r="I646" s="39" t="s">
        <v>175</v>
      </c>
      <c r="J646" s="25" t="s">
        <v>176</v>
      </c>
      <c r="N646" s="8">
        <v>3</v>
      </c>
      <c r="O646">
        <v>1</v>
      </c>
      <c r="P646" s="18">
        <v>0.9</v>
      </c>
      <c r="Q646" s="18">
        <f t="shared" si="37"/>
        <v>0.9</v>
      </c>
      <c r="S646" s="14" t="s">
        <v>26</v>
      </c>
    </row>
    <row r="647" spans="1:20" x14ac:dyDescent="0.25">
      <c r="A647" t="s">
        <v>20</v>
      </c>
      <c r="B647" t="s">
        <v>21</v>
      </c>
      <c r="C647">
        <v>9</v>
      </c>
      <c r="D647">
        <v>5</v>
      </c>
      <c r="E647" s="8"/>
      <c r="F647" s="8">
        <v>24</v>
      </c>
      <c r="G647" s="8">
        <v>24</v>
      </c>
      <c r="H647" s="40" t="s">
        <v>38</v>
      </c>
      <c r="I647" s="39" t="s">
        <v>175</v>
      </c>
      <c r="J647" s="25" t="s">
        <v>176</v>
      </c>
      <c r="N647" s="8">
        <v>4</v>
      </c>
      <c r="O647">
        <v>1</v>
      </c>
      <c r="P647" s="18">
        <v>0.4</v>
      </c>
      <c r="Q647" s="18">
        <f t="shared" si="37"/>
        <v>0.4</v>
      </c>
      <c r="S647" s="14" t="s">
        <v>26</v>
      </c>
    </row>
    <row r="648" spans="1:20" x14ac:dyDescent="0.25">
      <c r="A648" t="s">
        <v>20</v>
      </c>
      <c r="B648" t="s">
        <v>21</v>
      </c>
      <c r="C648">
        <v>9</v>
      </c>
      <c r="D648">
        <v>5</v>
      </c>
      <c r="E648" s="8"/>
      <c r="F648" s="8">
        <v>25</v>
      </c>
      <c r="G648" s="8">
        <v>25</v>
      </c>
      <c r="H648" s="40" t="s">
        <v>102</v>
      </c>
      <c r="I648" s="41" t="s">
        <v>103</v>
      </c>
      <c r="J648" s="25" t="s">
        <v>104</v>
      </c>
      <c r="N648" s="8">
        <v>4</v>
      </c>
      <c r="O648">
        <v>1</v>
      </c>
      <c r="P648" s="18">
        <v>0.8</v>
      </c>
      <c r="Q648" s="18">
        <f t="shared" si="37"/>
        <v>0.8</v>
      </c>
      <c r="S648" s="14" t="s">
        <v>26</v>
      </c>
    </row>
    <row r="649" spans="1:20" x14ac:dyDescent="0.25">
      <c r="A649" t="s">
        <v>20</v>
      </c>
      <c r="B649" t="s">
        <v>21</v>
      </c>
      <c r="C649">
        <v>9</v>
      </c>
      <c r="D649">
        <v>5</v>
      </c>
      <c r="E649" s="8"/>
      <c r="F649" s="8">
        <v>26</v>
      </c>
      <c r="G649" s="8">
        <v>26</v>
      </c>
      <c r="H649" s="40" t="s">
        <v>102</v>
      </c>
      <c r="I649" s="41" t="s">
        <v>103</v>
      </c>
      <c r="J649" s="25" t="s">
        <v>104</v>
      </c>
      <c r="N649" s="8">
        <v>7</v>
      </c>
      <c r="O649">
        <v>4</v>
      </c>
      <c r="P649" s="18">
        <v>2</v>
      </c>
      <c r="Q649" s="18">
        <f t="shared" si="37"/>
        <v>8</v>
      </c>
      <c r="S649" s="14" t="s">
        <v>26</v>
      </c>
    </row>
    <row r="650" spans="1:20" x14ac:dyDescent="0.25">
      <c r="A650" t="s">
        <v>20</v>
      </c>
      <c r="B650" t="s">
        <v>21</v>
      </c>
      <c r="C650">
        <v>9</v>
      </c>
      <c r="D650">
        <v>5</v>
      </c>
      <c r="E650" s="8"/>
      <c r="F650" s="8">
        <v>27</v>
      </c>
      <c r="G650" s="8">
        <v>27</v>
      </c>
      <c r="H650" s="40" t="s">
        <v>38</v>
      </c>
      <c r="I650" s="41" t="s">
        <v>39</v>
      </c>
      <c r="J650" s="25" t="s">
        <v>40</v>
      </c>
      <c r="N650" s="8">
        <v>1.3</v>
      </c>
      <c r="O650">
        <v>0.6</v>
      </c>
      <c r="P650" s="18">
        <v>0.5</v>
      </c>
      <c r="Q650" s="18">
        <f t="shared" si="37"/>
        <v>0.3</v>
      </c>
      <c r="S650" s="14" t="s">
        <v>26</v>
      </c>
    </row>
    <row r="651" spans="1:20" x14ac:dyDescent="0.25">
      <c r="A651" t="s">
        <v>20</v>
      </c>
      <c r="B651" t="s">
        <v>21</v>
      </c>
      <c r="C651">
        <v>9</v>
      </c>
      <c r="D651">
        <v>5</v>
      </c>
      <c r="E651" s="8"/>
      <c r="F651" s="8">
        <v>28</v>
      </c>
      <c r="G651" s="8">
        <v>28</v>
      </c>
      <c r="H651" s="40" t="s">
        <v>38</v>
      </c>
      <c r="I651" s="41" t="s">
        <v>39</v>
      </c>
      <c r="J651" s="25" t="s">
        <v>40</v>
      </c>
      <c r="N651" s="8">
        <v>1</v>
      </c>
      <c r="O651">
        <v>0.4</v>
      </c>
      <c r="P651" s="18">
        <v>0.3</v>
      </c>
      <c r="Q651" s="18">
        <f t="shared" si="37"/>
        <v>0.12</v>
      </c>
      <c r="S651" s="14" t="s">
        <v>26</v>
      </c>
    </row>
    <row r="652" spans="1:20" x14ac:dyDescent="0.25">
      <c r="A652" t="s">
        <v>20</v>
      </c>
      <c r="B652" t="s">
        <v>21</v>
      </c>
      <c r="C652">
        <v>4</v>
      </c>
      <c r="D652">
        <v>100</v>
      </c>
      <c r="E652">
        <v>1</v>
      </c>
      <c r="F652" s="8">
        <v>2</v>
      </c>
      <c r="G652">
        <v>2</v>
      </c>
      <c r="H652" s="9" t="s">
        <v>102</v>
      </c>
      <c r="I652" s="19" t="s">
        <v>103</v>
      </c>
      <c r="J652" s="11" t="s">
        <v>104</v>
      </c>
      <c r="K652">
        <v>18.5</v>
      </c>
      <c r="L652" s="12">
        <f>K652/PI()</f>
        <v>5.8887328944001274</v>
      </c>
      <c r="M652">
        <v>6</v>
      </c>
      <c r="N652">
        <v>7</v>
      </c>
      <c r="P652" s="13"/>
      <c r="Q652" s="13"/>
      <c r="R652" t="s">
        <v>25</v>
      </c>
      <c r="S652" t="s">
        <v>26</v>
      </c>
      <c r="T652">
        <f t="shared" si="36"/>
        <v>2.723538963660059E-3</v>
      </c>
    </row>
    <row r="653" spans="1:20" x14ac:dyDescent="0.25">
      <c r="A653" t="s">
        <v>20</v>
      </c>
      <c r="B653" t="s">
        <v>21</v>
      </c>
      <c r="C653">
        <v>9</v>
      </c>
      <c r="D653">
        <v>5</v>
      </c>
      <c r="E653" s="8"/>
      <c r="F653" s="8">
        <v>29</v>
      </c>
      <c r="G653" s="8">
        <v>29</v>
      </c>
      <c r="H653" s="25" t="s">
        <v>52</v>
      </c>
      <c r="I653" s="25" t="s">
        <v>63</v>
      </c>
      <c r="J653" s="25" t="s">
        <v>64</v>
      </c>
      <c r="N653" s="8">
        <v>7</v>
      </c>
      <c r="O653">
        <v>4</v>
      </c>
      <c r="P653" s="18">
        <v>2</v>
      </c>
      <c r="Q653" s="18">
        <f>O653*P653</f>
        <v>8</v>
      </c>
      <c r="S653" s="14" t="s">
        <v>26</v>
      </c>
    </row>
    <row r="654" spans="1:20" x14ac:dyDescent="0.25">
      <c r="A654" t="s">
        <v>20</v>
      </c>
      <c r="B654" t="s">
        <v>21</v>
      </c>
      <c r="C654">
        <v>9</v>
      </c>
      <c r="D654">
        <v>5</v>
      </c>
      <c r="E654" s="8"/>
      <c r="F654" s="8">
        <v>30</v>
      </c>
      <c r="G654" s="8">
        <v>30</v>
      </c>
      <c r="H654" s="40" t="s">
        <v>38</v>
      </c>
      <c r="I654" s="41" t="s">
        <v>39</v>
      </c>
      <c r="J654" s="25" t="s">
        <v>40</v>
      </c>
      <c r="N654" s="8">
        <v>2</v>
      </c>
      <c r="O654">
        <v>0.5</v>
      </c>
      <c r="P654" s="18">
        <v>0.4</v>
      </c>
      <c r="Q654" s="18">
        <f>O654*P654</f>
        <v>0.2</v>
      </c>
      <c r="S654" s="14" t="s">
        <v>26</v>
      </c>
    </row>
    <row r="655" spans="1:20" x14ac:dyDescent="0.25">
      <c r="A655" t="s">
        <v>20</v>
      </c>
      <c r="B655" t="s">
        <v>21</v>
      </c>
      <c r="C655">
        <v>3</v>
      </c>
      <c r="D655">
        <v>100</v>
      </c>
      <c r="E655" s="8">
        <v>2</v>
      </c>
      <c r="F655" s="8">
        <v>6</v>
      </c>
      <c r="G655" s="8">
        <v>6</v>
      </c>
      <c r="H655" s="9" t="s">
        <v>102</v>
      </c>
      <c r="I655" s="19" t="s">
        <v>103</v>
      </c>
      <c r="J655" s="11" t="s">
        <v>104</v>
      </c>
      <c r="K655">
        <v>18.5</v>
      </c>
      <c r="L655" s="12">
        <f>K655/PI()</f>
        <v>5.8887328944001274</v>
      </c>
      <c r="M655">
        <v>3.5</v>
      </c>
      <c r="N655" s="8">
        <v>8</v>
      </c>
      <c r="P655" s="13"/>
      <c r="Q655" s="13"/>
      <c r="R655" t="s">
        <v>25</v>
      </c>
      <c r="S655" s="14" t="s">
        <v>26</v>
      </c>
      <c r="T655">
        <f t="shared" si="36"/>
        <v>2.723538963660059E-3</v>
      </c>
    </row>
    <row r="656" spans="1:20" x14ac:dyDescent="0.25">
      <c r="A656" t="s">
        <v>20</v>
      </c>
      <c r="B656" t="s">
        <v>21</v>
      </c>
      <c r="C656">
        <v>9</v>
      </c>
      <c r="D656">
        <v>5</v>
      </c>
      <c r="E656" s="8"/>
      <c r="F656" s="8">
        <v>31</v>
      </c>
      <c r="G656" s="8">
        <v>31</v>
      </c>
      <c r="H656" s="40" t="s">
        <v>43</v>
      </c>
      <c r="I656" s="39" t="s">
        <v>44</v>
      </c>
      <c r="J656" s="25" t="s">
        <v>45</v>
      </c>
      <c r="N656" s="8">
        <v>3</v>
      </c>
      <c r="O656">
        <v>0.9</v>
      </c>
      <c r="P656" s="18">
        <v>0.8</v>
      </c>
      <c r="Q656" s="18">
        <f>O656*P656</f>
        <v>0.72000000000000008</v>
      </c>
      <c r="S656" s="14" t="s">
        <v>26</v>
      </c>
    </row>
    <row r="657" spans="1:20" x14ac:dyDescent="0.25">
      <c r="A657" t="s">
        <v>20</v>
      </c>
      <c r="B657" t="s">
        <v>21</v>
      </c>
      <c r="C657">
        <v>1</v>
      </c>
      <c r="D657">
        <v>100</v>
      </c>
      <c r="E657">
        <v>2</v>
      </c>
      <c r="F657" s="8">
        <v>7</v>
      </c>
      <c r="G657">
        <v>7</v>
      </c>
      <c r="H657" s="9" t="s">
        <v>102</v>
      </c>
      <c r="I657" s="19" t="s">
        <v>103</v>
      </c>
      <c r="J657" s="11" t="s">
        <v>104</v>
      </c>
      <c r="K657">
        <v>17</v>
      </c>
      <c r="L657" s="12">
        <f t="shared" ref="L657:L662" si="38">K657/PI()</f>
        <v>5.4112680651244416</v>
      </c>
      <c r="M657">
        <v>2</v>
      </c>
      <c r="N657">
        <v>6</v>
      </c>
      <c r="P657" s="13"/>
      <c r="Q657" s="13"/>
      <c r="R657" t="s">
        <v>25</v>
      </c>
      <c r="S657" t="s">
        <v>26</v>
      </c>
      <c r="T657">
        <f t="shared" si="36"/>
        <v>2.2997889276778877E-3</v>
      </c>
    </row>
    <row r="658" spans="1:20" x14ac:dyDescent="0.25">
      <c r="A658" t="s">
        <v>20</v>
      </c>
      <c r="B658" t="s">
        <v>21</v>
      </c>
      <c r="C658">
        <v>6</v>
      </c>
      <c r="D658">
        <v>100</v>
      </c>
      <c r="E658" s="8">
        <v>1</v>
      </c>
      <c r="F658" s="8">
        <v>7</v>
      </c>
      <c r="G658" s="8">
        <v>7</v>
      </c>
      <c r="H658" s="9" t="s">
        <v>102</v>
      </c>
      <c r="I658" s="19" t="s">
        <v>103</v>
      </c>
      <c r="J658" s="11" t="s">
        <v>104</v>
      </c>
      <c r="K658" s="8">
        <v>16.5</v>
      </c>
      <c r="L658" s="12">
        <f t="shared" si="38"/>
        <v>5.2521131220325463</v>
      </c>
      <c r="M658" s="8">
        <v>4</v>
      </c>
      <c r="N658" s="8">
        <v>9</v>
      </c>
      <c r="P658" s="13"/>
      <c r="Q658" s="13"/>
      <c r="R658" t="s">
        <v>25</v>
      </c>
      <c r="S658" s="14" t="s">
        <v>26</v>
      </c>
      <c r="T658">
        <f t="shared" si="36"/>
        <v>2.1664966628384252E-3</v>
      </c>
    </row>
    <row r="659" spans="1:20" x14ac:dyDescent="0.25">
      <c r="A659" t="s">
        <v>20</v>
      </c>
      <c r="B659" t="s">
        <v>21</v>
      </c>
      <c r="C659">
        <v>3</v>
      </c>
      <c r="D659">
        <v>100</v>
      </c>
      <c r="E659" s="8">
        <v>3</v>
      </c>
      <c r="F659" s="8">
        <v>11</v>
      </c>
      <c r="G659" s="8">
        <v>11</v>
      </c>
      <c r="H659" s="9" t="s">
        <v>102</v>
      </c>
      <c r="I659" s="19" t="s">
        <v>103</v>
      </c>
      <c r="J659" s="11" t="s">
        <v>104</v>
      </c>
      <c r="K659">
        <v>19.5</v>
      </c>
      <c r="L659" s="12">
        <f t="shared" si="38"/>
        <v>6.2070427805839179</v>
      </c>
      <c r="M659">
        <v>3.5</v>
      </c>
      <c r="N659" s="8">
        <v>8</v>
      </c>
      <c r="P659" s="13"/>
      <c r="Q659" s="13"/>
      <c r="R659" t="s">
        <v>25</v>
      </c>
      <c r="S659" s="14" t="s">
        <v>26</v>
      </c>
      <c r="T659">
        <f t="shared" si="36"/>
        <v>3.0259333555346601E-3</v>
      </c>
    </row>
    <row r="660" spans="1:20" x14ac:dyDescent="0.25">
      <c r="A660" t="s">
        <v>20</v>
      </c>
      <c r="B660" t="s">
        <v>21</v>
      </c>
      <c r="C660">
        <v>6</v>
      </c>
      <c r="D660">
        <v>100</v>
      </c>
      <c r="E660" s="8">
        <v>2</v>
      </c>
      <c r="F660" s="8">
        <v>12</v>
      </c>
      <c r="G660" s="8">
        <v>12</v>
      </c>
      <c r="H660" s="9" t="s">
        <v>102</v>
      </c>
      <c r="I660" s="19" t="s">
        <v>103</v>
      </c>
      <c r="J660" s="11" t="s">
        <v>104</v>
      </c>
      <c r="K660" s="8">
        <v>26</v>
      </c>
      <c r="L660" s="12">
        <f t="shared" si="38"/>
        <v>8.2760570407785572</v>
      </c>
      <c r="M660" s="8">
        <v>7</v>
      </c>
      <c r="N660" s="8">
        <v>9</v>
      </c>
      <c r="P660" s="13"/>
      <c r="Q660" s="13"/>
      <c r="R660" t="s">
        <v>25</v>
      </c>
      <c r="S660" s="14" t="s">
        <v>26</v>
      </c>
      <c r="T660">
        <f t="shared" si="36"/>
        <v>5.379437076506061E-3</v>
      </c>
    </row>
    <row r="661" spans="1:20" x14ac:dyDescent="0.25">
      <c r="A661" t="s">
        <v>20</v>
      </c>
      <c r="B661" t="s">
        <v>21</v>
      </c>
      <c r="C661">
        <v>9</v>
      </c>
      <c r="D661">
        <v>100</v>
      </c>
      <c r="E661" s="8">
        <v>1</v>
      </c>
      <c r="F661" s="8">
        <v>12</v>
      </c>
      <c r="G661" s="8">
        <v>12</v>
      </c>
      <c r="H661" s="9" t="s">
        <v>102</v>
      </c>
      <c r="I661" s="19" t="s">
        <v>103</v>
      </c>
      <c r="J661" s="11" t="s">
        <v>104</v>
      </c>
      <c r="K661" s="8">
        <v>18</v>
      </c>
      <c r="L661" s="12">
        <f t="shared" si="38"/>
        <v>5.7295779513082321</v>
      </c>
      <c r="M661" s="8">
        <v>6</v>
      </c>
      <c r="N661" s="8">
        <v>9</v>
      </c>
      <c r="P661" s="13"/>
      <c r="Q661" s="13"/>
      <c r="R661" t="s">
        <v>25</v>
      </c>
      <c r="S661" s="14" t="s">
        <v>26</v>
      </c>
      <c r="T661">
        <f t="shared" si="36"/>
        <v>2.5783100780887042E-3</v>
      </c>
    </row>
    <row r="662" spans="1:20" x14ac:dyDescent="0.25">
      <c r="A662" t="s">
        <v>20</v>
      </c>
      <c r="B662" t="s">
        <v>21</v>
      </c>
      <c r="C662">
        <v>10</v>
      </c>
      <c r="D662">
        <v>100</v>
      </c>
      <c r="E662" s="8">
        <v>1</v>
      </c>
      <c r="F662">
        <v>12</v>
      </c>
      <c r="G662">
        <v>12</v>
      </c>
      <c r="H662" s="9" t="s">
        <v>102</v>
      </c>
      <c r="I662" s="19" t="s">
        <v>103</v>
      </c>
      <c r="J662" s="11" t="s">
        <v>104</v>
      </c>
      <c r="K662">
        <v>17.5</v>
      </c>
      <c r="L662" s="12">
        <f t="shared" si="38"/>
        <v>5.5704230082163368</v>
      </c>
      <c r="M662">
        <v>8</v>
      </c>
      <c r="N662">
        <v>10</v>
      </c>
      <c r="P662" s="13"/>
      <c r="Q662" s="13"/>
      <c r="R662" s="14" t="s">
        <v>25</v>
      </c>
      <c r="S662" s="14" t="s">
        <v>26</v>
      </c>
      <c r="T662">
        <f t="shared" si="36"/>
        <v>2.4370600660946471E-3</v>
      </c>
    </row>
    <row r="663" spans="1:20" x14ac:dyDescent="0.25">
      <c r="A663" t="s">
        <v>20</v>
      </c>
      <c r="B663" t="s">
        <v>21</v>
      </c>
      <c r="C663">
        <v>9</v>
      </c>
      <c r="D663">
        <v>5</v>
      </c>
      <c r="E663" s="8"/>
      <c r="F663" s="8">
        <v>32</v>
      </c>
      <c r="G663" s="8">
        <v>32</v>
      </c>
      <c r="H663" s="25" t="s">
        <v>52</v>
      </c>
      <c r="I663" s="25" t="s">
        <v>63</v>
      </c>
      <c r="J663" s="25" t="s">
        <v>64</v>
      </c>
      <c r="N663" s="8">
        <v>5</v>
      </c>
      <c r="O663">
        <v>2</v>
      </c>
      <c r="P663" s="18">
        <v>1</v>
      </c>
      <c r="Q663" s="18">
        <f>O663*P663</f>
        <v>2</v>
      </c>
      <c r="S663" s="14" t="s">
        <v>26</v>
      </c>
    </row>
    <row r="664" spans="1:20" x14ac:dyDescent="0.25">
      <c r="A664" t="s">
        <v>20</v>
      </c>
      <c r="B664" t="s">
        <v>21</v>
      </c>
      <c r="C664">
        <v>6</v>
      </c>
      <c r="D664">
        <v>100</v>
      </c>
      <c r="E664" s="8">
        <v>2</v>
      </c>
      <c r="F664" s="8">
        <v>14</v>
      </c>
      <c r="G664" s="8">
        <v>14</v>
      </c>
      <c r="H664" s="9" t="s">
        <v>102</v>
      </c>
      <c r="I664" s="19" t="s">
        <v>103</v>
      </c>
      <c r="J664" s="11" t="s">
        <v>104</v>
      </c>
      <c r="K664" s="8">
        <v>16.5</v>
      </c>
      <c r="L664" s="12">
        <f>K664/PI()</f>
        <v>5.2521131220325463</v>
      </c>
      <c r="M664" s="8">
        <v>5</v>
      </c>
      <c r="N664" s="8">
        <v>8</v>
      </c>
      <c r="P664" s="13"/>
      <c r="Q664" s="13"/>
      <c r="R664" t="s">
        <v>25</v>
      </c>
      <c r="S664" s="14" t="s">
        <v>26</v>
      </c>
      <c r="T664">
        <f t="shared" si="36"/>
        <v>2.1664966628384252E-3</v>
      </c>
    </row>
    <row r="665" spans="1:20" x14ac:dyDescent="0.25">
      <c r="A665" t="s">
        <v>20</v>
      </c>
      <c r="B665" t="s">
        <v>21</v>
      </c>
      <c r="C665">
        <v>9</v>
      </c>
      <c r="D665">
        <v>5</v>
      </c>
      <c r="E665" s="8"/>
      <c r="F665" s="8">
        <v>33</v>
      </c>
      <c r="G665" s="8">
        <v>33</v>
      </c>
      <c r="H665" s="40" t="s">
        <v>78</v>
      </c>
      <c r="I665" s="41" t="s">
        <v>89</v>
      </c>
      <c r="J665" s="25" t="s">
        <v>90</v>
      </c>
      <c r="N665" s="8">
        <v>1.6</v>
      </c>
      <c r="O665">
        <v>0.5</v>
      </c>
      <c r="P665" s="18">
        <v>0.4</v>
      </c>
      <c r="Q665" s="18">
        <f>O665*P665</f>
        <v>0.2</v>
      </c>
      <c r="S665" s="14" t="s">
        <v>26</v>
      </c>
    </row>
    <row r="666" spans="1:20" x14ac:dyDescent="0.25">
      <c r="A666" t="s">
        <v>20</v>
      </c>
      <c r="B666" t="s">
        <v>21</v>
      </c>
      <c r="C666">
        <v>10</v>
      </c>
      <c r="D666">
        <v>100</v>
      </c>
      <c r="E666" s="8">
        <v>2</v>
      </c>
      <c r="F666">
        <v>17</v>
      </c>
      <c r="G666">
        <v>17</v>
      </c>
      <c r="H666" s="9" t="s">
        <v>102</v>
      </c>
      <c r="I666" s="19" t="s">
        <v>103</v>
      </c>
      <c r="J666" s="11" t="s">
        <v>104</v>
      </c>
      <c r="K666">
        <v>21</v>
      </c>
      <c r="L666" s="12">
        <f>K666/PI()</f>
        <v>6.6845076098596046</v>
      </c>
      <c r="M666">
        <v>6</v>
      </c>
      <c r="N666">
        <v>10</v>
      </c>
      <c r="P666" s="13"/>
      <c r="Q666" s="13"/>
      <c r="R666" s="14" t="s">
        <v>25</v>
      </c>
      <c r="S666" s="14" t="s">
        <v>26</v>
      </c>
      <c r="T666">
        <f t="shared" si="36"/>
        <v>3.5093664951762926E-3</v>
      </c>
    </row>
    <row r="667" spans="1:20" x14ac:dyDescent="0.25">
      <c r="A667" t="s">
        <v>20</v>
      </c>
      <c r="B667" t="s">
        <v>21</v>
      </c>
      <c r="C667">
        <v>9</v>
      </c>
      <c r="D667">
        <v>100</v>
      </c>
      <c r="E667" s="8">
        <v>2</v>
      </c>
      <c r="F667" s="8">
        <v>23</v>
      </c>
      <c r="G667" s="8">
        <v>23</v>
      </c>
      <c r="H667" s="9" t="s">
        <v>102</v>
      </c>
      <c r="I667" s="19" t="s">
        <v>103</v>
      </c>
      <c r="J667" s="11" t="s">
        <v>104</v>
      </c>
      <c r="K667" s="8">
        <v>17.5</v>
      </c>
      <c r="L667" s="12">
        <f>K667/PI()</f>
        <v>5.5704230082163368</v>
      </c>
      <c r="M667" s="8">
        <v>5</v>
      </c>
      <c r="N667" s="8">
        <v>9</v>
      </c>
      <c r="P667" s="13"/>
      <c r="Q667" s="13"/>
      <c r="R667" t="s">
        <v>25</v>
      </c>
      <c r="S667" s="14" t="s">
        <v>26</v>
      </c>
      <c r="T667">
        <f t="shared" si="36"/>
        <v>2.4370600660946471E-3</v>
      </c>
    </row>
    <row r="668" spans="1:20" x14ac:dyDescent="0.25">
      <c r="A668" t="s">
        <v>20</v>
      </c>
      <c r="B668" t="s">
        <v>21</v>
      </c>
      <c r="C668">
        <v>9</v>
      </c>
      <c r="D668">
        <v>5</v>
      </c>
      <c r="E668" s="8"/>
      <c r="F668" s="8">
        <v>34</v>
      </c>
      <c r="G668" s="8">
        <v>34</v>
      </c>
      <c r="H668" s="9" t="s">
        <v>78</v>
      </c>
      <c r="I668" s="19" t="s">
        <v>89</v>
      </c>
      <c r="J668" s="11" t="s">
        <v>90</v>
      </c>
      <c r="N668" s="8">
        <v>1</v>
      </c>
      <c r="O668">
        <v>0.4</v>
      </c>
      <c r="P668" s="18">
        <v>0.3</v>
      </c>
      <c r="Q668" s="18">
        <f>O668*P668</f>
        <v>0.12</v>
      </c>
      <c r="S668" s="14" t="s">
        <v>26</v>
      </c>
    </row>
    <row r="669" spans="1:20" x14ac:dyDescent="0.25">
      <c r="A669" t="s">
        <v>20</v>
      </c>
      <c r="B669" t="s">
        <v>21</v>
      </c>
      <c r="C669">
        <v>9</v>
      </c>
      <c r="D669">
        <v>5</v>
      </c>
      <c r="E669" s="8"/>
      <c r="F669" s="8">
        <v>35</v>
      </c>
      <c r="G669" s="8">
        <v>35</v>
      </c>
      <c r="H669" s="21" t="s">
        <v>179</v>
      </c>
      <c r="I669" s="10" t="s">
        <v>180</v>
      </c>
      <c r="J669" s="10" t="s">
        <v>181</v>
      </c>
      <c r="N669" s="8">
        <v>1</v>
      </c>
      <c r="O669">
        <v>1</v>
      </c>
      <c r="P669" s="18">
        <v>0.4</v>
      </c>
      <c r="Q669" s="18">
        <f>O669*P669</f>
        <v>0.4</v>
      </c>
      <c r="S669" s="14" t="s">
        <v>26</v>
      </c>
    </row>
    <row r="670" spans="1:20" x14ac:dyDescent="0.25">
      <c r="A670" t="s">
        <v>20</v>
      </c>
      <c r="B670" t="s">
        <v>21</v>
      </c>
      <c r="C670">
        <v>11</v>
      </c>
      <c r="D670">
        <v>100</v>
      </c>
      <c r="E670" s="8">
        <v>3</v>
      </c>
      <c r="F670" s="8">
        <v>29</v>
      </c>
      <c r="G670" s="8">
        <v>29</v>
      </c>
      <c r="H670" s="9" t="s">
        <v>102</v>
      </c>
      <c r="I670" s="19" t="s">
        <v>103</v>
      </c>
      <c r="J670" s="11" t="s">
        <v>104</v>
      </c>
      <c r="K670">
        <v>17.5</v>
      </c>
      <c r="L670" s="12">
        <f t="shared" ref="L670:L678" si="39">K670/PI()</f>
        <v>5.5704230082163368</v>
      </c>
      <c r="M670">
        <v>6</v>
      </c>
      <c r="N670">
        <v>9</v>
      </c>
      <c r="P670" s="13"/>
      <c r="Q670" s="13"/>
      <c r="R670" t="s">
        <v>25</v>
      </c>
      <c r="S670" s="14" t="s">
        <v>26</v>
      </c>
      <c r="T670">
        <f t="shared" si="36"/>
        <v>2.4370600660946471E-3</v>
      </c>
    </row>
    <row r="671" spans="1:20" x14ac:dyDescent="0.25">
      <c r="A671" t="s">
        <v>20</v>
      </c>
      <c r="B671" t="s">
        <v>21</v>
      </c>
      <c r="C671">
        <v>9</v>
      </c>
      <c r="D671">
        <v>100</v>
      </c>
      <c r="E671" s="8">
        <v>3</v>
      </c>
      <c r="F671" s="8">
        <v>36</v>
      </c>
      <c r="G671" s="8">
        <v>36</v>
      </c>
      <c r="H671" s="9" t="s">
        <v>102</v>
      </c>
      <c r="I671" s="19" t="s">
        <v>103</v>
      </c>
      <c r="J671" s="11" t="s">
        <v>104</v>
      </c>
      <c r="K671" s="8">
        <v>16.5</v>
      </c>
      <c r="L671" s="12">
        <f t="shared" si="39"/>
        <v>5.2521131220325463</v>
      </c>
      <c r="M671" s="8">
        <v>5</v>
      </c>
      <c r="N671" s="8">
        <v>9</v>
      </c>
      <c r="P671" s="13"/>
      <c r="Q671" s="13"/>
      <c r="R671" t="s">
        <v>25</v>
      </c>
      <c r="S671" s="14" t="s">
        <v>26</v>
      </c>
      <c r="T671">
        <f t="shared" si="36"/>
        <v>2.1664966628384252E-3</v>
      </c>
    </row>
    <row r="672" spans="1:20" x14ac:dyDescent="0.25">
      <c r="A672" t="s">
        <v>20</v>
      </c>
      <c r="B672" t="s">
        <v>21</v>
      </c>
      <c r="C672">
        <v>9</v>
      </c>
      <c r="D672">
        <v>100</v>
      </c>
      <c r="E672" s="8">
        <v>3</v>
      </c>
      <c r="F672" s="8">
        <v>38</v>
      </c>
      <c r="G672" s="8">
        <v>38</v>
      </c>
      <c r="H672" s="9" t="s">
        <v>102</v>
      </c>
      <c r="I672" s="19" t="s">
        <v>103</v>
      </c>
      <c r="J672" s="11" t="s">
        <v>104</v>
      </c>
      <c r="K672" s="8">
        <v>17</v>
      </c>
      <c r="L672" s="12">
        <f t="shared" si="39"/>
        <v>5.4112680651244416</v>
      </c>
      <c r="M672" s="8">
        <v>5</v>
      </c>
      <c r="N672" s="8">
        <v>10</v>
      </c>
      <c r="P672" s="13"/>
      <c r="Q672" s="13"/>
      <c r="R672" t="s">
        <v>25</v>
      </c>
      <c r="S672" s="14" t="s">
        <v>26</v>
      </c>
      <c r="T672">
        <f t="shared" si="36"/>
        <v>2.2997889276778877E-3</v>
      </c>
    </row>
    <row r="673" spans="1:20" x14ac:dyDescent="0.25">
      <c r="A673" t="s">
        <v>20</v>
      </c>
      <c r="B673" t="s">
        <v>21</v>
      </c>
      <c r="C673">
        <v>10</v>
      </c>
      <c r="D673">
        <v>100</v>
      </c>
      <c r="E673" s="8">
        <v>4</v>
      </c>
      <c r="F673">
        <v>40</v>
      </c>
      <c r="G673">
        <v>40</v>
      </c>
      <c r="H673" s="9" t="s">
        <v>102</v>
      </c>
      <c r="I673" s="19" t="s">
        <v>103</v>
      </c>
      <c r="J673" s="11" t="s">
        <v>104</v>
      </c>
      <c r="K673">
        <v>17</v>
      </c>
      <c r="L673" s="12">
        <f t="shared" si="39"/>
        <v>5.4112680651244416</v>
      </c>
      <c r="M673">
        <v>6</v>
      </c>
      <c r="N673">
        <v>11</v>
      </c>
      <c r="P673" s="13"/>
      <c r="Q673" s="13"/>
      <c r="R673" s="14" t="s">
        <v>25</v>
      </c>
      <c r="S673" s="14" t="s">
        <v>26</v>
      </c>
      <c r="T673">
        <f t="shared" si="36"/>
        <v>2.2997889276778877E-3</v>
      </c>
    </row>
    <row r="674" spans="1:20" x14ac:dyDescent="0.25">
      <c r="A674" t="s">
        <v>20</v>
      </c>
      <c r="B674" t="s">
        <v>21</v>
      </c>
      <c r="C674">
        <v>10</v>
      </c>
      <c r="D674">
        <v>100</v>
      </c>
      <c r="E674" s="8">
        <v>4</v>
      </c>
      <c r="F674">
        <v>41</v>
      </c>
      <c r="G674">
        <v>41</v>
      </c>
      <c r="H674" s="9" t="s">
        <v>102</v>
      </c>
      <c r="I674" s="19" t="s">
        <v>103</v>
      </c>
      <c r="J674" s="11" t="s">
        <v>104</v>
      </c>
      <c r="K674">
        <v>17.5</v>
      </c>
      <c r="L674" s="12">
        <f t="shared" si="39"/>
        <v>5.5704230082163368</v>
      </c>
      <c r="M674">
        <v>4</v>
      </c>
      <c r="N674">
        <v>10</v>
      </c>
      <c r="P674" s="13"/>
      <c r="Q674" s="13"/>
      <c r="R674" s="14" t="s">
        <v>25</v>
      </c>
      <c r="S674" s="14" t="s">
        <v>26</v>
      </c>
      <c r="T674">
        <f t="shared" si="36"/>
        <v>2.4370600660946471E-3</v>
      </c>
    </row>
    <row r="675" spans="1:20" x14ac:dyDescent="0.25">
      <c r="A675" t="s">
        <v>20</v>
      </c>
      <c r="B675" t="s">
        <v>21</v>
      </c>
      <c r="C675">
        <v>10</v>
      </c>
      <c r="D675">
        <v>100</v>
      </c>
      <c r="E675" s="8">
        <v>4</v>
      </c>
      <c r="F675">
        <v>42</v>
      </c>
      <c r="G675">
        <v>42</v>
      </c>
      <c r="H675" s="9" t="s">
        <v>102</v>
      </c>
      <c r="I675" s="19" t="s">
        <v>103</v>
      </c>
      <c r="J675" s="11" t="s">
        <v>104</v>
      </c>
      <c r="K675">
        <v>18</v>
      </c>
      <c r="L675" s="12">
        <f t="shared" si="39"/>
        <v>5.7295779513082321</v>
      </c>
      <c r="M675">
        <v>8</v>
      </c>
      <c r="N675">
        <v>10</v>
      </c>
      <c r="P675" s="13"/>
      <c r="Q675" s="13"/>
      <c r="R675" s="14" t="s">
        <v>25</v>
      </c>
      <c r="S675" s="14" t="s">
        <v>26</v>
      </c>
      <c r="T675">
        <f t="shared" si="36"/>
        <v>2.5783100780887042E-3</v>
      </c>
    </row>
    <row r="676" spans="1:20" x14ac:dyDescent="0.25">
      <c r="A676" t="s">
        <v>20</v>
      </c>
      <c r="B676" t="s">
        <v>21</v>
      </c>
      <c r="C676">
        <v>1</v>
      </c>
      <c r="D676">
        <v>500</v>
      </c>
      <c r="E676">
        <v>1</v>
      </c>
      <c r="F676" s="8">
        <v>1</v>
      </c>
      <c r="G676">
        <v>1</v>
      </c>
      <c r="H676" s="30" t="s">
        <v>38</v>
      </c>
      <c r="I676" s="19" t="s">
        <v>140</v>
      </c>
      <c r="J676" s="30" t="s">
        <v>141</v>
      </c>
      <c r="K676">
        <v>44</v>
      </c>
      <c r="L676" s="12">
        <f t="shared" si="39"/>
        <v>14.00563499208679</v>
      </c>
      <c r="M676">
        <v>6</v>
      </c>
      <c r="N676">
        <v>12</v>
      </c>
      <c r="P676" s="13"/>
      <c r="Q676" s="13"/>
      <c r="R676" t="s">
        <v>25</v>
      </c>
      <c r="S676" t="s">
        <v>26</v>
      </c>
      <c r="T676">
        <f t="shared" si="36"/>
        <v>1.5406198491295471E-2</v>
      </c>
    </row>
    <row r="677" spans="1:20" x14ac:dyDescent="0.25">
      <c r="A677" t="s">
        <v>20</v>
      </c>
      <c r="B677" t="s">
        <v>21</v>
      </c>
      <c r="C677">
        <v>11</v>
      </c>
      <c r="D677">
        <v>500</v>
      </c>
      <c r="E677" s="8">
        <v>2</v>
      </c>
      <c r="F677" s="8">
        <v>8</v>
      </c>
      <c r="G677" s="8">
        <v>9</v>
      </c>
      <c r="H677" s="30" t="s">
        <v>38</v>
      </c>
      <c r="I677" s="19" t="s">
        <v>140</v>
      </c>
      <c r="J677" s="30" t="s">
        <v>141</v>
      </c>
      <c r="K677">
        <v>33.5</v>
      </c>
      <c r="L677" s="12">
        <f t="shared" si="39"/>
        <v>10.663381187156988</v>
      </c>
      <c r="M677">
        <v>6</v>
      </c>
      <c r="N677">
        <v>11</v>
      </c>
      <c r="P677" s="13"/>
      <c r="Q677" s="13"/>
      <c r="R677" t="s">
        <v>25</v>
      </c>
      <c r="S677" s="14" t="s">
        <v>26</v>
      </c>
      <c r="T677">
        <f t="shared" si="36"/>
        <v>8.9305817442439771E-3</v>
      </c>
    </row>
    <row r="678" spans="1:20" x14ac:dyDescent="0.25">
      <c r="A678" t="s">
        <v>20</v>
      </c>
      <c r="B678" t="s">
        <v>21</v>
      </c>
      <c r="C678">
        <v>1</v>
      </c>
      <c r="D678">
        <v>100</v>
      </c>
      <c r="E678">
        <v>3</v>
      </c>
      <c r="F678" s="8">
        <v>15</v>
      </c>
      <c r="G678">
        <v>15</v>
      </c>
      <c r="H678" s="30" t="s">
        <v>38</v>
      </c>
      <c r="I678" s="19" t="s">
        <v>140</v>
      </c>
      <c r="J678" s="30" t="s">
        <v>141</v>
      </c>
      <c r="K678">
        <v>28</v>
      </c>
      <c r="L678" s="12">
        <f t="shared" si="39"/>
        <v>8.91267681314614</v>
      </c>
      <c r="M678">
        <v>2.5</v>
      </c>
      <c r="N678">
        <v>4</v>
      </c>
      <c r="P678" s="13"/>
      <c r="Q678" s="13"/>
      <c r="R678" t="s">
        <v>25</v>
      </c>
      <c r="S678" t="s">
        <v>26</v>
      </c>
      <c r="T678">
        <f t="shared" si="36"/>
        <v>6.2388737692022989E-3</v>
      </c>
    </row>
    <row r="679" spans="1:20" x14ac:dyDescent="0.25">
      <c r="A679" t="s">
        <v>20</v>
      </c>
      <c r="B679" t="s">
        <v>21</v>
      </c>
      <c r="C679">
        <v>10</v>
      </c>
      <c r="D679">
        <v>5</v>
      </c>
      <c r="E679" s="8"/>
      <c r="F679" s="8">
        <v>1</v>
      </c>
      <c r="G679" s="8">
        <v>1</v>
      </c>
      <c r="H679" s="9" t="s">
        <v>22</v>
      </c>
      <c r="I679" s="10" t="s">
        <v>23</v>
      </c>
      <c r="J679" s="11" t="s">
        <v>24</v>
      </c>
      <c r="N679">
        <v>6</v>
      </c>
      <c r="O679">
        <v>2.5</v>
      </c>
      <c r="P679" s="18">
        <v>2</v>
      </c>
      <c r="Q679" s="18">
        <f>O679*P679</f>
        <v>5</v>
      </c>
      <c r="S679" s="14" t="s">
        <v>26</v>
      </c>
    </row>
    <row r="680" spans="1:20" x14ac:dyDescent="0.25">
      <c r="A680" t="s">
        <v>20</v>
      </c>
      <c r="B680" t="s">
        <v>21</v>
      </c>
      <c r="C680">
        <v>1</v>
      </c>
      <c r="D680">
        <v>500</v>
      </c>
      <c r="E680">
        <v>3</v>
      </c>
      <c r="F680" s="8">
        <v>17</v>
      </c>
      <c r="G680">
        <v>20</v>
      </c>
      <c r="H680" s="30" t="s">
        <v>38</v>
      </c>
      <c r="I680" s="19" t="s">
        <v>140</v>
      </c>
      <c r="J680" s="30" t="s">
        <v>141</v>
      </c>
      <c r="K680">
        <v>38.5</v>
      </c>
      <c r="L680" s="12">
        <f t="shared" ref="L680:L693" si="40">K680/PI()</f>
        <v>12.254930618075941</v>
      </c>
      <c r="M680">
        <v>7</v>
      </c>
      <c r="N680">
        <v>13</v>
      </c>
      <c r="P680" s="13"/>
      <c r="Q680" s="13"/>
      <c r="R680" t="s">
        <v>25</v>
      </c>
      <c r="S680" t="s">
        <v>26</v>
      </c>
      <c r="T680">
        <f t="shared" si="36"/>
        <v>1.1795370719898092E-2</v>
      </c>
    </row>
    <row r="681" spans="1:20" x14ac:dyDescent="0.25">
      <c r="A681" t="s">
        <v>20</v>
      </c>
      <c r="B681" t="s">
        <v>21</v>
      </c>
      <c r="C681">
        <v>1</v>
      </c>
      <c r="D681">
        <v>500</v>
      </c>
      <c r="E681">
        <v>4</v>
      </c>
      <c r="F681" s="8">
        <v>20</v>
      </c>
      <c r="G681">
        <v>23</v>
      </c>
      <c r="H681" s="30" t="s">
        <v>38</v>
      </c>
      <c r="I681" s="19" t="s">
        <v>140</v>
      </c>
      <c r="J681" s="30" t="s">
        <v>141</v>
      </c>
      <c r="K681">
        <v>43.5</v>
      </c>
      <c r="L681" s="12">
        <f t="shared" si="40"/>
        <v>13.846480048994895</v>
      </c>
      <c r="M681">
        <v>8</v>
      </c>
      <c r="N681">
        <v>12</v>
      </c>
      <c r="P681" s="13"/>
      <c r="Q681" s="13"/>
      <c r="R681" t="s">
        <v>25</v>
      </c>
      <c r="S681" t="s">
        <v>26</v>
      </c>
      <c r="T681">
        <f t="shared" si="36"/>
        <v>1.5058047053281948E-2</v>
      </c>
    </row>
    <row r="682" spans="1:20" x14ac:dyDescent="0.25">
      <c r="A682" t="s">
        <v>20</v>
      </c>
      <c r="B682" t="s">
        <v>21</v>
      </c>
      <c r="C682">
        <v>1</v>
      </c>
      <c r="D682">
        <v>100</v>
      </c>
      <c r="E682">
        <v>4</v>
      </c>
      <c r="F682" s="8">
        <v>23</v>
      </c>
      <c r="G682">
        <v>23</v>
      </c>
      <c r="H682" s="30" t="s">
        <v>38</v>
      </c>
      <c r="I682" s="19" t="s">
        <v>140</v>
      </c>
      <c r="J682" s="30" t="s">
        <v>141</v>
      </c>
      <c r="K682">
        <v>18</v>
      </c>
      <c r="L682" s="12">
        <f t="shared" si="40"/>
        <v>5.7295779513082321</v>
      </c>
      <c r="M682">
        <v>6</v>
      </c>
      <c r="N682">
        <v>9</v>
      </c>
      <c r="P682" s="13"/>
      <c r="Q682" s="13"/>
      <c r="R682" t="s">
        <v>25</v>
      </c>
      <c r="S682" t="s">
        <v>26</v>
      </c>
      <c r="T682">
        <f t="shared" si="36"/>
        <v>2.5783100780887042E-3</v>
      </c>
    </row>
    <row r="683" spans="1:20" x14ac:dyDescent="0.25">
      <c r="A683" t="s">
        <v>20</v>
      </c>
      <c r="B683" t="s">
        <v>21</v>
      </c>
      <c r="C683">
        <v>1</v>
      </c>
      <c r="D683">
        <v>100</v>
      </c>
      <c r="E683">
        <v>4</v>
      </c>
      <c r="F683" s="8">
        <v>24</v>
      </c>
      <c r="G683">
        <v>24</v>
      </c>
      <c r="H683" s="30" t="s">
        <v>38</v>
      </c>
      <c r="I683" s="19" t="s">
        <v>140</v>
      </c>
      <c r="J683" s="30" t="s">
        <v>141</v>
      </c>
      <c r="K683">
        <v>17</v>
      </c>
      <c r="L683" s="12">
        <f t="shared" si="40"/>
        <v>5.4112680651244416</v>
      </c>
      <c r="M683">
        <v>6</v>
      </c>
      <c r="N683">
        <v>9</v>
      </c>
      <c r="P683" s="13"/>
      <c r="Q683" s="13"/>
      <c r="R683" t="s">
        <v>25</v>
      </c>
      <c r="S683" t="s">
        <v>26</v>
      </c>
      <c r="T683">
        <f t="shared" si="36"/>
        <v>2.2997889276778877E-3</v>
      </c>
    </row>
    <row r="684" spans="1:20" x14ac:dyDescent="0.25">
      <c r="A684" t="s">
        <v>20</v>
      </c>
      <c r="B684" t="s">
        <v>21</v>
      </c>
      <c r="C684">
        <v>1</v>
      </c>
      <c r="D684">
        <v>500</v>
      </c>
      <c r="E684">
        <v>4</v>
      </c>
      <c r="F684" s="8">
        <v>23</v>
      </c>
      <c r="G684">
        <v>26</v>
      </c>
      <c r="H684" s="30" t="s">
        <v>38</v>
      </c>
      <c r="I684" s="19" t="s">
        <v>140</v>
      </c>
      <c r="J684" s="30" t="s">
        <v>141</v>
      </c>
      <c r="K684">
        <v>53.5</v>
      </c>
      <c r="L684" s="12">
        <f t="shared" si="40"/>
        <v>17.0295789108328</v>
      </c>
      <c r="M684">
        <v>5</v>
      </c>
      <c r="N684">
        <v>13</v>
      </c>
      <c r="P684" s="13"/>
      <c r="Q684" s="13"/>
      <c r="R684" t="s">
        <v>25</v>
      </c>
      <c r="S684" t="s">
        <v>26</v>
      </c>
      <c r="T684">
        <f t="shared" si="36"/>
        <v>2.2777061793238865E-2</v>
      </c>
    </row>
    <row r="685" spans="1:20" x14ac:dyDescent="0.25">
      <c r="A685" t="s">
        <v>20</v>
      </c>
      <c r="B685" t="s">
        <v>21</v>
      </c>
      <c r="C685">
        <v>1</v>
      </c>
      <c r="D685">
        <v>100</v>
      </c>
      <c r="E685">
        <v>4</v>
      </c>
      <c r="F685" s="8">
        <v>28</v>
      </c>
      <c r="G685">
        <v>28</v>
      </c>
      <c r="H685" s="30" t="s">
        <v>38</v>
      </c>
      <c r="I685" s="19" t="s">
        <v>140</v>
      </c>
      <c r="J685" s="30" t="s">
        <v>141</v>
      </c>
      <c r="K685">
        <v>30</v>
      </c>
      <c r="L685" s="12">
        <f t="shared" si="40"/>
        <v>9.5492965855137211</v>
      </c>
      <c r="M685">
        <v>9</v>
      </c>
      <c r="N685">
        <v>14</v>
      </c>
      <c r="P685" s="13"/>
      <c r="Q685" s="13"/>
      <c r="R685" t="s">
        <v>25</v>
      </c>
      <c r="S685" t="s">
        <v>26</v>
      </c>
      <c r="T685">
        <f t="shared" si="36"/>
        <v>7.1619724391352906E-3</v>
      </c>
    </row>
    <row r="686" spans="1:20" x14ac:dyDescent="0.25">
      <c r="A686" t="s">
        <v>20</v>
      </c>
      <c r="B686" t="s">
        <v>21</v>
      </c>
      <c r="C686">
        <v>1</v>
      </c>
      <c r="D686">
        <v>500</v>
      </c>
      <c r="E686">
        <v>4</v>
      </c>
      <c r="F686" s="8">
        <v>26</v>
      </c>
      <c r="G686">
        <v>29</v>
      </c>
      <c r="H686" s="30" t="s">
        <v>38</v>
      </c>
      <c r="I686" s="19" t="s">
        <v>140</v>
      </c>
      <c r="J686" s="30" t="s">
        <v>141</v>
      </c>
      <c r="K686">
        <v>50.5</v>
      </c>
      <c r="L686" s="12">
        <f t="shared" si="40"/>
        <v>16.074649252281429</v>
      </c>
      <c r="M686">
        <v>9</v>
      </c>
      <c r="N686">
        <v>14</v>
      </c>
      <c r="P686" s="13"/>
      <c r="Q686" s="13"/>
      <c r="R686" t="s">
        <v>25</v>
      </c>
      <c r="S686" t="s">
        <v>26</v>
      </c>
      <c r="T686">
        <f t="shared" si="36"/>
        <v>2.0294244681005304E-2</v>
      </c>
    </row>
    <row r="687" spans="1:20" x14ac:dyDescent="0.25">
      <c r="A687" t="s">
        <v>20</v>
      </c>
      <c r="B687" t="s">
        <v>21</v>
      </c>
      <c r="C687">
        <v>1</v>
      </c>
      <c r="D687">
        <v>500</v>
      </c>
      <c r="E687">
        <v>4</v>
      </c>
      <c r="F687" s="8">
        <v>29</v>
      </c>
      <c r="G687">
        <v>32</v>
      </c>
      <c r="H687" s="30" t="s">
        <v>38</v>
      </c>
      <c r="I687" s="19" t="s">
        <v>140</v>
      </c>
      <c r="J687" s="30" t="s">
        <v>141</v>
      </c>
      <c r="K687">
        <v>41</v>
      </c>
      <c r="L687" s="12">
        <f t="shared" si="40"/>
        <v>13.050705333535419</v>
      </c>
      <c r="M687">
        <v>6</v>
      </c>
      <c r="N687">
        <v>12</v>
      </c>
      <c r="P687" s="13"/>
      <c r="Q687" s="13"/>
      <c r="R687" t="s">
        <v>25</v>
      </c>
      <c r="S687" t="s">
        <v>26</v>
      </c>
      <c r="T687">
        <f t="shared" si="36"/>
        <v>1.3376972966873806E-2</v>
      </c>
    </row>
    <row r="688" spans="1:20" x14ac:dyDescent="0.25">
      <c r="A688" t="s">
        <v>20</v>
      </c>
      <c r="B688" t="s">
        <v>21</v>
      </c>
      <c r="C688">
        <v>11</v>
      </c>
      <c r="D688">
        <v>100</v>
      </c>
      <c r="E688" s="8">
        <v>4</v>
      </c>
      <c r="F688" s="8">
        <v>40</v>
      </c>
      <c r="G688" s="8">
        <v>40</v>
      </c>
      <c r="H688" s="30" t="s">
        <v>38</v>
      </c>
      <c r="I688" s="19" t="s">
        <v>140</v>
      </c>
      <c r="J688" s="30" t="s">
        <v>141</v>
      </c>
      <c r="K688">
        <v>20</v>
      </c>
      <c r="L688" s="12">
        <f t="shared" si="40"/>
        <v>6.366197723675814</v>
      </c>
      <c r="M688">
        <v>5.5</v>
      </c>
      <c r="N688">
        <v>8</v>
      </c>
      <c r="P688" s="13"/>
      <c r="Q688" s="13"/>
      <c r="R688" t="s">
        <v>25</v>
      </c>
      <c r="S688" s="14" t="s">
        <v>26</v>
      </c>
      <c r="T688">
        <f t="shared" si="36"/>
        <v>3.1830988618379071E-3</v>
      </c>
    </row>
    <row r="689" spans="1:20" x14ac:dyDescent="0.25">
      <c r="A689" t="s">
        <v>20</v>
      </c>
      <c r="B689" t="s">
        <v>21</v>
      </c>
      <c r="C689">
        <v>3</v>
      </c>
      <c r="D689">
        <v>500</v>
      </c>
      <c r="E689" s="8">
        <v>1</v>
      </c>
      <c r="F689" s="8">
        <v>15</v>
      </c>
      <c r="G689" s="8">
        <v>15</v>
      </c>
      <c r="H689" s="15" t="s">
        <v>96</v>
      </c>
      <c r="I689" s="28" t="s">
        <v>182</v>
      </c>
      <c r="J689" s="29" t="s">
        <v>183</v>
      </c>
      <c r="K689">
        <v>46</v>
      </c>
      <c r="L689" s="12">
        <f t="shared" si="40"/>
        <v>14.642254764454371</v>
      </c>
      <c r="M689">
        <v>6</v>
      </c>
      <c r="N689" s="8">
        <v>11</v>
      </c>
      <c r="P689" s="13"/>
      <c r="Q689" s="13"/>
      <c r="R689" t="s">
        <v>25</v>
      </c>
      <c r="S689" s="14" t="s">
        <v>26</v>
      </c>
      <c r="T689">
        <f t="shared" si="36"/>
        <v>1.6838592979122526E-2</v>
      </c>
    </row>
    <row r="690" spans="1:20" x14ac:dyDescent="0.25">
      <c r="A690" t="s">
        <v>20</v>
      </c>
      <c r="B690" t="s">
        <v>21</v>
      </c>
      <c r="C690">
        <v>1</v>
      </c>
      <c r="D690">
        <v>500</v>
      </c>
      <c r="E690">
        <v>3</v>
      </c>
      <c r="F690" s="8">
        <v>15</v>
      </c>
      <c r="G690">
        <v>18</v>
      </c>
      <c r="H690" s="15" t="s">
        <v>96</v>
      </c>
      <c r="I690" s="28" t="s">
        <v>182</v>
      </c>
      <c r="J690" s="29" t="s">
        <v>183</v>
      </c>
      <c r="K690">
        <v>35</v>
      </c>
      <c r="L690" s="12">
        <f t="shared" si="40"/>
        <v>11.140846016432674</v>
      </c>
      <c r="M690">
        <v>5</v>
      </c>
      <c r="N690">
        <v>11</v>
      </c>
      <c r="P690" s="13"/>
      <c r="Q690" s="13"/>
      <c r="R690" t="s">
        <v>25</v>
      </c>
      <c r="S690" t="s">
        <v>26</v>
      </c>
      <c r="T690">
        <f t="shared" si="36"/>
        <v>9.7482402643785885E-3</v>
      </c>
    </row>
    <row r="691" spans="1:20" x14ac:dyDescent="0.25">
      <c r="A691" t="s">
        <v>20</v>
      </c>
      <c r="B691" t="s">
        <v>21</v>
      </c>
      <c r="C691">
        <v>8</v>
      </c>
      <c r="D691">
        <v>500</v>
      </c>
      <c r="E691">
        <v>2</v>
      </c>
      <c r="F691" s="8">
        <v>24</v>
      </c>
      <c r="G691">
        <v>26</v>
      </c>
      <c r="H691" s="15" t="s">
        <v>96</v>
      </c>
      <c r="I691" s="28" t="s">
        <v>182</v>
      </c>
      <c r="J691" s="29" t="s">
        <v>183</v>
      </c>
      <c r="K691">
        <v>37</v>
      </c>
      <c r="L691" s="12">
        <f t="shared" si="40"/>
        <v>11.777465788800255</v>
      </c>
      <c r="M691">
        <v>5</v>
      </c>
      <c r="N691" s="13">
        <v>10</v>
      </c>
      <c r="P691" s="13"/>
      <c r="Q691" s="13"/>
      <c r="R691" t="s">
        <v>25</v>
      </c>
      <c r="S691" t="s">
        <v>26</v>
      </c>
      <c r="T691">
        <f t="shared" si="36"/>
        <v>1.0894155854640236E-2</v>
      </c>
    </row>
    <row r="692" spans="1:20" x14ac:dyDescent="0.25">
      <c r="A692" t="s">
        <v>20</v>
      </c>
      <c r="B692" t="s">
        <v>21</v>
      </c>
      <c r="C692">
        <v>3</v>
      </c>
      <c r="D692">
        <v>500</v>
      </c>
      <c r="E692" s="8">
        <v>2</v>
      </c>
      <c r="F692" s="8">
        <v>27</v>
      </c>
      <c r="G692" s="8">
        <v>27</v>
      </c>
      <c r="H692" s="15" t="s">
        <v>96</v>
      </c>
      <c r="I692" s="28" t="s">
        <v>182</v>
      </c>
      <c r="J692" s="29" t="s">
        <v>183</v>
      </c>
      <c r="K692">
        <v>32</v>
      </c>
      <c r="L692" s="12">
        <f t="shared" si="40"/>
        <v>10.185916357881302</v>
      </c>
      <c r="M692">
        <v>7</v>
      </c>
      <c r="N692" s="8">
        <v>9</v>
      </c>
      <c r="P692" s="13"/>
      <c r="Q692" s="13"/>
      <c r="R692" t="s">
        <v>25</v>
      </c>
      <c r="S692" s="14" t="s">
        <v>26</v>
      </c>
      <c r="T692">
        <f t="shared" si="36"/>
        <v>8.1487330863050413E-3</v>
      </c>
    </row>
    <row r="693" spans="1:20" x14ac:dyDescent="0.25">
      <c r="A693" t="s">
        <v>20</v>
      </c>
      <c r="B693" t="s">
        <v>21</v>
      </c>
      <c r="C693">
        <v>3</v>
      </c>
      <c r="D693">
        <v>500</v>
      </c>
      <c r="E693" s="8">
        <v>2</v>
      </c>
      <c r="F693" s="8">
        <v>28</v>
      </c>
      <c r="G693" s="8">
        <v>28</v>
      </c>
      <c r="H693" s="15" t="s">
        <v>96</v>
      </c>
      <c r="I693" s="28" t="s">
        <v>182</v>
      </c>
      <c r="J693" s="29" t="s">
        <v>183</v>
      </c>
      <c r="K693">
        <v>34</v>
      </c>
      <c r="L693" s="12">
        <f t="shared" si="40"/>
        <v>10.822536130248883</v>
      </c>
      <c r="M693">
        <v>7</v>
      </c>
      <c r="N693" s="8">
        <v>9</v>
      </c>
      <c r="P693" s="13"/>
      <c r="Q693" s="13"/>
      <c r="R693" t="s">
        <v>25</v>
      </c>
      <c r="S693" s="14" t="s">
        <v>26</v>
      </c>
      <c r="T693">
        <f t="shared" si="36"/>
        <v>9.1991557107115509E-3</v>
      </c>
    </row>
    <row r="694" spans="1:20" x14ac:dyDescent="0.25">
      <c r="A694" t="s">
        <v>20</v>
      </c>
      <c r="B694" t="s">
        <v>21</v>
      </c>
      <c r="C694">
        <v>10</v>
      </c>
      <c r="D694">
        <v>5</v>
      </c>
      <c r="E694" s="8"/>
      <c r="F694" s="8">
        <v>2</v>
      </c>
      <c r="G694" s="8">
        <v>2</v>
      </c>
      <c r="H694" s="9" t="s">
        <v>38</v>
      </c>
      <c r="I694" s="19" t="s">
        <v>113</v>
      </c>
      <c r="J694" s="11" t="s">
        <v>114</v>
      </c>
      <c r="N694">
        <v>3</v>
      </c>
      <c r="O694">
        <v>1</v>
      </c>
      <c r="P694" s="18">
        <v>0.6</v>
      </c>
      <c r="Q694" s="18">
        <f t="shared" ref="Q694:Q700" si="41">O694*P694</f>
        <v>0.6</v>
      </c>
      <c r="S694" s="14" t="s">
        <v>26</v>
      </c>
    </row>
    <row r="695" spans="1:20" x14ac:dyDescent="0.25">
      <c r="A695" t="s">
        <v>20</v>
      </c>
      <c r="B695" t="s">
        <v>21</v>
      </c>
      <c r="C695">
        <v>10</v>
      </c>
      <c r="D695">
        <v>5</v>
      </c>
      <c r="E695" s="8"/>
      <c r="F695" s="8">
        <v>3</v>
      </c>
      <c r="G695" s="8">
        <v>3</v>
      </c>
      <c r="H695" s="15" t="s">
        <v>172</v>
      </c>
      <c r="I695" s="16" t="s">
        <v>173</v>
      </c>
      <c r="J695" s="17" t="s">
        <v>174</v>
      </c>
      <c r="N695">
        <v>3</v>
      </c>
      <c r="O695">
        <v>0.6</v>
      </c>
      <c r="P695" s="18">
        <v>0.4</v>
      </c>
      <c r="Q695" s="18">
        <f t="shared" si="41"/>
        <v>0.24</v>
      </c>
      <c r="S695" s="14" t="s">
        <v>26</v>
      </c>
    </row>
    <row r="696" spans="1:20" x14ac:dyDescent="0.25">
      <c r="A696" t="s">
        <v>20</v>
      </c>
      <c r="B696" t="s">
        <v>21</v>
      </c>
      <c r="C696">
        <v>10</v>
      </c>
      <c r="D696">
        <v>5</v>
      </c>
      <c r="E696" s="8"/>
      <c r="F696" s="8">
        <v>4</v>
      </c>
      <c r="G696" s="8">
        <v>4</v>
      </c>
      <c r="H696" s="9" t="s">
        <v>105</v>
      </c>
      <c r="I696" s="19" t="s">
        <v>106</v>
      </c>
      <c r="J696" s="11" t="s">
        <v>107</v>
      </c>
      <c r="N696">
        <v>1.8</v>
      </c>
      <c r="O696">
        <v>0.4</v>
      </c>
      <c r="P696" s="18">
        <v>0.3</v>
      </c>
      <c r="Q696" s="18">
        <f t="shared" si="41"/>
        <v>0.12</v>
      </c>
      <c r="S696" s="14" t="s">
        <v>26</v>
      </c>
    </row>
    <row r="697" spans="1:20" x14ac:dyDescent="0.25">
      <c r="A697" t="s">
        <v>20</v>
      </c>
      <c r="B697" t="s">
        <v>21</v>
      </c>
      <c r="C697">
        <v>10</v>
      </c>
      <c r="D697">
        <v>5</v>
      </c>
      <c r="E697" s="8"/>
      <c r="F697" s="8">
        <v>5</v>
      </c>
      <c r="G697" s="8">
        <v>5</v>
      </c>
      <c r="H697" s="15" t="s">
        <v>145</v>
      </c>
      <c r="I697" s="16" t="s">
        <v>164</v>
      </c>
      <c r="J697" s="17" t="s">
        <v>165</v>
      </c>
      <c r="N697">
        <v>2</v>
      </c>
      <c r="O697">
        <v>0.4</v>
      </c>
      <c r="P697" s="18">
        <v>0.3</v>
      </c>
      <c r="Q697" s="18">
        <f t="shared" si="41"/>
        <v>0.12</v>
      </c>
      <c r="S697" s="14" t="s">
        <v>26</v>
      </c>
    </row>
    <row r="698" spans="1:20" x14ac:dyDescent="0.25">
      <c r="A698" t="s">
        <v>20</v>
      </c>
      <c r="B698" t="s">
        <v>21</v>
      </c>
      <c r="C698">
        <v>10</v>
      </c>
      <c r="D698">
        <v>5</v>
      </c>
      <c r="E698" s="8"/>
      <c r="F698" s="8">
        <v>6</v>
      </c>
      <c r="G698" s="8">
        <v>6</v>
      </c>
      <c r="H698" s="9" t="s">
        <v>105</v>
      </c>
      <c r="I698" s="19" t="s">
        <v>106</v>
      </c>
      <c r="J698" s="11" t="s">
        <v>107</v>
      </c>
      <c r="N698">
        <v>3</v>
      </c>
      <c r="O698">
        <v>1</v>
      </c>
      <c r="P698" s="18">
        <v>1</v>
      </c>
      <c r="Q698" s="18">
        <f t="shared" si="41"/>
        <v>1</v>
      </c>
      <c r="S698" s="14" t="s">
        <v>26</v>
      </c>
    </row>
    <row r="699" spans="1:20" x14ac:dyDescent="0.25">
      <c r="A699" t="s">
        <v>20</v>
      </c>
      <c r="B699" t="s">
        <v>21</v>
      </c>
      <c r="C699">
        <v>10</v>
      </c>
      <c r="D699">
        <v>5</v>
      </c>
      <c r="E699" s="8"/>
      <c r="F699" s="8">
        <v>7</v>
      </c>
      <c r="G699" s="8">
        <v>7</v>
      </c>
      <c r="H699" s="9" t="s">
        <v>38</v>
      </c>
      <c r="I699" s="28" t="s">
        <v>70</v>
      </c>
      <c r="J699" s="29" t="s">
        <v>71</v>
      </c>
      <c r="N699">
        <v>10</v>
      </c>
      <c r="O699">
        <v>6</v>
      </c>
      <c r="P699" s="18">
        <v>7</v>
      </c>
      <c r="Q699" s="18">
        <f t="shared" si="41"/>
        <v>42</v>
      </c>
      <c r="S699" s="14" t="s">
        <v>26</v>
      </c>
    </row>
    <row r="700" spans="1:20" x14ac:dyDescent="0.25">
      <c r="A700" t="s">
        <v>20</v>
      </c>
      <c r="B700" t="s">
        <v>21</v>
      </c>
      <c r="C700">
        <v>10</v>
      </c>
      <c r="D700">
        <v>5</v>
      </c>
      <c r="E700" s="8"/>
      <c r="F700" s="8">
        <v>8</v>
      </c>
      <c r="G700" s="8">
        <v>8</v>
      </c>
      <c r="H700" s="9" t="s">
        <v>38</v>
      </c>
      <c r="I700" s="28" t="s">
        <v>70</v>
      </c>
      <c r="J700" s="29" t="s">
        <v>71</v>
      </c>
      <c r="N700">
        <v>10</v>
      </c>
      <c r="O700">
        <v>3</v>
      </c>
      <c r="P700" s="18">
        <v>2</v>
      </c>
      <c r="Q700" s="18">
        <f t="shared" si="41"/>
        <v>6</v>
      </c>
      <c r="S700" s="14" t="s">
        <v>26</v>
      </c>
    </row>
    <row r="701" spans="1:20" x14ac:dyDescent="0.25">
      <c r="A701" t="s">
        <v>20</v>
      </c>
      <c r="B701" t="s">
        <v>21</v>
      </c>
      <c r="C701">
        <v>2</v>
      </c>
      <c r="D701">
        <v>100</v>
      </c>
      <c r="E701">
        <v>1</v>
      </c>
      <c r="F701">
        <v>5</v>
      </c>
      <c r="G701">
        <v>5</v>
      </c>
      <c r="H701" s="9" t="s">
        <v>38</v>
      </c>
      <c r="I701" s="19" t="s">
        <v>113</v>
      </c>
      <c r="J701" s="11" t="s">
        <v>114</v>
      </c>
      <c r="K701">
        <v>25</v>
      </c>
      <c r="L701" s="12">
        <f>K701/PI()</f>
        <v>7.9577471545947667</v>
      </c>
      <c r="M701">
        <v>5</v>
      </c>
      <c r="N701">
        <v>11</v>
      </c>
      <c r="P701" s="13"/>
      <c r="Q701" s="13"/>
      <c r="R701" t="s">
        <v>25</v>
      </c>
      <c r="S701" t="s">
        <v>26</v>
      </c>
      <c r="T701">
        <f t="shared" si="36"/>
        <v>4.9735919716217287E-3</v>
      </c>
    </row>
    <row r="702" spans="1:20" x14ac:dyDescent="0.25">
      <c r="A702" t="s">
        <v>20</v>
      </c>
      <c r="B702" t="s">
        <v>21</v>
      </c>
      <c r="C702">
        <v>2</v>
      </c>
      <c r="D702">
        <v>100</v>
      </c>
      <c r="E702">
        <v>1</v>
      </c>
      <c r="F702">
        <v>6</v>
      </c>
      <c r="G702">
        <v>6</v>
      </c>
      <c r="H702" s="9" t="s">
        <v>38</v>
      </c>
      <c r="I702" s="19" t="s">
        <v>113</v>
      </c>
      <c r="J702" s="11" t="s">
        <v>114</v>
      </c>
      <c r="K702">
        <v>26</v>
      </c>
      <c r="L702" s="12">
        <f>K702/PI()</f>
        <v>8.2760570407785572</v>
      </c>
      <c r="M702">
        <v>5</v>
      </c>
      <c r="N702">
        <v>11</v>
      </c>
      <c r="P702" s="13"/>
      <c r="Q702" s="13"/>
      <c r="R702" t="s">
        <v>25</v>
      </c>
      <c r="S702" t="s">
        <v>26</v>
      </c>
      <c r="T702">
        <f t="shared" si="36"/>
        <v>5.379437076506061E-3</v>
      </c>
    </row>
    <row r="703" spans="1:20" x14ac:dyDescent="0.25">
      <c r="A703" t="s">
        <v>20</v>
      </c>
      <c r="B703" t="s">
        <v>21</v>
      </c>
      <c r="C703">
        <v>5</v>
      </c>
      <c r="D703">
        <v>100</v>
      </c>
      <c r="E703" s="8">
        <v>1</v>
      </c>
      <c r="F703" s="8">
        <v>6</v>
      </c>
      <c r="G703" s="8">
        <v>7</v>
      </c>
      <c r="H703" s="9" t="s">
        <v>38</v>
      </c>
      <c r="I703" s="19" t="s">
        <v>113</v>
      </c>
      <c r="J703" s="11" t="s">
        <v>114</v>
      </c>
      <c r="K703">
        <v>30</v>
      </c>
      <c r="L703" s="12">
        <f>K703/PI()</f>
        <v>9.5492965855137211</v>
      </c>
      <c r="M703">
        <v>6</v>
      </c>
      <c r="N703">
        <v>12</v>
      </c>
      <c r="P703" s="13"/>
      <c r="Q703" s="13"/>
      <c r="R703" t="s">
        <v>25</v>
      </c>
      <c r="S703" s="14" t="s">
        <v>26</v>
      </c>
      <c r="T703">
        <f t="shared" si="36"/>
        <v>7.1619724391352906E-3</v>
      </c>
    </row>
    <row r="704" spans="1:20" x14ac:dyDescent="0.25">
      <c r="A704" t="s">
        <v>20</v>
      </c>
      <c r="B704" t="s">
        <v>21</v>
      </c>
      <c r="C704">
        <v>10</v>
      </c>
      <c r="D704">
        <v>5</v>
      </c>
      <c r="E704" s="8"/>
      <c r="F704" s="8">
        <v>9</v>
      </c>
      <c r="G704" s="8">
        <v>9</v>
      </c>
      <c r="H704" s="9" t="s">
        <v>22</v>
      </c>
      <c r="I704" s="10" t="s">
        <v>23</v>
      </c>
      <c r="J704" s="11" t="s">
        <v>24</v>
      </c>
      <c r="N704">
        <v>0.8</v>
      </c>
      <c r="O704">
        <v>0.6</v>
      </c>
      <c r="P704" s="18">
        <v>0.4</v>
      </c>
      <c r="Q704" s="18">
        <f>O704*P704</f>
        <v>0.24</v>
      </c>
      <c r="S704" s="14" t="s">
        <v>26</v>
      </c>
    </row>
    <row r="705" spans="1:20" x14ac:dyDescent="0.25">
      <c r="A705" t="s">
        <v>20</v>
      </c>
      <c r="B705" t="s">
        <v>21</v>
      </c>
      <c r="C705">
        <v>5</v>
      </c>
      <c r="D705">
        <v>500</v>
      </c>
      <c r="E705" s="8">
        <v>1</v>
      </c>
      <c r="F705" s="8">
        <v>8</v>
      </c>
      <c r="G705" s="8">
        <v>8</v>
      </c>
      <c r="H705" s="9" t="s">
        <v>38</v>
      </c>
      <c r="I705" s="19" t="s">
        <v>113</v>
      </c>
      <c r="J705" s="11" t="s">
        <v>114</v>
      </c>
      <c r="K705">
        <v>34.5</v>
      </c>
      <c r="L705" s="12">
        <f>K705/PI()</f>
        <v>10.981691073340778</v>
      </c>
      <c r="M705">
        <v>3.5</v>
      </c>
      <c r="N705">
        <v>9</v>
      </c>
      <c r="P705" s="13"/>
      <c r="Q705" s="13"/>
      <c r="R705" t="s">
        <v>25</v>
      </c>
      <c r="S705" s="14" t="s">
        <v>26</v>
      </c>
      <c r="T705">
        <f t="shared" si="36"/>
        <v>9.4717085507564219E-3</v>
      </c>
    </row>
    <row r="706" spans="1:20" x14ac:dyDescent="0.25">
      <c r="A706" t="s">
        <v>20</v>
      </c>
      <c r="B706" t="s">
        <v>21</v>
      </c>
      <c r="C706">
        <v>3</v>
      </c>
      <c r="D706">
        <v>100</v>
      </c>
      <c r="E706" s="8">
        <v>2</v>
      </c>
      <c r="F706" s="8">
        <v>8</v>
      </c>
      <c r="G706" s="8">
        <v>8</v>
      </c>
      <c r="H706" s="9" t="s">
        <v>38</v>
      </c>
      <c r="I706" s="19" t="s">
        <v>113</v>
      </c>
      <c r="J706" s="11" t="s">
        <v>114</v>
      </c>
      <c r="K706">
        <v>27</v>
      </c>
      <c r="L706" s="12">
        <f>K706/PI()</f>
        <v>8.5943669269623477</v>
      </c>
      <c r="M706">
        <v>5</v>
      </c>
      <c r="N706" s="8">
        <v>13</v>
      </c>
      <c r="P706" s="13"/>
      <c r="Q706" s="13"/>
      <c r="R706" t="s">
        <v>25</v>
      </c>
      <c r="S706" s="14" t="s">
        <v>26</v>
      </c>
      <c r="T706">
        <f t="shared" si="36"/>
        <v>5.8011976756995841E-3</v>
      </c>
    </row>
    <row r="707" spans="1:20" x14ac:dyDescent="0.25">
      <c r="A707" t="s">
        <v>20</v>
      </c>
      <c r="B707" t="s">
        <v>21</v>
      </c>
      <c r="C707">
        <v>10</v>
      </c>
      <c r="D707">
        <v>5</v>
      </c>
      <c r="E707" s="8"/>
      <c r="F707" s="8">
        <v>10</v>
      </c>
      <c r="G707" s="8">
        <v>10</v>
      </c>
      <c r="H707" s="9" t="s">
        <v>22</v>
      </c>
      <c r="I707" s="10" t="s">
        <v>23</v>
      </c>
      <c r="J707" s="11" t="s">
        <v>24</v>
      </c>
      <c r="N707">
        <v>0.3</v>
      </c>
      <c r="O707">
        <v>0.2</v>
      </c>
      <c r="P707" s="18">
        <v>0.2</v>
      </c>
      <c r="Q707" s="18">
        <f>O707*P707</f>
        <v>4.0000000000000008E-2</v>
      </c>
      <c r="S707" s="14" t="s">
        <v>26</v>
      </c>
    </row>
    <row r="708" spans="1:20" x14ac:dyDescent="0.25">
      <c r="A708" t="s">
        <v>20</v>
      </c>
      <c r="B708" t="s">
        <v>21</v>
      </c>
      <c r="C708">
        <v>5</v>
      </c>
      <c r="D708">
        <v>500</v>
      </c>
      <c r="E708" s="8">
        <v>1</v>
      </c>
      <c r="F708" s="8">
        <v>9</v>
      </c>
      <c r="G708" s="8">
        <v>9</v>
      </c>
      <c r="H708" s="9" t="s">
        <v>38</v>
      </c>
      <c r="I708" s="19" t="s">
        <v>113</v>
      </c>
      <c r="J708" s="11" t="s">
        <v>114</v>
      </c>
      <c r="K708">
        <v>34.5</v>
      </c>
      <c r="L708" s="12">
        <f>K708/PI()</f>
        <v>10.981691073340778</v>
      </c>
      <c r="M708">
        <v>7</v>
      </c>
      <c r="N708">
        <v>10</v>
      </c>
      <c r="P708" s="13"/>
      <c r="Q708" s="13"/>
      <c r="R708" t="s">
        <v>25</v>
      </c>
      <c r="S708" s="14" t="s">
        <v>26</v>
      </c>
      <c r="T708">
        <f t="shared" ref="T708:T768" si="42">PI()*(L708/2)*(L708/2)/10000</f>
        <v>9.4717085507564219E-3</v>
      </c>
    </row>
    <row r="709" spans="1:20" x14ac:dyDescent="0.25">
      <c r="A709" t="s">
        <v>20</v>
      </c>
      <c r="B709" t="s">
        <v>21</v>
      </c>
      <c r="C709">
        <v>6</v>
      </c>
      <c r="D709">
        <v>100</v>
      </c>
      <c r="E709" s="8">
        <v>2</v>
      </c>
      <c r="F709" s="8">
        <v>9</v>
      </c>
      <c r="G709" s="8">
        <v>9</v>
      </c>
      <c r="H709" s="9" t="s">
        <v>38</v>
      </c>
      <c r="I709" s="19" t="s">
        <v>113</v>
      </c>
      <c r="J709" s="11" t="s">
        <v>114</v>
      </c>
      <c r="K709" s="8">
        <v>23</v>
      </c>
      <c r="L709" s="12">
        <f>K709/PI()</f>
        <v>7.3211273822271856</v>
      </c>
      <c r="M709" s="8">
        <v>7</v>
      </c>
      <c r="N709" s="8">
        <v>9</v>
      </c>
      <c r="P709" s="13"/>
      <c r="Q709" s="13"/>
      <c r="R709" t="s">
        <v>25</v>
      </c>
      <c r="S709" s="14" t="s">
        <v>26</v>
      </c>
      <c r="T709">
        <f t="shared" si="42"/>
        <v>4.2096482447806314E-3</v>
      </c>
    </row>
    <row r="710" spans="1:20" x14ac:dyDescent="0.25">
      <c r="A710" t="s">
        <v>20</v>
      </c>
      <c r="B710" t="s">
        <v>21</v>
      </c>
      <c r="C710">
        <v>6</v>
      </c>
      <c r="D710">
        <v>100</v>
      </c>
      <c r="E710" s="8">
        <v>2</v>
      </c>
      <c r="F710" s="8">
        <v>11</v>
      </c>
      <c r="G710" s="8">
        <v>11</v>
      </c>
      <c r="H710" s="9" t="s">
        <v>38</v>
      </c>
      <c r="I710" s="19" t="s">
        <v>113</v>
      </c>
      <c r="J710" s="11" t="s">
        <v>114</v>
      </c>
      <c r="K710" s="8">
        <v>17</v>
      </c>
      <c r="L710" s="12">
        <f>K710/PI()</f>
        <v>5.4112680651244416</v>
      </c>
      <c r="M710" s="8">
        <v>7</v>
      </c>
      <c r="N710" s="8">
        <v>9</v>
      </c>
      <c r="P710" s="13"/>
      <c r="Q710" s="13"/>
      <c r="R710" t="s">
        <v>25</v>
      </c>
      <c r="S710" s="14" t="s">
        <v>26</v>
      </c>
      <c r="T710">
        <f t="shared" si="42"/>
        <v>2.2997889276778877E-3</v>
      </c>
    </row>
    <row r="711" spans="1:20" x14ac:dyDescent="0.25">
      <c r="A711" t="s">
        <v>20</v>
      </c>
      <c r="B711" t="s">
        <v>21</v>
      </c>
      <c r="C711">
        <v>10</v>
      </c>
      <c r="D711">
        <v>5</v>
      </c>
      <c r="E711" s="8"/>
      <c r="F711" s="8">
        <v>11</v>
      </c>
      <c r="G711" s="8">
        <v>11</v>
      </c>
      <c r="H711" s="9" t="s">
        <v>22</v>
      </c>
      <c r="I711" s="10" t="s">
        <v>23</v>
      </c>
      <c r="J711" s="11" t="s">
        <v>24</v>
      </c>
      <c r="N711">
        <v>0.1</v>
      </c>
      <c r="O711">
        <v>0.1</v>
      </c>
      <c r="P711" s="18">
        <v>0.05</v>
      </c>
      <c r="Q711" s="18">
        <f>O711*P711</f>
        <v>5.000000000000001E-3</v>
      </c>
      <c r="S711" s="14" t="s">
        <v>26</v>
      </c>
    </row>
    <row r="712" spans="1:20" x14ac:dyDescent="0.25">
      <c r="A712" t="s">
        <v>20</v>
      </c>
      <c r="B712" t="s">
        <v>21</v>
      </c>
      <c r="C712">
        <v>1</v>
      </c>
      <c r="D712">
        <v>100</v>
      </c>
      <c r="E712">
        <v>3</v>
      </c>
      <c r="F712" s="8">
        <v>13</v>
      </c>
      <c r="G712">
        <v>13</v>
      </c>
      <c r="H712" s="9" t="s">
        <v>38</v>
      </c>
      <c r="I712" s="19" t="s">
        <v>113</v>
      </c>
      <c r="J712" s="11" t="s">
        <v>114</v>
      </c>
      <c r="K712">
        <v>22</v>
      </c>
      <c r="L712" s="12">
        <f>K712/PI()</f>
        <v>7.0028174960433951</v>
      </c>
      <c r="M712">
        <v>9</v>
      </c>
      <c r="N712">
        <v>12</v>
      </c>
      <c r="P712" s="13"/>
      <c r="Q712" s="13"/>
      <c r="R712" t="s">
        <v>25</v>
      </c>
      <c r="S712" t="s">
        <v>26</v>
      </c>
      <c r="T712">
        <f t="shared" si="42"/>
        <v>3.8515496228238677E-3</v>
      </c>
    </row>
    <row r="713" spans="1:20" x14ac:dyDescent="0.25">
      <c r="A713" t="s">
        <v>20</v>
      </c>
      <c r="B713" t="s">
        <v>21</v>
      </c>
      <c r="C713">
        <v>6</v>
      </c>
      <c r="D713">
        <v>100</v>
      </c>
      <c r="E713" s="8">
        <v>2</v>
      </c>
      <c r="F713" s="8">
        <v>13</v>
      </c>
      <c r="G713" s="8">
        <v>13</v>
      </c>
      <c r="H713" s="9" t="s">
        <v>38</v>
      </c>
      <c r="I713" s="19" t="s">
        <v>113</v>
      </c>
      <c r="J713" s="11" t="s">
        <v>114</v>
      </c>
      <c r="K713" s="8">
        <v>21</v>
      </c>
      <c r="L713" s="12">
        <f>K713/PI()</f>
        <v>6.6845076098596046</v>
      </c>
      <c r="M713" s="8">
        <v>7</v>
      </c>
      <c r="N713" s="8">
        <v>10</v>
      </c>
      <c r="P713" s="13"/>
      <c r="Q713" s="13"/>
      <c r="R713" t="s">
        <v>25</v>
      </c>
      <c r="S713" s="14" t="s">
        <v>26</v>
      </c>
      <c r="T713">
        <f t="shared" si="42"/>
        <v>3.5093664951762926E-3</v>
      </c>
    </row>
    <row r="714" spans="1:20" x14ac:dyDescent="0.25">
      <c r="A714" t="s">
        <v>20</v>
      </c>
      <c r="B714" t="s">
        <v>21</v>
      </c>
      <c r="C714">
        <v>5</v>
      </c>
      <c r="D714">
        <v>500</v>
      </c>
      <c r="E714" s="8">
        <v>1</v>
      </c>
      <c r="F714" s="8">
        <v>14</v>
      </c>
      <c r="G714" s="8">
        <v>15</v>
      </c>
      <c r="H714" s="9" t="s">
        <v>38</v>
      </c>
      <c r="I714" s="19" t="s">
        <v>113</v>
      </c>
      <c r="J714" s="11" t="s">
        <v>114</v>
      </c>
      <c r="K714">
        <v>33.5</v>
      </c>
      <c r="L714" s="12">
        <f>K714/PI()</f>
        <v>10.663381187156988</v>
      </c>
      <c r="M714">
        <v>7</v>
      </c>
      <c r="N714">
        <v>11</v>
      </c>
      <c r="P714" s="13"/>
      <c r="Q714" s="13"/>
      <c r="R714" t="s">
        <v>25</v>
      </c>
      <c r="S714" s="14" t="s">
        <v>26</v>
      </c>
      <c r="T714">
        <f t="shared" si="42"/>
        <v>8.9305817442439771E-3</v>
      </c>
    </row>
    <row r="715" spans="1:20" x14ac:dyDescent="0.25">
      <c r="A715" t="s">
        <v>20</v>
      </c>
      <c r="B715" t="s">
        <v>21</v>
      </c>
      <c r="C715">
        <v>10</v>
      </c>
      <c r="D715">
        <v>5</v>
      </c>
      <c r="E715" s="8"/>
      <c r="F715" s="8">
        <v>12</v>
      </c>
      <c r="G715" s="8">
        <v>12</v>
      </c>
      <c r="H715" s="9" t="s">
        <v>22</v>
      </c>
      <c r="I715" s="10" t="s">
        <v>23</v>
      </c>
      <c r="J715" s="11" t="s">
        <v>24</v>
      </c>
      <c r="N715">
        <v>0.1</v>
      </c>
      <c r="O715">
        <v>0.1</v>
      </c>
      <c r="P715" s="18">
        <v>0.05</v>
      </c>
      <c r="Q715" s="18">
        <f>O715*P715</f>
        <v>5.000000000000001E-3</v>
      </c>
      <c r="S715" s="14" t="s">
        <v>26</v>
      </c>
    </row>
    <row r="716" spans="1:20" x14ac:dyDescent="0.25">
      <c r="A716" t="s">
        <v>20</v>
      </c>
      <c r="B716" t="s">
        <v>21</v>
      </c>
      <c r="C716">
        <v>3</v>
      </c>
      <c r="D716">
        <v>500</v>
      </c>
      <c r="E716" s="8">
        <v>2</v>
      </c>
      <c r="F716" s="8">
        <v>17</v>
      </c>
      <c r="G716" s="8">
        <v>17</v>
      </c>
      <c r="H716" s="9" t="s">
        <v>38</v>
      </c>
      <c r="I716" s="19" t="s">
        <v>113</v>
      </c>
      <c r="J716" s="11" t="s">
        <v>114</v>
      </c>
      <c r="K716">
        <v>55.5</v>
      </c>
      <c r="L716" s="12">
        <f>K716/PI()</f>
        <v>17.666198683200381</v>
      </c>
      <c r="M716">
        <v>8</v>
      </c>
      <c r="N716" s="8">
        <v>14</v>
      </c>
      <c r="P716" s="13"/>
      <c r="Q716" s="13"/>
      <c r="R716" t="s">
        <v>25</v>
      </c>
      <c r="S716" s="14" t="s">
        <v>26</v>
      </c>
      <c r="T716">
        <f t="shared" si="42"/>
        <v>2.4511850672940524E-2</v>
      </c>
    </row>
    <row r="717" spans="1:20" x14ac:dyDescent="0.25">
      <c r="A717" t="s">
        <v>20</v>
      </c>
      <c r="B717" t="s">
        <v>21</v>
      </c>
      <c r="C717">
        <v>10</v>
      </c>
      <c r="D717">
        <v>5</v>
      </c>
      <c r="E717" s="8"/>
      <c r="F717" s="8">
        <v>13</v>
      </c>
      <c r="G717" s="8">
        <v>13</v>
      </c>
      <c r="H717" s="9" t="s">
        <v>22</v>
      </c>
      <c r="I717" s="10" t="s">
        <v>23</v>
      </c>
      <c r="J717" s="11" t="s">
        <v>24</v>
      </c>
      <c r="N717">
        <v>0.2</v>
      </c>
      <c r="O717">
        <v>0.1</v>
      </c>
      <c r="P717" s="18">
        <v>0.1</v>
      </c>
      <c r="Q717" s="18">
        <f>O717*P717</f>
        <v>1.0000000000000002E-2</v>
      </c>
      <c r="S717" s="14" t="s">
        <v>26</v>
      </c>
    </row>
    <row r="718" spans="1:20" x14ac:dyDescent="0.25">
      <c r="A718" t="s">
        <v>20</v>
      </c>
      <c r="B718" t="s">
        <v>21</v>
      </c>
      <c r="C718">
        <v>4</v>
      </c>
      <c r="D718">
        <v>100</v>
      </c>
      <c r="E718">
        <v>3</v>
      </c>
      <c r="F718" s="8">
        <v>17</v>
      </c>
      <c r="G718">
        <v>18</v>
      </c>
      <c r="H718" s="9" t="s">
        <v>38</v>
      </c>
      <c r="I718" s="19" t="s">
        <v>113</v>
      </c>
      <c r="J718" s="11" t="s">
        <v>114</v>
      </c>
      <c r="K718">
        <v>19</v>
      </c>
      <c r="L718" s="12">
        <f>K718/PI()</f>
        <v>6.0478878374920226</v>
      </c>
      <c r="M718">
        <v>10</v>
      </c>
      <c r="N718">
        <v>12</v>
      </c>
      <c r="P718" s="13"/>
      <c r="Q718" s="13"/>
      <c r="R718" t="s">
        <v>25</v>
      </c>
      <c r="S718" t="s">
        <v>26</v>
      </c>
      <c r="T718">
        <f t="shared" si="42"/>
        <v>2.8727467228087107E-3</v>
      </c>
    </row>
    <row r="719" spans="1:20" x14ac:dyDescent="0.25">
      <c r="A719" t="s">
        <v>20</v>
      </c>
      <c r="B719" t="s">
        <v>21</v>
      </c>
      <c r="C719">
        <v>11</v>
      </c>
      <c r="D719">
        <v>100</v>
      </c>
      <c r="E719" s="8">
        <v>2</v>
      </c>
      <c r="F719" s="8">
        <v>19</v>
      </c>
      <c r="G719" s="8">
        <v>19</v>
      </c>
      <c r="H719" s="9" t="s">
        <v>38</v>
      </c>
      <c r="I719" s="19" t="s">
        <v>113</v>
      </c>
      <c r="J719" s="11" t="s">
        <v>114</v>
      </c>
      <c r="K719">
        <v>21</v>
      </c>
      <c r="L719" s="12">
        <f>K719/PI()</f>
        <v>6.6845076098596046</v>
      </c>
      <c r="M719">
        <v>7</v>
      </c>
      <c r="N719">
        <v>9</v>
      </c>
      <c r="P719" s="13"/>
      <c r="Q719" s="13"/>
      <c r="R719" t="s">
        <v>25</v>
      </c>
      <c r="S719" s="14" t="s">
        <v>26</v>
      </c>
      <c r="T719">
        <f t="shared" si="42"/>
        <v>3.5093664951762926E-3</v>
      </c>
    </row>
    <row r="720" spans="1:20" x14ac:dyDescent="0.25">
      <c r="A720" t="s">
        <v>20</v>
      </c>
      <c r="B720" t="s">
        <v>21</v>
      </c>
      <c r="C720">
        <v>4</v>
      </c>
      <c r="D720">
        <v>100</v>
      </c>
      <c r="E720">
        <v>3</v>
      </c>
      <c r="F720" s="8">
        <v>19</v>
      </c>
      <c r="G720">
        <v>20</v>
      </c>
      <c r="H720" s="9" t="s">
        <v>38</v>
      </c>
      <c r="I720" s="19" t="s">
        <v>113</v>
      </c>
      <c r="J720" s="11" t="s">
        <v>114</v>
      </c>
      <c r="K720">
        <v>19.5</v>
      </c>
      <c r="L720" s="12">
        <f>K720/PI()</f>
        <v>6.2070427805839179</v>
      </c>
      <c r="M720">
        <v>6</v>
      </c>
      <c r="N720">
        <v>10</v>
      </c>
      <c r="P720" s="13"/>
      <c r="Q720" s="13"/>
      <c r="R720" t="s">
        <v>25</v>
      </c>
      <c r="S720" t="s">
        <v>26</v>
      </c>
      <c r="T720">
        <f t="shared" si="42"/>
        <v>3.0259333555346601E-3</v>
      </c>
    </row>
    <row r="721" spans="1:20" x14ac:dyDescent="0.25">
      <c r="A721" t="s">
        <v>20</v>
      </c>
      <c r="B721" t="s">
        <v>21</v>
      </c>
      <c r="C721">
        <v>4</v>
      </c>
      <c r="D721">
        <v>100</v>
      </c>
      <c r="E721">
        <v>3</v>
      </c>
      <c r="F721" s="8">
        <v>20</v>
      </c>
      <c r="G721">
        <v>21</v>
      </c>
      <c r="H721" s="9" t="s">
        <v>38</v>
      </c>
      <c r="I721" s="19" t="s">
        <v>113</v>
      </c>
      <c r="J721" s="11" t="s">
        <v>114</v>
      </c>
      <c r="K721">
        <v>19</v>
      </c>
      <c r="L721" s="12">
        <f>K721/PI()</f>
        <v>6.0478878374920226</v>
      </c>
      <c r="M721">
        <v>7</v>
      </c>
      <c r="N721">
        <v>9</v>
      </c>
      <c r="P721" s="13"/>
      <c r="Q721" s="13"/>
      <c r="R721" t="s">
        <v>25</v>
      </c>
      <c r="S721" t="s">
        <v>26</v>
      </c>
      <c r="T721">
        <f t="shared" si="42"/>
        <v>2.8727467228087107E-3</v>
      </c>
    </row>
    <row r="722" spans="1:20" x14ac:dyDescent="0.25">
      <c r="A722" t="s">
        <v>20</v>
      </c>
      <c r="B722" t="s">
        <v>21</v>
      </c>
      <c r="C722">
        <v>5</v>
      </c>
      <c r="D722">
        <v>100</v>
      </c>
      <c r="E722" s="8">
        <v>3</v>
      </c>
      <c r="F722" s="8">
        <v>20</v>
      </c>
      <c r="G722" s="8">
        <v>21</v>
      </c>
      <c r="H722" s="9" t="s">
        <v>38</v>
      </c>
      <c r="I722" s="19" t="s">
        <v>113</v>
      </c>
      <c r="J722" s="11" t="s">
        <v>114</v>
      </c>
      <c r="K722">
        <v>16.5</v>
      </c>
      <c r="L722" s="12">
        <f>K722/PI()</f>
        <v>5.2521131220325463</v>
      </c>
      <c r="M722">
        <v>6</v>
      </c>
      <c r="N722">
        <v>8</v>
      </c>
      <c r="P722" s="13"/>
      <c r="Q722" s="13"/>
      <c r="R722" t="s">
        <v>25</v>
      </c>
      <c r="S722" s="14" t="s">
        <v>26</v>
      </c>
      <c r="T722">
        <f t="shared" si="42"/>
        <v>2.1664966628384252E-3</v>
      </c>
    </row>
    <row r="723" spans="1:20" x14ac:dyDescent="0.25">
      <c r="A723" t="s">
        <v>20</v>
      </c>
      <c r="B723" t="s">
        <v>21</v>
      </c>
      <c r="C723">
        <v>10</v>
      </c>
      <c r="D723">
        <v>5</v>
      </c>
      <c r="E723" s="8"/>
      <c r="F723" s="8">
        <v>14</v>
      </c>
      <c r="G723" s="8">
        <v>14</v>
      </c>
      <c r="H723" s="9" t="s">
        <v>22</v>
      </c>
      <c r="I723" s="10" t="s">
        <v>23</v>
      </c>
      <c r="J723" s="11" t="s">
        <v>24</v>
      </c>
      <c r="N723">
        <v>0.12</v>
      </c>
      <c r="O723">
        <v>0.1</v>
      </c>
      <c r="P723" s="18">
        <v>0.1</v>
      </c>
      <c r="Q723" s="18">
        <f>O723*P723</f>
        <v>1.0000000000000002E-2</v>
      </c>
      <c r="S723" s="14" t="s">
        <v>26</v>
      </c>
    </row>
    <row r="724" spans="1:20" x14ac:dyDescent="0.25">
      <c r="A724" t="s">
        <v>20</v>
      </c>
      <c r="B724" t="s">
        <v>21</v>
      </c>
      <c r="C724">
        <v>10</v>
      </c>
      <c r="D724">
        <v>5</v>
      </c>
      <c r="E724" s="8"/>
      <c r="F724" s="8">
        <v>15</v>
      </c>
      <c r="G724" s="8">
        <v>15</v>
      </c>
      <c r="H724" s="9" t="s">
        <v>43</v>
      </c>
      <c r="I724" s="10" t="s">
        <v>44</v>
      </c>
      <c r="J724" s="11" t="s">
        <v>45</v>
      </c>
      <c r="N724">
        <v>0.6</v>
      </c>
      <c r="O724">
        <v>0.2</v>
      </c>
      <c r="P724" s="18">
        <v>0.2</v>
      </c>
      <c r="Q724" s="18">
        <f>O724*P724</f>
        <v>4.0000000000000008E-2</v>
      </c>
      <c r="S724" s="14" t="s">
        <v>26</v>
      </c>
    </row>
    <row r="725" spans="1:20" x14ac:dyDescent="0.25">
      <c r="A725" t="s">
        <v>20</v>
      </c>
      <c r="B725" t="s">
        <v>21</v>
      </c>
      <c r="C725">
        <v>8</v>
      </c>
      <c r="D725">
        <v>500</v>
      </c>
      <c r="E725">
        <v>2</v>
      </c>
      <c r="F725" s="8">
        <v>22</v>
      </c>
      <c r="G725">
        <v>24</v>
      </c>
      <c r="H725" s="9" t="s">
        <v>38</v>
      </c>
      <c r="I725" s="19" t="s">
        <v>113</v>
      </c>
      <c r="J725" s="11" t="s">
        <v>114</v>
      </c>
      <c r="K725">
        <v>39</v>
      </c>
      <c r="L725" s="12">
        <f t="shared" ref="L725:L735" si="43">K725/PI()</f>
        <v>12.414085561167836</v>
      </c>
      <c r="M725">
        <v>10</v>
      </c>
      <c r="N725" s="13">
        <v>14</v>
      </c>
      <c r="P725" s="13"/>
      <c r="Q725" s="13"/>
      <c r="R725" t="s">
        <v>25</v>
      </c>
      <c r="S725" t="s">
        <v>26</v>
      </c>
      <c r="T725">
        <f t="shared" si="42"/>
        <v>1.210373342213864E-2</v>
      </c>
    </row>
    <row r="726" spans="1:20" x14ac:dyDescent="0.25">
      <c r="A726" t="s">
        <v>20</v>
      </c>
      <c r="B726" t="s">
        <v>21</v>
      </c>
      <c r="C726">
        <v>10</v>
      </c>
      <c r="D726">
        <v>100</v>
      </c>
      <c r="E726" s="8">
        <v>2</v>
      </c>
      <c r="F726">
        <v>24</v>
      </c>
      <c r="G726">
        <v>24</v>
      </c>
      <c r="H726" s="9" t="s">
        <v>38</v>
      </c>
      <c r="I726" s="19" t="s">
        <v>113</v>
      </c>
      <c r="J726" s="11" t="s">
        <v>114</v>
      </c>
      <c r="K726">
        <v>17</v>
      </c>
      <c r="L726" s="12">
        <f t="shared" si="43"/>
        <v>5.4112680651244416</v>
      </c>
      <c r="M726">
        <v>6</v>
      </c>
      <c r="N726">
        <v>8</v>
      </c>
      <c r="P726" s="13"/>
      <c r="Q726" s="13"/>
      <c r="R726" s="14" t="s">
        <v>25</v>
      </c>
      <c r="S726" s="14" t="s">
        <v>26</v>
      </c>
      <c r="T726">
        <f t="shared" si="42"/>
        <v>2.2997889276778877E-3</v>
      </c>
    </row>
    <row r="727" spans="1:20" x14ac:dyDescent="0.25">
      <c r="A727" t="s">
        <v>20</v>
      </c>
      <c r="B727" t="s">
        <v>21</v>
      </c>
      <c r="C727">
        <v>10</v>
      </c>
      <c r="D727">
        <v>100</v>
      </c>
      <c r="E727" s="8">
        <v>3</v>
      </c>
      <c r="F727">
        <v>28</v>
      </c>
      <c r="G727">
        <v>28</v>
      </c>
      <c r="H727" s="9" t="s">
        <v>38</v>
      </c>
      <c r="I727" s="19" t="s">
        <v>113</v>
      </c>
      <c r="J727" s="11" t="s">
        <v>114</v>
      </c>
      <c r="K727">
        <v>20.5</v>
      </c>
      <c r="L727" s="12">
        <f t="shared" si="43"/>
        <v>6.5253526667677093</v>
      </c>
      <c r="M727">
        <v>7</v>
      </c>
      <c r="N727">
        <v>9</v>
      </c>
      <c r="P727" s="13"/>
      <c r="Q727" s="13"/>
      <c r="R727" s="14" t="s">
        <v>25</v>
      </c>
      <c r="S727" s="14" t="s">
        <v>26</v>
      </c>
      <c r="T727">
        <f t="shared" si="42"/>
        <v>3.3442432417184515E-3</v>
      </c>
    </row>
    <row r="728" spans="1:20" x14ac:dyDescent="0.25">
      <c r="A728" t="s">
        <v>20</v>
      </c>
      <c r="B728" t="s">
        <v>21</v>
      </c>
      <c r="C728">
        <v>10</v>
      </c>
      <c r="D728">
        <v>100</v>
      </c>
      <c r="E728" s="8">
        <v>3</v>
      </c>
      <c r="F728">
        <v>30</v>
      </c>
      <c r="G728">
        <v>30</v>
      </c>
      <c r="H728" s="9" t="s">
        <v>38</v>
      </c>
      <c r="I728" s="19" t="s">
        <v>113</v>
      </c>
      <c r="J728" s="11" t="s">
        <v>114</v>
      </c>
      <c r="K728">
        <v>27.5</v>
      </c>
      <c r="L728" s="12">
        <f t="shared" si="43"/>
        <v>8.753521870054243</v>
      </c>
      <c r="M728">
        <v>5</v>
      </c>
      <c r="N728">
        <v>10</v>
      </c>
      <c r="P728" s="13"/>
      <c r="Q728" s="13"/>
      <c r="R728" s="14" t="s">
        <v>25</v>
      </c>
      <c r="S728" s="14" t="s">
        <v>26</v>
      </c>
      <c r="T728">
        <f t="shared" si="42"/>
        <v>6.0180462856622907E-3</v>
      </c>
    </row>
    <row r="729" spans="1:20" x14ac:dyDescent="0.25">
      <c r="A729" t="s">
        <v>20</v>
      </c>
      <c r="B729" t="s">
        <v>21</v>
      </c>
      <c r="C729">
        <v>10</v>
      </c>
      <c r="D729">
        <v>100</v>
      </c>
      <c r="E729" s="8">
        <v>3</v>
      </c>
      <c r="F729">
        <v>31</v>
      </c>
      <c r="G729">
        <v>31</v>
      </c>
      <c r="H729" s="9" t="s">
        <v>38</v>
      </c>
      <c r="I729" s="19" t="s">
        <v>113</v>
      </c>
      <c r="J729" s="11" t="s">
        <v>114</v>
      </c>
      <c r="K729">
        <v>20</v>
      </c>
      <c r="L729" s="12">
        <f t="shared" si="43"/>
        <v>6.366197723675814</v>
      </c>
      <c r="M729">
        <v>6</v>
      </c>
      <c r="N729">
        <v>10</v>
      </c>
      <c r="P729" s="13"/>
      <c r="Q729" s="13"/>
      <c r="R729" s="14" t="s">
        <v>25</v>
      </c>
      <c r="S729" s="14" t="s">
        <v>26</v>
      </c>
      <c r="T729">
        <f t="shared" si="42"/>
        <v>3.1830988618379071E-3</v>
      </c>
    </row>
    <row r="730" spans="1:20" x14ac:dyDescent="0.25">
      <c r="A730" t="s">
        <v>20</v>
      </c>
      <c r="B730" t="s">
        <v>21</v>
      </c>
      <c r="C730">
        <v>10</v>
      </c>
      <c r="D730">
        <v>100</v>
      </c>
      <c r="E730" s="8">
        <v>3</v>
      </c>
      <c r="F730">
        <v>34</v>
      </c>
      <c r="G730">
        <v>34</v>
      </c>
      <c r="H730" s="9" t="s">
        <v>38</v>
      </c>
      <c r="I730" s="19" t="s">
        <v>113</v>
      </c>
      <c r="J730" s="11" t="s">
        <v>114</v>
      </c>
      <c r="K730">
        <v>22.5</v>
      </c>
      <c r="L730" s="12">
        <f t="shared" si="43"/>
        <v>7.1619724391352904</v>
      </c>
      <c r="M730">
        <v>7</v>
      </c>
      <c r="N730">
        <v>11</v>
      </c>
      <c r="P730" s="13"/>
      <c r="Q730" s="13"/>
      <c r="R730" s="14" t="s">
        <v>25</v>
      </c>
      <c r="S730" s="14" t="s">
        <v>26</v>
      </c>
      <c r="T730">
        <f t="shared" si="42"/>
        <v>4.0286094970136003E-3</v>
      </c>
    </row>
    <row r="731" spans="1:20" x14ac:dyDescent="0.25">
      <c r="A731" t="s">
        <v>20</v>
      </c>
      <c r="B731" t="s">
        <v>21</v>
      </c>
      <c r="C731">
        <v>3</v>
      </c>
      <c r="D731">
        <v>500</v>
      </c>
      <c r="E731" s="8">
        <v>3</v>
      </c>
      <c r="F731" s="8">
        <v>33</v>
      </c>
      <c r="G731" s="8">
        <v>35</v>
      </c>
      <c r="H731" s="9" t="s">
        <v>38</v>
      </c>
      <c r="I731" s="19" t="s">
        <v>113</v>
      </c>
      <c r="J731" s="11" t="s">
        <v>114</v>
      </c>
      <c r="K731">
        <v>40.5</v>
      </c>
      <c r="L731" s="12">
        <f t="shared" si="43"/>
        <v>12.891550390443523</v>
      </c>
      <c r="M731">
        <v>8</v>
      </c>
      <c r="N731" s="8">
        <v>13</v>
      </c>
      <c r="P731" s="13"/>
      <c r="Q731" s="13"/>
      <c r="R731" t="s">
        <v>25</v>
      </c>
      <c r="S731" s="14" t="s">
        <v>26</v>
      </c>
      <c r="T731">
        <f t="shared" si="42"/>
        <v>1.3052694770324067E-2</v>
      </c>
    </row>
    <row r="732" spans="1:20" x14ac:dyDescent="0.25">
      <c r="A732" t="s">
        <v>20</v>
      </c>
      <c r="B732" t="s">
        <v>21</v>
      </c>
      <c r="C732">
        <v>10</v>
      </c>
      <c r="D732">
        <v>100</v>
      </c>
      <c r="E732" s="8">
        <v>3</v>
      </c>
      <c r="F732">
        <v>35</v>
      </c>
      <c r="G732">
        <v>35</v>
      </c>
      <c r="H732" s="9" t="s">
        <v>38</v>
      </c>
      <c r="I732" s="19" t="s">
        <v>113</v>
      </c>
      <c r="J732" s="11" t="s">
        <v>114</v>
      </c>
      <c r="K732">
        <v>24.5</v>
      </c>
      <c r="L732" s="12">
        <f t="shared" si="43"/>
        <v>7.7985922115028714</v>
      </c>
      <c r="M732">
        <v>7</v>
      </c>
      <c r="N732">
        <v>10</v>
      </c>
      <c r="P732" s="13"/>
      <c r="Q732" s="13"/>
      <c r="R732" s="14" t="s">
        <v>25</v>
      </c>
      <c r="S732" s="14" t="s">
        <v>26</v>
      </c>
      <c r="T732">
        <f t="shared" si="42"/>
        <v>4.7766377295455084E-3</v>
      </c>
    </row>
    <row r="733" spans="1:20" x14ac:dyDescent="0.25">
      <c r="A733" t="s">
        <v>20</v>
      </c>
      <c r="B733" t="s">
        <v>21</v>
      </c>
      <c r="C733">
        <v>4</v>
      </c>
      <c r="D733">
        <v>500</v>
      </c>
      <c r="E733">
        <v>4</v>
      </c>
      <c r="F733" s="8">
        <v>49</v>
      </c>
      <c r="G733">
        <v>51</v>
      </c>
      <c r="H733" s="9" t="s">
        <v>38</v>
      </c>
      <c r="I733" s="19" t="s">
        <v>113</v>
      </c>
      <c r="J733" s="11" t="s">
        <v>114</v>
      </c>
      <c r="K733">
        <v>44.5</v>
      </c>
      <c r="L733" s="12">
        <f t="shared" si="43"/>
        <v>14.164789935178685</v>
      </c>
      <c r="M733">
        <v>7</v>
      </c>
      <c r="N733">
        <v>14</v>
      </c>
      <c r="P733" s="13"/>
      <c r="Q733" s="13"/>
      <c r="R733" t="s">
        <v>25</v>
      </c>
      <c r="S733" t="s">
        <v>26</v>
      </c>
      <c r="T733">
        <f t="shared" si="42"/>
        <v>1.5758328802886287E-2</v>
      </c>
    </row>
    <row r="734" spans="1:20" x14ac:dyDescent="0.25">
      <c r="A734" t="s">
        <v>20</v>
      </c>
      <c r="B734" t="s">
        <v>21</v>
      </c>
      <c r="C734">
        <v>8</v>
      </c>
      <c r="D734">
        <v>500</v>
      </c>
      <c r="E734">
        <v>4</v>
      </c>
      <c r="F734" s="8">
        <v>59</v>
      </c>
      <c r="G734">
        <v>66</v>
      </c>
      <c r="H734" s="9" t="s">
        <v>38</v>
      </c>
      <c r="I734" s="19" t="s">
        <v>113</v>
      </c>
      <c r="J734" s="11" t="s">
        <v>114</v>
      </c>
      <c r="K734">
        <v>32</v>
      </c>
      <c r="L734" s="12">
        <f t="shared" si="43"/>
        <v>10.185916357881302</v>
      </c>
      <c r="M734">
        <v>9</v>
      </c>
      <c r="N734" s="13">
        <v>13</v>
      </c>
      <c r="P734" s="13"/>
      <c r="Q734" s="13"/>
      <c r="R734" t="s">
        <v>25</v>
      </c>
      <c r="S734" t="s">
        <v>26</v>
      </c>
      <c r="T734">
        <f t="shared" si="42"/>
        <v>8.1487330863050413E-3</v>
      </c>
    </row>
    <row r="735" spans="1:20" x14ac:dyDescent="0.25">
      <c r="A735" t="s">
        <v>20</v>
      </c>
      <c r="B735" t="s">
        <v>21</v>
      </c>
      <c r="C735">
        <v>9</v>
      </c>
      <c r="D735">
        <v>500</v>
      </c>
      <c r="E735" s="8">
        <v>1</v>
      </c>
      <c r="F735" s="8">
        <v>1</v>
      </c>
      <c r="G735" s="8">
        <v>1</v>
      </c>
      <c r="H735" s="15" t="s">
        <v>72</v>
      </c>
      <c r="I735" s="28" t="s">
        <v>131</v>
      </c>
      <c r="J735" s="17" t="s">
        <v>132</v>
      </c>
      <c r="K735">
        <v>33</v>
      </c>
      <c r="L735" s="12">
        <f t="shared" si="43"/>
        <v>10.504226244065093</v>
      </c>
      <c r="M735">
        <v>7</v>
      </c>
      <c r="N735">
        <v>11</v>
      </c>
      <c r="P735" s="13"/>
      <c r="Q735" s="13"/>
      <c r="R735" t="s">
        <v>25</v>
      </c>
      <c r="S735" s="14" t="s">
        <v>26</v>
      </c>
      <c r="T735">
        <f t="shared" si="42"/>
        <v>8.6659866513537007E-3</v>
      </c>
    </row>
    <row r="736" spans="1:20" x14ac:dyDescent="0.25">
      <c r="A736" t="s">
        <v>20</v>
      </c>
      <c r="B736" t="s">
        <v>21</v>
      </c>
      <c r="C736">
        <v>10</v>
      </c>
      <c r="D736">
        <v>5</v>
      </c>
      <c r="E736" s="8"/>
      <c r="F736" s="8">
        <v>16</v>
      </c>
      <c r="G736" s="8">
        <v>16</v>
      </c>
      <c r="H736" s="9" t="s">
        <v>115</v>
      </c>
      <c r="I736" s="19" t="s">
        <v>116</v>
      </c>
      <c r="J736" s="11" t="s">
        <v>117</v>
      </c>
      <c r="N736">
        <v>1.8</v>
      </c>
      <c r="O736">
        <v>0.5</v>
      </c>
      <c r="P736" s="18">
        <v>0.4</v>
      </c>
      <c r="Q736" s="18">
        <f>O736*P736</f>
        <v>0.2</v>
      </c>
      <c r="S736" s="14" t="s">
        <v>26</v>
      </c>
    </row>
    <row r="737" spans="1:20" x14ac:dyDescent="0.25">
      <c r="A737" t="s">
        <v>20</v>
      </c>
      <c r="B737" t="s">
        <v>21</v>
      </c>
      <c r="C737">
        <v>3</v>
      </c>
      <c r="D737">
        <v>500</v>
      </c>
      <c r="E737" s="8">
        <v>1</v>
      </c>
      <c r="F737" s="8">
        <v>3</v>
      </c>
      <c r="G737" s="8">
        <v>3</v>
      </c>
      <c r="H737" s="15" t="s">
        <v>72</v>
      </c>
      <c r="I737" s="28" t="s">
        <v>131</v>
      </c>
      <c r="J737" s="17" t="s">
        <v>132</v>
      </c>
      <c r="K737">
        <v>36</v>
      </c>
      <c r="L737" s="12">
        <f>K737/PI()</f>
        <v>11.459155902616464</v>
      </c>
      <c r="M737">
        <v>3.5</v>
      </c>
      <c r="N737" s="8">
        <v>8</v>
      </c>
      <c r="P737" s="13"/>
      <c r="Q737" s="13"/>
      <c r="R737" t="s">
        <v>25</v>
      </c>
      <c r="S737" s="14" t="s">
        <v>26</v>
      </c>
      <c r="T737">
        <f t="shared" si="42"/>
        <v>1.0313240312354817E-2</v>
      </c>
    </row>
    <row r="738" spans="1:20" x14ac:dyDescent="0.25">
      <c r="A738" t="s">
        <v>20</v>
      </c>
      <c r="B738" t="s">
        <v>21</v>
      </c>
      <c r="C738">
        <v>7</v>
      </c>
      <c r="D738">
        <v>500</v>
      </c>
      <c r="E738">
        <v>4</v>
      </c>
      <c r="F738" s="8">
        <v>45</v>
      </c>
      <c r="G738" s="8">
        <v>48</v>
      </c>
      <c r="H738" s="9" t="s">
        <v>72</v>
      </c>
      <c r="I738" s="19" t="s">
        <v>131</v>
      </c>
      <c r="J738" s="11" t="s">
        <v>132</v>
      </c>
      <c r="K738">
        <v>40</v>
      </c>
      <c r="L738" s="12">
        <f>K738/PI()</f>
        <v>12.732395447351628</v>
      </c>
      <c r="M738">
        <v>3</v>
      </c>
      <c r="N738">
        <v>9</v>
      </c>
      <c r="P738" s="13"/>
      <c r="Q738" s="13"/>
      <c r="R738" t="s">
        <v>25</v>
      </c>
      <c r="S738" t="s">
        <v>26</v>
      </c>
      <c r="T738">
        <f t="shared" si="42"/>
        <v>1.2732395447351628E-2</v>
      </c>
    </row>
    <row r="739" spans="1:20" x14ac:dyDescent="0.25">
      <c r="A739" t="s">
        <v>20</v>
      </c>
      <c r="B739" t="s">
        <v>21</v>
      </c>
      <c r="C739">
        <v>2</v>
      </c>
      <c r="D739">
        <v>500</v>
      </c>
      <c r="E739">
        <v>3</v>
      </c>
      <c r="F739" s="8">
        <v>47</v>
      </c>
      <c r="G739">
        <v>51</v>
      </c>
      <c r="H739" s="15" t="s">
        <v>72</v>
      </c>
      <c r="I739" s="28" t="s">
        <v>131</v>
      </c>
      <c r="J739" s="17" t="s">
        <v>132</v>
      </c>
      <c r="K739">
        <v>72</v>
      </c>
      <c r="L739" s="12">
        <f>K739/PI()</f>
        <v>22.918311805232928</v>
      </c>
      <c r="M739">
        <v>5</v>
      </c>
      <c r="N739">
        <v>12</v>
      </c>
      <c r="P739" s="13"/>
      <c r="Q739" s="13"/>
      <c r="R739" t="s">
        <v>25</v>
      </c>
      <c r="S739" t="s">
        <v>26</v>
      </c>
      <c r="T739">
        <f t="shared" si="42"/>
        <v>4.1252961249419268E-2</v>
      </c>
    </row>
    <row r="740" spans="1:20" x14ac:dyDescent="0.25">
      <c r="A740" t="s">
        <v>20</v>
      </c>
      <c r="B740" t="s">
        <v>21</v>
      </c>
      <c r="C740">
        <v>5</v>
      </c>
      <c r="D740">
        <v>100</v>
      </c>
      <c r="E740" s="8">
        <v>1</v>
      </c>
      <c r="F740" s="8">
        <v>4</v>
      </c>
      <c r="G740" s="8">
        <v>5</v>
      </c>
      <c r="H740" s="9" t="s">
        <v>38</v>
      </c>
      <c r="I740" s="10" t="s">
        <v>111</v>
      </c>
      <c r="J740" s="11" t="s">
        <v>112</v>
      </c>
      <c r="K740">
        <v>18</v>
      </c>
      <c r="L740" s="12">
        <f>K740/PI()</f>
        <v>5.7295779513082321</v>
      </c>
      <c r="M740">
        <v>6</v>
      </c>
      <c r="N740">
        <v>9</v>
      </c>
      <c r="P740" s="13"/>
      <c r="Q740" s="13"/>
      <c r="R740" t="s">
        <v>25</v>
      </c>
      <c r="S740" s="14" t="s">
        <v>26</v>
      </c>
      <c r="T740">
        <f t="shared" si="42"/>
        <v>2.5783100780887042E-3</v>
      </c>
    </row>
    <row r="741" spans="1:20" x14ac:dyDescent="0.25">
      <c r="A741" t="s">
        <v>20</v>
      </c>
      <c r="B741" t="s">
        <v>21</v>
      </c>
      <c r="C741">
        <v>10</v>
      </c>
      <c r="D741">
        <v>5</v>
      </c>
      <c r="E741" s="8"/>
      <c r="F741" s="8">
        <v>17</v>
      </c>
      <c r="G741" s="8">
        <v>17</v>
      </c>
      <c r="H741" s="9" t="s">
        <v>169</v>
      </c>
      <c r="I741" s="19" t="s">
        <v>170</v>
      </c>
      <c r="J741" s="25" t="s">
        <v>171</v>
      </c>
      <c r="N741">
        <v>0.6</v>
      </c>
      <c r="O741">
        <v>0.2</v>
      </c>
      <c r="P741" s="18">
        <v>0.1</v>
      </c>
      <c r="Q741" s="18">
        <f>O741*P741</f>
        <v>2.0000000000000004E-2</v>
      </c>
      <c r="S741" s="14" t="s">
        <v>26</v>
      </c>
    </row>
    <row r="742" spans="1:20" x14ac:dyDescent="0.25">
      <c r="A742" t="s">
        <v>20</v>
      </c>
      <c r="B742" t="s">
        <v>21</v>
      </c>
      <c r="C742">
        <v>4</v>
      </c>
      <c r="D742">
        <v>100</v>
      </c>
      <c r="E742">
        <v>2</v>
      </c>
      <c r="F742" s="8">
        <v>8</v>
      </c>
      <c r="G742">
        <v>9</v>
      </c>
      <c r="H742" s="9" t="s">
        <v>38</v>
      </c>
      <c r="I742" s="10" t="s">
        <v>111</v>
      </c>
      <c r="J742" s="11" t="s">
        <v>112</v>
      </c>
      <c r="K742">
        <v>18.5</v>
      </c>
      <c r="L742" s="12">
        <f t="shared" ref="L742:L768" si="44">K742/PI()</f>
        <v>5.8887328944001274</v>
      </c>
      <c r="M742">
        <v>5</v>
      </c>
      <c r="N742">
        <v>8</v>
      </c>
      <c r="P742" s="13"/>
      <c r="Q742" s="13"/>
      <c r="R742" t="s">
        <v>25</v>
      </c>
      <c r="S742" t="s">
        <v>26</v>
      </c>
      <c r="T742">
        <f t="shared" si="42"/>
        <v>2.723538963660059E-3</v>
      </c>
    </row>
    <row r="743" spans="1:20" x14ac:dyDescent="0.25">
      <c r="A743" t="s">
        <v>20</v>
      </c>
      <c r="B743" t="s">
        <v>21</v>
      </c>
      <c r="C743">
        <v>5</v>
      </c>
      <c r="D743">
        <v>100</v>
      </c>
      <c r="E743" s="8">
        <v>1</v>
      </c>
      <c r="F743" s="8">
        <v>9</v>
      </c>
      <c r="G743" s="8">
        <v>10</v>
      </c>
      <c r="H743" s="9" t="s">
        <v>38</v>
      </c>
      <c r="I743" s="10" t="s">
        <v>111</v>
      </c>
      <c r="J743" s="11" t="s">
        <v>112</v>
      </c>
      <c r="K743">
        <v>16</v>
      </c>
      <c r="L743" s="12">
        <f t="shared" si="44"/>
        <v>5.0929581789406511</v>
      </c>
      <c r="M743">
        <v>6</v>
      </c>
      <c r="N743">
        <v>8</v>
      </c>
      <c r="P743" s="13"/>
      <c r="Q743" s="13"/>
      <c r="R743" t="s">
        <v>25</v>
      </c>
      <c r="S743" s="14" t="s">
        <v>26</v>
      </c>
      <c r="T743">
        <f t="shared" si="42"/>
        <v>2.0371832715762603E-3</v>
      </c>
    </row>
    <row r="744" spans="1:20" x14ac:dyDescent="0.25">
      <c r="A744" t="s">
        <v>20</v>
      </c>
      <c r="B744" t="s">
        <v>21</v>
      </c>
      <c r="C744">
        <v>4</v>
      </c>
      <c r="D744">
        <v>100</v>
      </c>
      <c r="E744">
        <v>2</v>
      </c>
      <c r="F744" s="8">
        <v>11</v>
      </c>
      <c r="G744">
        <v>12</v>
      </c>
      <c r="H744" s="9" t="s">
        <v>38</v>
      </c>
      <c r="I744" s="10" t="s">
        <v>111</v>
      </c>
      <c r="J744" s="11" t="s">
        <v>112</v>
      </c>
      <c r="K744">
        <v>27.5</v>
      </c>
      <c r="L744" s="12">
        <f t="shared" si="44"/>
        <v>8.753521870054243</v>
      </c>
      <c r="M744">
        <v>8</v>
      </c>
      <c r="N744">
        <v>12</v>
      </c>
      <c r="P744" s="13"/>
      <c r="Q744" s="13"/>
      <c r="R744" t="s">
        <v>25</v>
      </c>
      <c r="S744" t="s">
        <v>26</v>
      </c>
      <c r="T744">
        <f t="shared" si="42"/>
        <v>6.0180462856622907E-3</v>
      </c>
    </row>
    <row r="745" spans="1:20" x14ac:dyDescent="0.25">
      <c r="A745" t="s">
        <v>20</v>
      </c>
      <c r="B745" t="s">
        <v>21</v>
      </c>
      <c r="C745">
        <v>4</v>
      </c>
      <c r="D745">
        <v>100</v>
      </c>
      <c r="E745">
        <v>2</v>
      </c>
      <c r="F745" s="8">
        <v>12</v>
      </c>
      <c r="G745">
        <v>13</v>
      </c>
      <c r="H745" s="9" t="s">
        <v>38</v>
      </c>
      <c r="I745" s="10" t="s">
        <v>111</v>
      </c>
      <c r="J745" s="11" t="s">
        <v>112</v>
      </c>
      <c r="K745">
        <v>18.5</v>
      </c>
      <c r="L745" s="12">
        <f t="shared" si="44"/>
        <v>5.8887328944001274</v>
      </c>
      <c r="M745">
        <v>8</v>
      </c>
      <c r="N745">
        <v>10</v>
      </c>
      <c r="P745" s="13"/>
      <c r="Q745" s="13"/>
      <c r="R745" t="s">
        <v>25</v>
      </c>
      <c r="S745" t="s">
        <v>26</v>
      </c>
      <c r="T745">
        <f t="shared" si="42"/>
        <v>2.723538963660059E-3</v>
      </c>
    </row>
    <row r="746" spans="1:20" x14ac:dyDescent="0.25">
      <c r="A746" t="s">
        <v>20</v>
      </c>
      <c r="B746" t="s">
        <v>21</v>
      </c>
      <c r="C746">
        <v>4</v>
      </c>
      <c r="D746">
        <v>100</v>
      </c>
      <c r="E746">
        <v>2</v>
      </c>
      <c r="F746" s="8">
        <v>13</v>
      </c>
      <c r="G746">
        <v>14</v>
      </c>
      <c r="H746" s="9" t="s">
        <v>38</v>
      </c>
      <c r="I746" s="10" t="s">
        <v>111</v>
      </c>
      <c r="J746" s="11" t="s">
        <v>112</v>
      </c>
      <c r="K746">
        <v>17</v>
      </c>
      <c r="L746" s="12">
        <f t="shared" si="44"/>
        <v>5.4112680651244416</v>
      </c>
      <c r="M746">
        <v>1.3</v>
      </c>
      <c r="N746">
        <v>6</v>
      </c>
      <c r="P746" s="13"/>
      <c r="Q746" s="13"/>
      <c r="R746" t="s">
        <v>25</v>
      </c>
      <c r="S746" t="s">
        <v>26</v>
      </c>
      <c r="T746">
        <f t="shared" si="42"/>
        <v>2.2997889276778877E-3</v>
      </c>
    </row>
    <row r="747" spans="1:20" x14ac:dyDescent="0.25">
      <c r="A747" t="s">
        <v>20</v>
      </c>
      <c r="B747" t="s">
        <v>21</v>
      </c>
      <c r="C747">
        <v>5</v>
      </c>
      <c r="D747">
        <v>100</v>
      </c>
      <c r="E747" s="8">
        <v>2</v>
      </c>
      <c r="F747" s="8">
        <v>14</v>
      </c>
      <c r="G747" s="8">
        <v>15</v>
      </c>
      <c r="H747" s="9" t="s">
        <v>38</v>
      </c>
      <c r="I747" s="10" t="s">
        <v>111</v>
      </c>
      <c r="J747" s="11" t="s">
        <v>112</v>
      </c>
      <c r="K747">
        <v>27</v>
      </c>
      <c r="L747" s="12">
        <f t="shared" si="44"/>
        <v>8.5943669269623477</v>
      </c>
      <c r="M747">
        <v>9</v>
      </c>
      <c r="N747">
        <v>12</v>
      </c>
      <c r="P747" s="13"/>
      <c r="Q747" s="13"/>
      <c r="R747" t="s">
        <v>25</v>
      </c>
      <c r="S747" s="14" t="s">
        <v>26</v>
      </c>
      <c r="T747">
        <f t="shared" si="42"/>
        <v>5.8011976756995841E-3</v>
      </c>
    </row>
    <row r="748" spans="1:20" x14ac:dyDescent="0.25">
      <c r="A748" t="s">
        <v>20</v>
      </c>
      <c r="B748" t="s">
        <v>21</v>
      </c>
      <c r="C748">
        <v>5</v>
      </c>
      <c r="D748">
        <v>100</v>
      </c>
      <c r="E748" s="8">
        <v>2</v>
      </c>
      <c r="F748" s="8">
        <v>15</v>
      </c>
      <c r="G748" s="8">
        <v>16</v>
      </c>
      <c r="H748" s="9" t="s">
        <v>38</v>
      </c>
      <c r="I748" s="10" t="s">
        <v>111</v>
      </c>
      <c r="J748" s="11" t="s">
        <v>112</v>
      </c>
      <c r="K748">
        <v>16.5</v>
      </c>
      <c r="L748" s="12">
        <f t="shared" si="44"/>
        <v>5.2521131220325463</v>
      </c>
      <c r="M748">
        <v>6</v>
      </c>
      <c r="N748">
        <v>8</v>
      </c>
      <c r="P748" s="13"/>
      <c r="Q748" s="13"/>
      <c r="R748" t="s">
        <v>25</v>
      </c>
      <c r="S748" s="14" t="s">
        <v>26</v>
      </c>
      <c r="T748">
        <f t="shared" si="42"/>
        <v>2.1664966628384252E-3</v>
      </c>
    </row>
    <row r="749" spans="1:20" x14ac:dyDescent="0.25">
      <c r="A749" t="s">
        <v>20</v>
      </c>
      <c r="B749" t="s">
        <v>21</v>
      </c>
      <c r="C749">
        <v>4</v>
      </c>
      <c r="D749">
        <v>100</v>
      </c>
      <c r="E749">
        <v>2</v>
      </c>
      <c r="F749" s="8">
        <v>16</v>
      </c>
      <c r="G749">
        <v>17</v>
      </c>
      <c r="H749" s="9" t="s">
        <v>38</v>
      </c>
      <c r="I749" s="10" t="s">
        <v>111</v>
      </c>
      <c r="J749" s="11" t="s">
        <v>112</v>
      </c>
      <c r="K749">
        <v>17</v>
      </c>
      <c r="L749" s="12">
        <f t="shared" si="44"/>
        <v>5.4112680651244416</v>
      </c>
      <c r="M749">
        <v>3</v>
      </c>
      <c r="N749">
        <v>9</v>
      </c>
      <c r="P749" s="13"/>
      <c r="Q749" s="13"/>
      <c r="R749" t="s">
        <v>25</v>
      </c>
      <c r="S749" t="s">
        <v>26</v>
      </c>
      <c r="T749">
        <f t="shared" si="42"/>
        <v>2.2997889276778877E-3</v>
      </c>
    </row>
    <row r="750" spans="1:20" x14ac:dyDescent="0.25">
      <c r="A750" t="s">
        <v>20</v>
      </c>
      <c r="B750" t="s">
        <v>21</v>
      </c>
      <c r="C750">
        <v>11</v>
      </c>
      <c r="D750">
        <v>500</v>
      </c>
      <c r="E750" s="8">
        <v>4</v>
      </c>
      <c r="F750" s="8">
        <v>18</v>
      </c>
      <c r="G750" s="8">
        <v>19</v>
      </c>
      <c r="H750" s="9" t="s">
        <v>38</v>
      </c>
      <c r="I750" s="10" t="s">
        <v>111</v>
      </c>
      <c r="J750" s="11" t="s">
        <v>112</v>
      </c>
      <c r="K750">
        <v>36.5</v>
      </c>
      <c r="L750" s="12">
        <f t="shared" si="44"/>
        <v>11.618310845708359</v>
      </c>
      <c r="M750">
        <v>9</v>
      </c>
      <c r="N750">
        <v>12</v>
      </c>
      <c r="P750" s="13"/>
      <c r="Q750" s="13"/>
      <c r="R750" t="s">
        <v>25</v>
      </c>
      <c r="S750" s="14" t="s">
        <v>26</v>
      </c>
      <c r="T750">
        <f t="shared" si="42"/>
        <v>1.0601708646708877E-2</v>
      </c>
    </row>
    <row r="751" spans="1:20" x14ac:dyDescent="0.25">
      <c r="A751" t="s">
        <v>20</v>
      </c>
      <c r="B751" t="s">
        <v>21</v>
      </c>
      <c r="C751">
        <v>5</v>
      </c>
      <c r="D751">
        <v>500</v>
      </c>
      <c r="E751" s="8">
        <v>2</v>
      </c>
      <c r="F751" s="8">
        <v>23</v>
      </c>
      <c r="G751" s="8">
        <v>25</v>
      </c>
      <c r="H751" s="9" t="s">
        <v>38</v>
      </c>
      <c r="I751" s="10" t="s">
        <v>111</v>
      </c>
      <c r="J751" s="11" t="s">
        <v>112</v>
      </c>
      <c r="K751">
        <v>32.5</v>
      </c>
      <c r="L751" s="12">
        <f t="shared" si="44"/>
        <v>10.345071300973197</v>
      </c>
      <c r="M751">
        <v>5.5</v>
      </c>
      <c r="N751">
        <v>10</v>
      </c>
      <c r="P751" s="13"/>
      <c r="Q751" s="13"/>
      <c r="R751" t="s">
        <v>25</v>
      </c>
      <c r="S751" s="14" t="s">
        <v>26</v>
      </c>
      <c r="T751">
        <f t="shared" si="42"/>
        <v>8.4053704320407232E-3</v>
      </c>
    </row>
    <row r="752" spans="1:20" x14ac:dyDescent="0.25">
      <c r="A752" t="s">
        <v>20</v>
      </c>
      <c r="B752" t="s">
        <v>21</v>
      </c>
      <c r="C752">
        <v>5</v>
      </c>
      <c r="D752">
        <v>500</v>
      </c>
      <c r="E752" s="8">
        <v>3</v>
      </c>
      <c r="F752" s="8">
        <v>25</v>
      </c>
      <c r="G752" s="8">
        <v>27</v>
      </c>
      <c r="H752" s="9" t="s">
        <v>38</v>
      </c>
      <c r="I752" s="10" t="s">
        <v>111</v>
      </c>
      <c r="J752" s="11" t="s">
        <v>112</v>
      </c>
      <c r="K752">
        <v>36</v>
      </c>
      <c r="L752" s="12">
        <f t="shared" si="44"/>
        <v>11.459155902616464</v>
      </c>
      <c r="M752">
        <v>7</v>
      </c>
      <c r="N752">
        <v>12</v>
      </c>
      <c r="P752" s="13"/>
      <c r="Q752" s="13"/>
      <c r="R752" t="s">
        <v>25</v>
      </c>
      <c r="S752" s="14" t="s">
        <v>26</v>
      </c>
      <c r="T752">
        <f t="shared" si="42"/>
        <v>1.0313240312354817E-2</v>
      </c>
    </row>
    <row r="753" spans="1:20" x14ac:dyDescent="0.25">
      <c r="A753" t="s">
        <v>20</v>
      </c>
      <c r="B753" t="s">
        <v>21</v>
      </c>
      <c r="C753">
        <v>5</v>
      </c>
      <c r="D753">
        <v>100</v>
      </c>
      <c r="E753" s="8">
        <v>4</v>
      </c>
      <c r="F753" s="8">
        <v>26</v>
      </c>
      <c r="G753" s="8">
        <v>28</v>
      </c>
      <c r="H753" s="9" t="s">
        <v>38</v>
      </c>
      <c r="I753" s="10" t="s">
        <v>111</v>
      </c>
      <c r="J753" s="11" t="s">
        <v>112</v>
      </c>
      <c r="K753">
        <v>23.5</v>
      </c>
      <c r="L753" s="12">
        <f t="shared" si="44"/>
        <v>7.4802823253190809</v>
      </c>
      <c r="M753">
        <v>10</v>
      </c>
      <c r="N753">
        <v>12</v>
      </c>
      <c r="P753" s="13"/>
      <c r="Q753" s="13"/>
      <c r="R753" t="s">
        <v>25</v>
      </c>
      <c r="S753" s="14" t="s">
        <v>26</v>
      </c>
      <c r="T753">
        <f t="shared" si="42"/>
        <v>4.3946658661249598E-3</v>
      </c>
    </row>
    <row r="754" spans="1:20" x14ac:dyDescent="0.25">
      <c r="A754" t="s">
        <v>20</v>
      </c>
      <c r="B754" t="s">
        <v>21</v>
      </c>
      <c r="C754">
        <v>4</v>
      </c>
      <c r="D754">
        <v>500</v>
      </c>
      <c r="E754">
        <v>2</v>
      </c>
      <c r="F754" s="8">
        <v>30</v>
      </c>
      <c r="G754">
        <v>31</v>
      </c>
      <c r="H754" s="9" t="s">
        <v>38</v>
      </c>
      <c r="I754" s="10" t="s">
        <v>111</v>
      </c>
      <c r="J754" s="11" t="s">
        <v>112</v>
      </c>
      <c r="K754">
        <v>40</v>
      </c>
      <c r="L754" s="12">
        <f t="shared" si="44"/>
        <v>12.732395447351628</v>
      </c>
      <c r="M754">
        <v>5</v>
      </c>
      <c r="N754">
        <v>13</v>
      </c>
      <c r="P754" s="13"/>
      <c r="Q754" s="13"/>
      <c r="R754" t="s">
        <v>25</v>
      </c>
      <c r="S754" t="s">
        <v>26</v>
      </c>
      <c r="T754">
        <f t="shared" si="42"/>
        <v>1.2732395447351628E-2</v>
      </c>
    </row>
    <row r="755" spans="1:20" x14ac:dyDescent="0.25">
      <c r="A755" t="s">
        <v>20</v>
      </c>
      <c r="B755" t="s">
        <v>21</v>
      </c>
      <c r="C755">
        <v>5</v>
      </c>
      <c r="D755">
        <v>100</v>
      </c>
      <c r="E755" s="8">
        <v>4</v>
      </c>
      <c r="F755" s="8">
        <v>32</v>
      </c>
      <c r="G755" s="8">
        <v>34</v>
      </c>
      <c r="H755" s="9" t="s">
        <v>38</v>
      </c>
      <c r="I755" s="10" t="s">
        <v>111</v>
      </c>
      <c r="J755" s="11" t="s">
        <v>112</v>
      </c>
      <c r="K755">
        <v>23.5</v>
      </c>
      <c r="L755" s="12">
        <f t="shared" si="44"/>
        <v>7.4802823253190809</v>
      </c>
      <c r="M755">
        <v>5</v>
      </c>
      <c r="N755">
        <v>12</v>
      </c>
      <c r="P755" s="13"/>
      <c r="Q755" s="13"/>
      <c r="R755" t="s">
        <v>25</v>
      </c>
      <c r="S755" s="14" t="s">
        <v>26</v>
      </c>
      <c r="T755">
        <f t="shared" si="42"/>
        <v>4.3946658661249598E-3</v>
      </c>
    </row>
    <row r="756" spans="1:20" x14ac:dyDescent="0.25">
      <c r="A756" t="s">
        <v>20</v>
      </c>
      <c r="B756" t="s">
        <v>21</v>
      </c>
      <c r="C756">
        <v>4</v>
      </c>
      <c r="D756">
        <v>500</v>
      </c>
      <c r="E756">
        <v>3</v>
      </c>
      <c r="F756" s="8">
        <v>34</v>
      </c>
      <c r="G756">
        <v>35</v>
      </c>
      <c r="H756" s="9" t="s">
        <v>38</v>
      </c>
      <c r="I756" s="10" t="s">
        <v>111</v>
      </c>
      <c r="J756" s="11" t="s">
        <v>112</v>
      </c>
      <c r="K756">
        <v>32</v>
      </c>
      <c r="L756" s="12">
        <f t="shared" si="44"/>
        <v>10.185916357881302</v>
      </c>
      <c r="M756">
        <v>6</v>
      </c>
      <c r="N756">
        <v>7</v>
      </c>
      <c r="P756" s="13"/>
      <c r="Q756" s="13"/>
      <c r="R756" t="s">
        <v>25</v>
      </c>
      <c r="S756" t="s">
        <v>26</v>
      </c>
      <c r="T756">
        <f t="shared" si="42"/>
        <v>8.1487330863050413E-3</v>
      </c>
    </row>
    <row r="757" spans="1:20" x14ac:dyDescent="0.25">
      <c r="A757" t="s">
        <v>20</v>
      </c>
      <c r="B757" t="s">
        <v>21</v>
      </c>
      <c r="C757">
        <v>4</v>
      </c>
      <c r="D757">
        <v>500</v>
      </c>
      <c r="E757">
        <v>3</v>
      </c>
      <c r="F757" s="8">
        <v>35</v>
      </c>
      <c r="G757">
        <v>36</v>
      </c>
      <c r="H757" s="9" t="s">
        <v>38</v>
      </c>
      <c r="I757" s="10" t="s">
        <v>111</v>
      </c>
      <c r="J757" s="11" t="s">
        <v>112</v>
      </c>
      <c r="K757">
        <v>40</v>
      </c>
      <c r="L757" s="12">
        <f t="shared" si="44"/>
        <v>12.732395447351628</v>
      </c>
      <c r="M757">
        <v>8.5</v>
      </c>
      <c r="N757">
        <v>12</v>
      </c>
      <c r="P757" s="13"/>
      <c r="Q757" s="13"/>
      <c r="R757" t="s">
        <v>25</v>
      </c>
      <c r="S757" t="s">
        <v>26</v>
      </c>
      <c r="T757">
        <f t="shared" si="42"/>
        <v>1.2732395447351628E-2</v>
      </c>
    </row>
    <row r="758" spans="1:20" x14ac:dyDescent="0.25">
      <c r="A758" t="s">
        <v>20</v>
      </c>
      <c r="B758" t="s">
        <v>21</v>
      </c>
      <c r="C758">
        <v>11</v>
      </c>
      <c r="D758">
        <v>100</v>
      </c>
      <c r="E758" s="8">
        <v>4</v>
      </c>
      <c r="F758" s="8">
        <v>36</v>
      </c>
      <c r="G758" s="8">
        <v>36</v>
      </c>
      <c r="H758" s="9" t="s">
        <v>38</v>
      </c>
      <c r="I758" s="10" t="s">
        <v>111</v>
      </c>
      <c r="J758" s="11" t="s">
        <v>112</v>
      </c>
      <c r="K758">
        <v>16.5</v>
      </c>
      <c r="L758" s="12">
        <f t="shared" si="44"/>
        <v>5.2521131220325463</v>
      </c>
      <c r="M758">
        <v>7</v>
      </c>
      <c r="N758">
        <v>9</v>
      </c>
      <c r="P758" s="13"/>
      <c r="Q758" s="13"/>
      <c r="R758" t="s">
        <v>25</v>
      </c>
      <c r="S758" s="14" t="s">
        <v>26</v>
      </c>
      <c r="T758">
        <f t="shared" si="42"/>
        <v>2.1664966628384252E-3</v>
      </c>
    </row>
    <row r="759" spans="1:20" x14ac:dyDescent="0.25">
      <c r="A759" t="s">
        <v>20</v>
      </c>
      <c r="B759" t="s">
        <v>21</v>
      </c>
      <c r="C759">
        <v>8</v>
      </c>
      <c r="D759">
        <v>500</v>
      </c>
      <c r="E759">
        <v>3</v>
      </c>
      <c r="F759" s="8">
        <v>39</v>
      </c>
      <c r="G759">
        <v>44</v>
      </c>
      <c r="H759" s="9" t="s">
        <v>38</v>
      </c>
      <c r="I759" s="10" t="s">
        <v>111</v>
      </c>
      <c r="J759" s="11" t="s">
        <v>112</v>
      </c>
      <c r="K759">
        <v>37.5</v>
      </c>
      <c r="L759" s="12">
        <f t="shared" si="44"/>
        <v>11.93662073189215</v>
      </c>
      <c r="M759">
        <v>7</v>
      </c>
      <c r="N759" s="13">
        <v>14</v>
      </c>
      <c r="P759" s="13"/>
      <c r="Q759" s="13"/>
      <c r="R759" t="s">
        <v>25</v>
      </c>
      <c r="S759" t="s">
        <v>133</v>
      </c>
      <c r="T759">
        <f t="shared" si="42"/>
        <v>1.1190581936148891E-2</v>
      </c>
    </row>
    <row r="760" spans="1:20" x14ac:dyDescent="0.25">
      <c r="A760" t="s">
        <v>20</v>
      </c>
      <c r="B760" t="s">
        <v>21</v>
      </c>
      <c r="C760">
        <v>8</v>
      </c>
      <c r="D760">
        <v>500</v>
      </c>
      <c r="E760">
        <v>3</v>
      </c>
      <c r="F760" s="8">
        <v>41</v>
      </c>
      <c r="G760">
        <v>46</v>
      </c>
      <c r="H760" s="9" t="s">
        <v>38</v>
      </c>
      <c r="I760" s="10" t="s">
        <v>111</v>
      </c>
      <c r="J760" s="11" t="s">
        <v>112</v>
      </c>
      <c r="K760">
        <v>41</v>
      </c>
      <c r="L760" s="12">
        <f t="shared" si="44"/>
        <v>13.050705333535419</v>
      </c>
      <c r="M760">
        <v>8</v>
      </c>
      <c r="N760" s="13">
        <v>13</v>
      </c>
      <c r="P760" s="13"/>
      <c r="Q760" s="13"/>
      <c r="R760" t="s">
        <v>25</v>
      </c>
      <c r="S760" t="s">
        <v>26</v>
      </c>
      <c r="T760">
        <f t="shared" si="42"/>
        <v>1.3376972966873806E-2</v>
      </c>
    </row>
    <row r="761" spans="1:20" x14ac:dyDescent="0.25">
      <c r="A761" t="s">
        <v>20</v>
      </c>
      <c r="B761" t="s">
        <v>21</v>
      </c>
      <c r="C761">
        <v>1</v>
      </c>
      <c r="D761">
        <v>100</v>
      </c>
      <c r="E761">
        <v>2</v>
      </c>
      <c r="F761" s="8">
        <v>10</v>
      </c>
      <c r="G761">
        <v>10</v>
      </c>
      <c r="H761" s="9" t="s">
        <v>38</v>
      </c>
      <c r="I761" s="10" t="s">
        <v>184</v>
      </c>
      <c r="J761" s="11" t="s">
        <v>185</v>
      </c>
      <c r="K761">
        <v>25</v>
      </c>
      <c r="L761" s="12">
        <f t="shared" si="44"/>
        <v>7.9577471545947667</v>
      </c>
      <c r="M761">
        <v>6</v>
      </c>
      <c r="N761">
        <v>9</v>
      </c>
      <c r="P761" s="13"/>
      <c r="Q761" s="13"/>
      <c r="R761" t="s">
        <v>25</v>
      </c>
      <c r="S761" t="s">
        <v>26</v>
      </c>
      <c r="T761">
        <f t="shared" si="42"/>
        <v>4.9735919716217287E-3</v>
      </c>
    </row>
    <row r="762" spans="1:20" x14ac:dyDescent="0.25">
      <c r="A762" t="s">
        <v>20</v>
      </c>
      <c r="B762" t="s">
        <v>21</v>
      </c>
      <c r="C762">
        <v>1</v>
      </c>
      <c r="D762">
        <v>500</v>
      </c>
      <c r="E762">
        <v>2</v>
      </c>
      <c r="F762" s="8">
        <v>10</v>
      </c>
      <c r="G762">
        <v>11</v>
      </c>
      <c r="H762" s="9" t="s">
        <v>38</v>
      </c>
      <c r="I762" s="10" t="s">
        <v>184</v>
      </c>
      <c r="J762" s="11" t="s">
        <v>185</v>
      </c>
      <c r="K762">
        <v>43</v>
      </c>
      <c r="L762" s="12">
        <f t="shared" si="44"/>
        <v>13.687325105903</v>
      </c>
      <c r="M762">
        <v>1.6</v>
      </c>
      <c r="N762">
        <v>6</v>
      </c>
      <c r="P762" s="13"/>
      <c r="Q762" s="13"/>
      <c r="R762" t="s">
        <v>25</v>
      </c>
      <c r="S762" t="s">
        <v>93</v>
      </c>
      <c r="T762">
        <f t="shared" si="42"/>
        <v>1.4713874488845724E-2</v>
      </c>
    </row>
    <row r="763" spans="1:20" x14ac:dyDescent="0.25">
      <c r="A763" t="s">
        <v>20</v>
      </c>
      <c r="B763" t="s">
        <v>21</v>
      </c>
      <c r="C763">
        <v>1</v>
      </c>
      <c r="D763">
        <v>100</v>
      </c>
      <c r="E763">
        <v>3</v>
      </c>
      <c r="F763" s="8">
        <v>20</v>
      </c>
      <c r="G763">
        <v>20</v>
      </c>
      <c r="H763" s="9" t="s">
        <v>38</v>
      </c>
      <c r="I763" s="10" t="s">
        <v>184</v>
      </c>
      <c r="J763" s="11" t="s">
        <v>185</v>
      </c>
      <c r="K763">
        <v>18</v>
      </c>
      <c r="L763" s="12">
        <f t="shared" si="44"/>
        <v>5.7295779513082321</v>
      </c>
      <c r="M763">
        <v>5</v>
      </c>
      <c r="N763">
        <v>12</v>
      </c>
      <c r="P763" s="13"/>
      <c r="Q763" s="13"/>
      <c r="R763" t="s">
        <v>25</v>
      </c>
      <c r="S763" t="s">
        <v>26</v>
      </c>
      <c r="T763">
        <f t="shared" si="42"/>
        <v>2.5783100780887042E-3</v>
      </c>
    </row>
    <row r="764" spans="1:20" x14ac:dyDescent="0.25">
      <c r="A764" t="s">
        <v>20</v>
      </c>
      <c r="B764" t="s">
        <v>21</v>
      </c>
      <c r="C764">
        <v>9</v>
      </c>
      <c r="D764">
        <v>100</v>
      </c>
      <c r="E764" s="8">
        <v>4</v>
      </c>
      <c r="F764" s="8">
        <v>41</v>
      </c>
      <c r="G764" s="8">
        <v>41</v>
      </c>
      <c r="H764" s="9" t="s">
        <v>38</v>
      </c>
      <c r="I764" s="10" t="s">
        <v>184</v>
      </c>
      <c r="J764" s="11" t="s">
        <v>185</v>
      </c>
      <c r="K764" s="8">
        <v>17</v>
      </c>
      <c r="L764" s="12">
        <f t="shared" si="44"/>
        <v>5.4112680651244416</v>
      </c>
      <c r="M764" s="8">
        <v>5</v>
      </c>
      <c r="N764" s="8">
        <v>9</v>
      </c>
      <c r="P764" s="13"/>
      <c r="Q764" s="13"/>
      <c r="R764" t="s">
        <v>25</v>
      </c>
      <c r="S764" s="14" t="s">
        <v>26</v>
      </c>
      <c r="T764">
        <f t="shared" si="42"/>
        <v>2.2997889276778877E-3</v>
      </c>
    </row>
    <row r="765" spans="1:20" x14ac:dyDescent="0.25">
      <c r="A765" t="s">
        <v>20</v>
      </c>
      <c r="B765" t="s">
        <v>21</v>
      </c>
      <c r="C765">
        <v>9</v>
      </c>
      <c r="D765">
        <v>100</v>
      </c>
      <c r="E765" s="8">
        <v>4</v>
      </c>
      <c r="F765" s="8">
        <v>46</v>
      </c>
      <c r="G765" s="8">
        <v>46</v>
      </c>
      <c r="H765" s="9" t="s">
        <v>38</v>
      </c>
      <c r="I765" s="10" t="s">
        <v>184</v>
      </c>
      <c r="J765" s="11" t="s">
        <v>185</v>
      </c>
      <c r="K765" s="8">
        <v>17.5</v>
      </c>
      <c r="L765" s="12">
        <f t="shared" si="44"/>
        <v>5.5704230082163368</v>
      </c>
      <c r="M765" s="8">
        <v>8</v>
      </c>
      <c r="N765" s="8">
        <v>10</v>
      </c>
      <c r="P765" s="13"/>
      <c r="Q765" s="13"/>
      <c r="R765" t="s">
        <v>25</v>
      </c>
      <c r="S765" s="14" t="s">
        <v>26</v>
      </c>
      <c r="T765">
        <f t="shared" si="42"/>
        <v>2.4370600660946471E-3</v>
      </c>
    </row>
    <row r="766" spans="1:20" x14ac:dyDescent="0.25">
      <c r="A766" t="s">
        <v>20</v>
      </c>
      <c r="B766" t="s">
        <v>21</v>
      </c>
      <c r="C766">
        <v>6</v>
      </c>
      <c r="D766">
        <v>500</v>
      </c>
      <c r="E766" s="8">
        <v>4</v>
      </c>
      <c r="F766" s="8">
        <v>17</v>
      </c>
      <c r="G766" s="8">
        <v>18</v>
      </c>
      <c r="H766" s="42" t="s">
        <v>186</v>
      </c>
      <c r="I766" t="s">
        <v>187</v>
      </c>
      <c r="J766" s="43" t="s">
        <v>188</v>
      </c>
      <c r="K766" s="8">
        <v>33.5</v>
      </c>
      <c r="L766" s="12">
        <f t="shared" si="44"/>
        <v>10.663381187156988</v>
      </c>
      <c r="M766" s="8">
        <v>3.5</v>
      </c>
      <c r="N766" s="8">
        <v>10</v>
      </c>
      <c r="P766" s="13"/>
      <c r="Q766" s="13"/>
      <c r="R766" t="s">
        <v>25</v>
      </c>
      <c r="S766" s="14" t="s">
        <v>26</v>
      </c>
      <c r="T766">
        <f t="shared" si="42"/>
        <v>8.9305817442439771E-3</v>
      </c>
    </row>
    <row r="767" spans="1:20" x14ac:dyDescent="0.25">
      <c r="A767" t="s">
        <v>20</v>
      </c>
      <c r="B767" t="s">
        <v>21</v>
      </c>
      <c r="C767">
        <v>1</v>
      </c>
      <c r="D767">
        <v>100</v>
      </c>
      <c r="E767">
        <v>4</v>
      </c>
      <c r="F767" s="8">
        <v>25</v>
      </c>
      <c r="G767">
        <v>25</v>
      </c>
      <c r="H767" s="9" t="s">
        <v>38</v>
      </c>
      <c r="I767" s="19" t="s">
        <v>189</v>
      </c>
      <c r="J767" s="11" t="s">
        <v>190</v>
      </c>
      <c r="K767">
        <v>17</v>
      </c>
      <c r="L767" s="12">
        <f t="shared" si="44"/>
        <v>5.4112680651244416</v>
      </c>
      <c r="M767">
        <v>3</v>
      </c>
      <c r="N767">
        <v>9</v>
      </c>
      <c r="P767" s="13"/>
      <c r="Q767" s="13"/>
      <c r="R767" t="s">
        <v>25</v>
      </c>
      <c r="S767" t="s">
        <v>26</v>
      </c>
      <c r="T767">
        <f t="shared" si="42"/>
        <v>2.2997889276778877E-3</v>
      </c>
    </row>
    <row r="768" spans="1:20" x14ac:dyDescent="0.25">
      <c r="A768" t="s">
        <v>20</v>
      </c>
      <c r="B768" t="s">
        <v>21</v>
      </c>
      <c r="C768">
        <v>8</v>
      </c>
      <c r="D768">
        <v>500</v>
      </c>
      <c r="E768">
        <v>1</v>
      </c>
      <c r="F768" s="8">
        <v>8</v>
      </c>
      <c r="G768">
        <v>9</v>
      </c>
      <c r="H768" s="9" t="s">
        <v>137</v>
      </c>
      <c r="I768" s="10" t="s">
        <v>138</v>
      </c>
      <c r="J768" s="17" t="s">
        <v>139</v>
      </c>
      <c r="K768">
        <v>40</v>
      </c>
      <c r="L768" s="12">
        <f t="shared" si="44"/>
        <v>12.732395447351628</v>
      </c>
      <c r="M768">
        <v>1.9</v>
      </c>
      <c r="N768" s="13">
        <v>5</v>
      </c>
      <c r="P768" s="13"/>
      <c r="Q768" s="13"/>
      <c r="R768" t="s">
        <v>191</v>
      </c>
      <c r="S768" t="s">
        <v>26</v>
      </c>
      <c r="T768">
        <f t="shared" si="42"/>
        <v>1.2732395447351628E-2</v>
      </c>
    </row>
    <row r="769" spans="1:20" x14ac:dyDescent="0.25">
      <c r="A769" t="s">
        <v>20</v>
      </c>
      <c r="B769" t="s">
        <v>21</v>
      </c>
      <c r="C769">
        <v>10</v>
      </c>
      <c r="D769">
        <v>5</v>
      </c>
      <c r="E769" s="8"/>
      <c r="F769" s="8">
        <v>18</v>
      </c>
      <c r="G769" s="8">
        <v>18</v>
      </c>
      <c r="H769" s="9" t="s">
        <v>115</v>
      </c>
      <c r="I769" s="19" t="s">
        <v>116</v>
      </c>
      <c r="J769" s="11" t="s">
        <v>117</v>
      </c>
      <c r="N769">
        <v>0.1</v>
      </c>
      <c r="O769">
        <v>0.1</v>
      </c>
      <c r="P769" s="18">
        <v>0.05</v>
      </c>
      <c r="Q769" s="18">
        <f>O769*P769</f>
        <v>5.000000000000001E-3</v>
      </c>
      <c r="S769" s="14" t="s">
        <v>26</v>
      </c>
    </row>
    <row r="770" spans="1:20" x14ac:dyDescent="0.25">
      <c r="A770" t="s">
        <v>20</v>
      </c>
      <c r="B770" t="s">
        <v>21</v>
      </c>
      <c r="C770">
        <v>10</v>
      </c>
      <c r="D770">
        <v>5</v>
      </c>
      <c r="E770" s="8"/>
      <c r="F770" s="8">
        <v>19</v>
      </c>
      <c r="G770" s="8">
        <v>19</v>
      </c>
      <c r="H770" s="9" t="s">
        <v>115</v>
      </c>
      <c r="I770" s="19" t="s">
        <v>116</v>
      </c>
      <c r="J770" s="11" t="s">
        <v>117</v>
      </c>
      <c r="N770">
        <v>0.6</v>
      </c>
      <c r="O770">
        <v>0.2</v>
      </c>
      <c r="P770" s="18">
        <v>0.1</v>
      </c>
      <c r="Q770" s="18">
        <f>O770*P770</f>
        <v>2.0000000000000004E-2</v>
      </c>
      <c r="S770" s="14" t="s">
        <v>26</v>
      </c>
    </row>
    <row r="771" spans="1:20" x14ac:dyDescent="0.25">
      <c r="A771" t="s">
        <v>20</v>
      </c>
      <c r="B771" t="s">
        <v>21</v>
      </c>
      <c r="C771">
        <v>8</v>
      </c>
      <c r="D771">
        <v>500</v>
      </c>
      <c r="E771">
        <v>1</v>
      </c>
      <c r="F771" s="8">
        <v>3</v>
      </c>
      <c r="G771">
        <v>3</v>
      </c>
      <c r="H771" s="26" t="s">
        <v>192</v>
      </c>
      <c r="I771" s="19" t="s">
        <v>193</v>
      </c>
      <c r="J771" s="11" t="s">
        <v>194</v>
      </c>
      <c r="K771">
        <v>49</v>
      </c>
      <c r="L771" s="12">
        <f t="shared" ref="L771:L777" si="45">K771/PI()</f>
        <v>15.597184423005743</v>
      </c>
      <c r="M771">
        <v>8</v>
      </c>
      <c r="N771" s="13">
        <v>10</v>
      </c>
      <c r="P771" s="13"/>
      <c r="Q771" s="13"/>
      <c r="R771" t="s">
        <v>25</v>
      </c>
      <c r="S771" t="s">
        <v>26</v>
      </c>
      <c r="T771">
        <f t="shared" ref="T771:T834" si="46">PI()*(L771/2)*(L771/2)/10000</f>
        <v>1.9106550918182034E-2</v>
      </c>
    </row>
    <row r="772" spans="1:20" x14ac:dyDescent="0.25">
      <c r="A772" t="s">
        <v>20</v>
      </c>
      <c r="B772" t="s">
        <v>21</v>
      </c>
      <c r="C772">
        <v>4</v>
      </c>
      <c r="D772">
        <v>500</v>
      </c>
      <c r="E772">
        <v>2</v>
      </c>
      <c r="F772" s="8">
        <v>27</v>
      </c>
      <c r="G772">
        <v>28</v>
      </c>
      <c r="H772" s="26" t="s">
        <v>192</v>
      </c>
      <c r="I772" s="19" t="s">
        <v>193</v>
      </c>
      <c r="J772" s="11" t="s">
        <v>194</v>
      </c>
      <c r="K772">
        <v>32.5</v>
      </c>
      <c r="L772" s="12">
        <f t="shared" si="45"/>
        <v>10.345071300973197</v>
      </c>
      <c r="M772">
        <v>3</v>
      </c>
      <c r="N772">
        <v>8</v>
      </c>
      <c r="P772" s="13"/>
      <c r="Q772" s="13"/>
      <c r="R772" t="s">
        <v>25</v>
      </c>
      <c r="S772" t="s">
        <v>93</v>
      </c>
      <c r="T772">
        <f t="shared" si="46"/>
        <v>8.4053704320407232E-3</v>
      </c>
    </row>
    <row r="773" spans="1:20" x14ac:dyDescent="0.25">
      <c r="A773" t="s">
        <v>20</v>
      </c>
      <c r="B773" t="s">
        <v>21</v>
      </c>
      <c r="C773">
        <v>11</v>
      </c>
      <c r="D773">
        <v>100</v>
      </c>
      <c r="E773" s="8">
        <v>3</v>
      </c>
      <c r="F773" s="8">
        <v>28</v>
      </c>
      <c r="G773" s="8">
        <v>28</v>
      </c>
      <c r="H773" s="26" t="s">
        <v>192</v>
      </c>
      <c r="I773" s="19" t="s">
        <v>193</v>
      </c>
      <c r="J773" s="11" t="s">
        <v>194</v>
      </c>
      <c r="K773">
        <v>27</v>
      </c>
      <c r="L773" s="12">
        <f t="shared" si="45"/>
        <v>8.5943669269623477</v>
      </c>
      <c r="M773">
        <v>7</v>
      </c>
      <c r="N773">
        <v>12</v>
      </c>
      <c r="P773" s="13"/>
      <c r="Q773" s="13"/>
      <c r="R773" t="s">
        <v>25</v>
      </c>
      <c r="S773" s="14" t="s">
        <v>26</v>
      </c>
      <c r="T773">
        <f t="shared" si="46"/>
        <v>5.8011976756995841E-3</v>
      </c>
    </row>
    <row r="774" spans="1:20" x14ac:dyDescent="0.25">
      <c r="A774" t="s">
        <v>20</v>
      </c>
      <c r="B774" t="s">
        <v>21</v>
      </c>
      <c r="C774">
        <v>2</v>
      </c>
      <c r="D774">
        <v>500</v>
      </c>
      <c r="E774">
        <v>2</v>
      </c>
      <c r="F774" s="8">
        <v>30</v>
      </c>
      <c r="G774">
        <v>31</v>
      </c>
      <c r="H774" s="26" t="s">
        <v>192</v>
      </c>
      <c r="I774" s="19" t="s">
        <v>193</v>
      </c>
      <c r="J774" s="11" t="s">
        <v>194</v>
      </c>
      <c r="K774">
        <v>52.5</v>
      </c>
      <c r="L774" s="12">
        <f t="shared" si="45"/>
        <v>16.71126902464901</v>
      </c>
      <c r="M774">
        <v>7</v>
      </c>
      <c r="N774">
        <v>13</v>
      </c>
      <c r="P774" s="13"/>
      <c r="Q774" s="13"/>
      <c r="R774" t="s">
        <v>25</v>
      </c>
      <c r="S774" t="s">
        <v>26</v>
      </c>
      <c r="T774">
        <f t="shared" si="46"/>
        <v>2.1933540594851822E-2</v>
      </c>
    </row>
    <row r="775" spans="1:20" x14ac:dyDescent="0.25">
      <c r="A775" t="s">
        <v>20</v>
      </c>
      <c r="B775" t="s">
        <v>21</v>
      </c>
      <c r="C775">
        <v>7</v>
      </c>
      <c r="D775">
        <v>500</v>
      </c>
      <c r="E775">
        <v>4</v>
      </c>
      <c r="F775" s="8">
        <v>36</v>
      </c>
      <c r="G775" s="8">
        <v>39</v>
      </c>
      <c r="H775" s="26" t="s">
        <v>192</v>
      </c>
      <c r="I775" s="19" t="s">
        <v>193</v>
      </c>
      <c r="J775" s="11" t="s">
        <v>194</v>
      </c>
      <c r="K775">
        <v>32</v>
      </c>
      <c r="L775" s="12">
        <f t="shared" si="45"/>
        <v>10.185916357881302</v>
      </c>
      <c r="M775">
        <v>5</v>
      </c>
      <c r="N775">
        <v>10</v>
      </c>
      <c r="P775" s="13"/>
      <c r="Q775" s="13"/>
      <c r="R775" t="s">
        <v>25</v>
      </c>
      <c r="S775" t="s">
        <v>26</v>
      </c>
      <c r="T775">
        <f t="shared" si="46"/>
        <v>8.1487330863050413E-3</v>
      </c>
    </row>
    <row r="776" spans="1:20" x14ac:dyDescent="0.25">
      <c r="A776" t="s">
        <v>20</v>
      </c>
      <c r="B776" t="s">
        <v>21</v>
      </c>
      <c r="C776">
        <v>7</v>
      </c>
      <c r="D776">
        <v>500</v>
      </c>
      <c r="E776">
        <v>4</v>
      </c>
      <c r="F776" s="8">
        <v>37</v>
      </c>
      <c r="G776" s="8">
        <v>40</v>
      </c>
      <c r="H776" s="26" t="s">
        <v>192</v>
      </c>
      <c r="I776" s="19" t="s">
        <v>193</v>
      </c>
      <c r="J776" s="11" t="s">
        <v>194</v>
      </c>
      <c r="K776">
        <v>33</v>
      </c>
      <c r="L776" s="12">
        <f t="shared" si="45"/>
        <v>10.504226244065093</v>
      </c>
      <c r="M776">
        <v>8</v>
      </c>
      <c r="N776">
        <v>12</v>
      </c>
      <c r="P776" s="13"/>
      <c r="Q776" s="13"/>
      <c r="R776" t="s">
        <v>25</v>
      </c>
      <c r="S776" t="s">
        <v>26</v>
      </c>
      <c r="T776">
        <f t="shared" si="46"/>
        <v>8.6659866513537007E-3</v>
      </c>
    </row>
    <row r="777" spans="1:20" x14ac:dyDescent="0.25">
      <c r="A777" t="s">
        <v>20</v>
      </c>
      <c r="B777" t="s">
        <v>21</v>
      </c>
      <c r="C777">
        <v>3</v>
      </c>
      <c r="D777">
        <v>500</v>
      </c>
      <c r="E777" s="8">
        <v>4</v>
      </c>
      <c r="F777" s="8">
        <v>50</v>
      </c>
      <c r="G777" s="8">
        <v>59</v>
      </c>
      <c r="H777" s="26" t="s">
        <v>192</v>
      </c>
      <c r="I777" s="19" t="s">
        <v>193</v>
      </c>
      <c r="J777" s="11" t="s">
        <v>194</v>
      </c>
      <c r="K777">
        <v>43</v>
      </c>
      <c r="L777" s="12">
        <f t="shared" si="45"/>
        <v>13.687325105903</v>
      </c>
      <c r="M777">
        <v>6</v>
      </c>
      <c r="N777" s="8">
        <v>12</v>
      </c>
      <c r="P777" s="13"/>
      <c r="Q777" s="13"/>
      <c r="R777" t="s">
        <v>25</v>
      </c>
      <c r="S777" s="14" t="s">
        <v>26</v>
      </c>
      <c r="T777">
        <f t="shared" si="46"/>
        <v>1.4713874488845724E-2</v>
      </c>
    </row>
    <row r="778" spans="1:20" x14ac:dyDescent="0.25">
      <c r="A778" t="s">
        <v>20</v>
      </c>
      <c r="B778" t="s">
        <v>21</v>
      </c>
      <c r="C778">
        <v>10</v>
      </c>
      <c r="D778">
        <v>5</v>
      </c>
      <c r="E778" s="8"/>
      <c r="F778" s="8">
        <v>20</v>
      </c>
      <c r="G778" s="8">
        <v>20</v>
      </c>
      <c r="H778" s="9" t="s">
        <v>115</v>
      </c>
      <c r="I778" s="19" t="s">
        <v>116</v>
      </c>
      <c r="J778" s="11" t="s">
        <v>117</v>
      </c>
      <c r="N778">
        <v>0.4</v>
      </c>
      <c r="O778">
        <v>0.1</v>
      </c>
      <c r="P778" s="18">
        <v>0.05</v>
      </c>
      <c r="Q778" s="18">
        <f>O778*P778</f>
        <v>5.000000000000001E-3</v>
      </c>
      <c r="S778" s="14" t="s">
        <v>26</v>
      </c>
    </row>
    <row r="779" spans="1:20" x14ac:dyDescent="0.25">
      <c r="A779" t="s">
        <v>20</v>
      </c>
      <c r="B779" t="s">
        <v>21</v>
      </c>
      <c r="C779">
        <v>10</v>
      </c>
      <c r="D779">
        <v>5</v>
      </c>
      <c r="E779" s="8"/>
      <c r="F779" s="8">
        <v>21</v>
      </c>
      <c r="G779" s="8">
        <v>21</v>
      </c>
      <c r="H779" s="9" t="s">
        <v>115</v>
      </c>
      <c r="I779" s="19" t="s">
        <v>116</v>
      </c>
      <c r="J779" s="11" t="s">
        <v>117</v>
      </c>
      <c r="N779">
        <v>3</v>
      </c>
      <c r="O779">
        <v>1</v>
      </c>
      <c r="P779" s="18">
        <v>0.5</v>
      </c>
      <c r="Q779" s="18">
        <f>O779*P779</f>
        <v>0.5</v>
      </c>
      <c r="S779" s="14" t="s">
        <v>26</v>
      </c>
    </row>
    <row r="780" spans="1:20" x14ac:dyDescent="0.25">
      <c r="A780" t="s">
        <v>20</v>
      </c>
      <c r="B780" t="s">
        <v>21</v>
      </c>
      <c r="C780">
        <v>10</v>
      </c>
      <c r="D780">
        <v>5</v>
      </c>
      <c r="E780" s="8"/>
      <c r="F780" s="8">
        <v>22</v>
      </c>
      <c r="G780" s="8">
        <v>22</v>
      </c>
      <c r="H780" s="9" t="s">
        <v>38</v>
      </c>
      <c r="I780" s="19" t="s">
        <v>113</v>
      </c>
      <c r="J780" s="11" t="s">
        <v>114</v>
      </c>
      <c r="N780">
        <v>0.25</v>
      </c>
      <c r="O780">
        <v>0.2</v>
      </c>
      <c r="P780" s="18">
        <v>0.15</v>
      </c>
      <c r="Q780" s="18">
        <f>O780*P780</f>
        <v>0.03</v>
      </c>
      <c r="S780" s="14" t="s">
        <v>26</v>
      </c>
    </row>
    <row r="781" spans="1:20" x14ac:dyDescent="0.25">
      <c r="A781" t="s">
        <v>20</v>
      </c>
      <c r="B781" t="s">
        <v>21</v>
      </c>
      <c r="C781">
        <v>4</v>
      </c>
      <c r="D781">
        <v>100</v>
      </c>
      <c r="E781">
        <v>1</v>
      </c>
      <c r="F781" s="8" t="s">
        <v>195</v>
      </c>
      <c r="G781">
        <v>6</v>
      </c>
      <c r="H781" s="9" t="s">
        <v>105</v>
      </c>
      <c r="I781" s="19" t="s">
        <v>106</v>
      </c>
      <c r="J781" s="11" t="s">
        <v>107</v>
      </c>
      <c r="K781">
        <v>17.5</v>
      </c>
      <c r="L781" s="12">
        <f>K781/PI()</f>
        <v>5.5704230082163368</v>
      </c>
      <c r="M781">
        <v>5</v>
      </c>
      <c r="N781">
        <v>8</v>
      </c>
      <c r="P781" s="13"/>
      <c r="Q781" s="13"/>
      <c r="R781" t="s">
        <v>25</v>
      </c>
      <c r="S781" t="s">
        <v>26</v>
      </c>
      <c r="T781">
        <f t="shared" si="46"/>
        <v>2.4370600660946471E-3</v>
      </c>
    </row>
    <row r="782" spans="1:20" x14ac:dyDescent="0.25">
      <c r="A782" t="s">
        <v>20</v>
      </c>
      <c r="B782" t="s">
        <v>21</v>
      </c>
      <c r="C782">
        <v>10</v>
      </c>
      <c r="D782">
        <v>100</v>
      </c>
      <c r="E782" s="8">
        <v>1</v>
      </c>
      <c r="F782">
        <v>6</v>
      </c>
      <c r="G782">
        <v>6</v>
      </c>
      <c r="H782" s="9" t="s">
        <v>105</v>
      </c>
      <c r="I782" s="19" t="s">
        <v>106</v>
      </c>
      <c r="J782" s="11" t="s">
        <v>107</v>
      </c>
      <c r="K782">
        <v>28</v>
      </c>
      <c r="L782" s="12">
        <f>K782/PI()</f>
        <v>8.91267681314614</v>
      </c>
      <c r="M782">
        <v>5.5</v>
      </c>
      <c r="N782">
        <v>8</v>
      </c>
      <c r="P782" s="13"/>
      <c r="Q782" s="13"/>
      <c r="R782" s="14" t="s">
        <v>25</v>
      </c>
      <c r="S782" s="14" t="s">
        <v>26</v>
      </c>
      <c r="T782">
        <f t="shared" si="46"/>
        <v>6.2388737692022989E-3</v>
      </c>
    </row>
    <row r="783" spans="1:20" x14ac:dyDescent="0.25">
      <c r="A783" t="s">
        <v>20</v>
      </c>
      <c r="B783" t="s">
        <v>21</v>
      </c>
      <c r="C783">
        <v>10</v>
      </c>
      <c r="D783">
        <v>5</v>
      </c>
      <c r="E783" s="8"/>
      <c r="F783" s="8">
        <v>23</v>
      </c>
      <c r="G783" s="8">
        <v>23</v>
      </c>
      <c r="H783" s="9" t="s">
        <v>60</v>
      </c>
      <c r="I783" s="28" t="s">
        <v>83</v>
      </c>
      <c r="J783" s="11" t="s">
        <v>84</v>
      </c>
      <c r="N783">
        <v>0.8</v>
      </c>
      <c r="O783">
        <v>0.2</v>
      </c>
      <c r="P783" s="18">
        <v>0.2</v>
      </c>
      <c r="Q783" s="18">
        <f>O783*P783</f>
        <v>4.0000000000000008E-2</v>
      </c>
      <c r="S783" s="14" t="s">
        <v>26</v>
      </c>
    </row>
    <row r="784" spans="1:20" x14ac:dyDescent="0.25">
      <c r="A784" t="s">
        <v>20</v>
      </c>
      <c r="B784" t="s">
        <v>21</v>
      </c>
      <c r="C784">
        <v>10</v>
      </c>
      <c r="D784">
        <v>5</v>
      </c>
      <c r="E784" s="8"/>
      <c r="F784" s="8">
        <v>24</v>
      </c>
      <c r="G784" s="8">
        <v>24</v>
      </c>
      <c r="H784" s="9" t="s">
        <v>115</v>
      </c>
      <c r="I784" s="19" t="s">
        <v>116</v>
      </c>
      <c r="J784" s="11" t="s">
        <v>117</v>
      </c>
      <c r="N784">
        <v>0.2</v>
      </c>
      <c r="O784">
        <v>0.05</v>
      </c>
      <c r="P784" s="18">
        <v>0.05</v>
      </c>
      <c r="Q784" s="18">
        <f>O784*P784</f>
        <v>2.5000000000000005E-3</v>
      </c>
      <c r="S784" s="14" t="s">
        <v>26</v>
      </c>
    </row>
    <row r="785" spans="1:20" x14ac:dyDescent="0.25">
      <c r="A785" t="s">
        <v>20</v>
      </c>
      <c r="B785" t="s">
        <v>21</v>
      </c>
      <c r="C785">
        <v>4</v>
      </c>
      <c r="D785">
        <v>500</v>
      </c>
      <c r="E785">
        <v>1</v>
      </c>
      <c r="F785" s="8">
        <v>7</v>
      </c>
      <c r="G785">
        <v>7</v>
      </c>
      <c r="H785" s="9" t="s">
        <v>105</v>
      </c>
      <c r="I785" s="19" t="s">
        <v>106</v>
      </c>
      <c r="J785" s="11" t="s">
        <v>107</v>
      </c>
      <c r="K785">
        <v>36</v>
      </c>
      <c r="L785" s="12">
        <f>K785/PI()</f>
        <v>11.459155902616464</v>
      </c>
      <c r="M785">
        <v>7</v>
      </c>
      <c r="N785">
        <v>11</v>
      </c>
      <c r="P785" s="13"/>
      <c r="Q785" s="13"/>
      <c r="R785" t="s">
        <v>25</v>
      </c>
      <c r="S785" t="s">
        <v>26</v>
      </c>
      <c r="T785">
        <f t="shared" si="46"/>
        <v>1.0313240312354817E-2</v>
      </c>
    </row>
    <row r="786" spans="1:20" x14ac:dyDescent="0.25">
      <c r="A786" t="s">
        <v>20</v>
      </c>
      <c r="B786" t="s">
        <v>21</v>
      </c>
      <c r="C786">
        <v>10</v>
      </c>
      <c r="D786">
        <v>5</v>
      </c>
      <c r="E786" s="8"/>
      <c r="F786" s="8">
        <v>25</v>
      </c>
      <c r="G786" s="8">
        <v>25</v>
      </c>
      <c r="H786" s="9" t="s">
        <v>22</v>
      </c>
      <c r="I786" s="10" t="s">
        <v>23</v>
      </c>
      <c r="J786" s="11" t="s">
        <v>24</v>
      </c>
      <c r="N786">
        <v>0.2</v>
      </c>
      <c r="O786">
        <v>0.1</v>
      </c>
      <c r="P786" s="18">
        <v>0.1</v>
      </c>
      <c r="Q786" s="18">
        <f>O786*P786</f>
        <v>1.0000000000000002E-2</v>
      </c>
      <c r="S786" s="14" t="s">
        <v>26</v>
      </c>
    </row>
    <row r="787" spans="1:20" x14ac:dyDescent="0.25">
      <c r="A787" t="s">
        <v>20</v>
      </c>
      <c r="B787" t="s">
        <v>21</v>
      </c>
      <c r="C787">
        <v>2</v>
      </c>
      <c r="D787">
        <v>500</v>
      </c>
      <c r="E787">
        <v>1</v>
      </c>
      <c r="F787" s="8">
        <v>8</v>
      </c>
      <c r="G787">
        <v>8</v>
      </c>
      <c r="H787" s="9" t="s">
        <v>105</v>
      </c>
      <c r="I787" s="19" t="s">
        <v>106</v>
      </c>
      <c r="J787" s="11" t="s">
        <v>107</v>
      </c>
      <c r="K787">
        <v>56</v>
      </c>
      <c r="L787" s="12">
        <f>K787/PI()</f>
        <v>17.82535362629228</v>
      </c>
      <c r="M787">
        <v>7</v>
      </c>
      <c r="N787">
        <v>12</v>
      </c>
      <c r="P787" s="13"/>
      <c r="Q787" s="13"/>
      <c r="R787" t="s">
        <v>25</v>
      </c>
      <c r="S787" t="s">
        <v>26</v>
      </c>
      <c r="T787">
        <f t="shared" si="46"/>
        <v>2.4955495076809196E-2</v>
      </c>
    </row>
    <row r="788" spans="1:20" x14ac:dyDescent="0.25">
      <c r="A788" t="s">
        <v>20</v>
      </c>
      <c r="B788" t="s">
        <v>21</v>
      </c>
      <c r="C788">
        <v>8</v>
      </c>
      <c r="D788">
        <v>500</v>
      </c>
      <c r="E788">
        <v>1</v>
      </c>
      <c r="F788" s="8">
        <v>7</v>
      </c>
      <c r="G788">
        <v>8</v>
      </c>
      <c r="H788" s="9" t="s">
        <v>105</v>
      </c>
      <c r="I788" s="19" t="s">
        <v>106</v>
      </c>
      <c r="J788" s="11" t="s">
        <v>107</v>
      </c>
      <c r="K788">
        <v>38</v>
      </c>
      <c r="L788" s="12">
        <f>K788/PI()</f>
        <v>12.095775674984045</v>
      </c>
      <c r="M788">
        <v>8</v>
      </c>
      <c r="N788" s="13">
        <v>14</v>
      </c>
      <c r="P788" s="13"/>
      <c r="Q788" s="13"/>
      <c r="R788" t="s">
        <v>25</v>
      </c>
      <c r="S788" t="s">
        <v>26</v>
      </c>
      <c r="T788">
        <f t="shared" si="46"/>
        <v>1.1490986891234843E-2</v>
      </c>
    </row>
    <row r="789" spans="1:20" x14ac:dyDescent="0.25">
      <c r="A789" t="s">
        <v>20</v>
      </c>
      <c r="B789" t="s">
        <v>21</v>
      </c>
      <c r="C789">
        <v>5</v>
      </c>
      <c r="D789">
        <v>100</v>
      </c>
      <c r="E789" s="8">
        <v>1</v>
      </c>
      <c r="F789" s="8">
        <v>7</v>
      </c>
      <c r="G789" s="8">
        <v>8</v>
      </c>
      <c r="H789" s="9" t="s">
        <v>105</v>
      </c>
      <c r="I789" s="19" t="s">
        <v>106</v>
      </c>
      <c r="J789" s="11" t="s">
        <v>107</v>
      </c>
      <c r="K789">
        <v>21</v>
      </c>
      <c r="L789" s="12">
        <f>K789/PI()</f>
        <v>6.6845076098596046</v>
      </c>
      <c r="M789">
        <v>6</v>
      </c>
      <c r="N789">
        <v>8</v>
      </c>
      <c r="P789" s="13"/>
      <c r="Q789" s="13"/>
      <c r="R789" t="s">
        <v>25</v>
      </c>
      <c r="S789" s="14" t="s">
        <v>26</v>
      </c>
      <c r="T789">
        <f t="shared" si="46"/>
        <v>3.5093664951762926E-3</v>
      </c>
    </row>
    <row r="790" spans="1:20" x14ac:dyDescent="0.25">
      <c r="A790" t="s">
        <v>20</v>
      </c>
      <c r="B790" t="s">
        <v>21</v>
      </c>
      <c r="C790">
        <v>10</v>
      </c>
      <c r="D790">
        <v>5</v>
      </c>
      <c r="E790" s="8"/>
      <c r="F790" s="8">
        <v>26</v>
      </c>
      <c r="G790" s="8">
        <v>26</v>
      </c>
      <c r="H790" s="9" t="s">
        <v>22</v>
      </c>
      <c r="I790" s="10" t="s">
        <v>23</v>
      </c>
      <c r="J790" s="11" t="s">
        <v>24</v>
      </c>
      <c r="N790">
        <v>0.1</v>
      </c>
      <c r="O790">
        <v>0.05</v>
      </c>
      <c r="P790" s="18">
        <v>0.05</v>
      </c>
      <c r="Q790" s="18">
        <f>O790*P790</f>
        <v>2.5000000000000005E-3</v>
      </c>
      <c r="S790" s="14" t="s">
        <v>26</v>
      </c>
    </row>
    <row r="791" spans="1:20" x14ac:dyDescent="0.25">
      <c r="A791" t="s">
        <v>20</v>
      </c>
      <c r="B791" t="s">
        <v>21</v>
      </c>
      <c r="C791">
        <v>5</v>
      </c>
      <c r="D791">
        <v>100</v>
      </c>
      <c r="E791" s="8">
        <v>1</v>
      </c>
      <c r="F791" s="8">
        <v>8</v>
      </c>
      <c r="G791" s="8">
        <v>9</v>
      </c>
      <c r="H791" s="9" t="s">
        <v>105</v>
      </c>
      <c r="I791" s="19" t="s">
        <v>106</v>
      </c>
      <c r="J791" s="11" t="s">
        <v>107</v>
      </c>
      <c r="K791">
        <v>24</v>
      </c>
      <c r="L791" s="12">
        <f>K791/PI()</f>
        <v>7.6394372684109761</v>
      </c>
      <c r="M791">
        <v>5</v>
      </c>
      <c r="N791">
        <v>8</v>
      </c>
      <c r="P791" s="13"/>
      <c r="Q791" s="13"/>
      <c r="R791" t="s">
        <v>25</v>
      </c>
      <c r="S791" s="14" t="s">
        <v>26</v>
      </c>
      <c r="T791">
        <f t="shared" si="46"/>
        <v>4.5836623610465855E-3</v>
      </c>
    </row>
    <row r="792" spans="1:20" x14ac:dyDescent="0.25">
      <c r="A792" t="s">
        <v>20</v>
      </c>
      <c r="B792" t="s">
        <v>21</v>
      </c>
      <c r="C792">
        <v>11</v>
      </c>
      <c r="D792">
        <v>5</v>
      </c>
      <c r="E792" s="8"/>
      <c r="F792" s="8">
        <v>1</v>
      </c>
      <c r="G792" s="8">
        <v>1</v>
      </c>
      <c r="H792" s="9" t="s">
        <v>137</v>
      </c>
      <c r="I792" s="10" t="s">
        <v>196</v>
      </c>
      <c r="J792" s="44" t="s">
        <v>197</v>
      </c>
      <c r="N792">
        <v>3.5</v>
      </c>
      <c r="O792">
        <v>2</v>
      </c>
      <c r="P792" s="18">
        <v>2</v>
      </c>
      <c r="Q792" s="18">
        <f>O792*P792</f>
        <v>4</v>
      </c>
      <c r="S792" s="14" t="s">
        <v>26</v>
      </c>
    </row>
    <row r="793" spans="1:20" x14ac:dyDescent="0.25">
      <c r="A793" t="s">
        <v>20</v>
      </c>
      <c r="B793" t="s">
        <v>21</v>
      </c>
      <c r="C793">
        <v>8</v>
      </c>
      <c r="D793">
        <v>500</v>
      </c>
      <c r="E793">
        <v>1</v>
      </c>
      <c r="F793" s="8">
        <v>10</v>
      </c>
      <c r="G793">
        <v>11</v>
      </c>
      <c r="H793" s="9" t="s">
        <v>105</v>
      </c>
      <c r="I793" s="19" t="s">
        <v>106</v>
      </c>
      <c r="J793" s="11" t="s">
        <v>107</v>
      </c>
      <c r="K793">
        <v>46</v>
      </c>
      <c r="L793" s="12">
        <f>K793/PI()</f>
        <v>14.642254764454371</v>
      </c>
      <c r="M793">
        <v>5</v>
      </c>
      <c r="N793" s="13">
        <v>13</v>
      </c>
      <c r="P793" s="13"/>
      <c r="Q793" s="13"/>
      <c r="R793" t="s">
        <v>25</v>
      </c>
      <c r="S793" t="s">
        <v>26</v>
      </c>
      <c r="T793">
        <f t="shared" si="46"/>
        <v>1.6838592979122526E-2</v>
      </c>
    </row>
    <row r="794" spans="1:20" x14ac:dyDescent="0.25">
      <c r="A794" t="s">
        <v>20</v>
      </c>
      <c r="B794" t="s">
        <v>21</v>
      </c>
      <c r="C794">
        <v>10</v>
      </c>
      <c r="D794">
        <v>100</v>
      </c>
      <c r="E794" s="8">
        <v>1</v>
      </c>
      <c r="F794">
        <v>11</v>
      </c>
      <c r="G794">
        <v>11</v>
      </c>
      <c r="H794" s="9" t="s">
        <v>105</v>
      </c>
      <c r="I794" s="19" t="s">
        <v>106</v>
      </c>
      <c r="J794" s="11" t="s">
        <v>107</v>
      </c>
      <c r="K794">
        <v>18.5</v>
      </c>
      <c r="L794" s="12">
        <f>K794/PI()</f>
        <v>5.8887328944001274</v>
      </c>
      <c r="M794">
        <v>6</v>
      </c>
      <c r="N794">
        <v>9</v>
      </c>
      <c r="P794" s="13"/>
      <c r="Q794" s="13"/>
      <c r="R794" s="14" t="s">
        <v>25</v>
      </c>
      <c r="S794" s="14" t="s">
        <v>26</v>
      </c>
      <c r="T794">
        <f t="shared" si="46"/>
        <v>2.723538963660059E-3</v>
      </c>
    </row>
    <row r="795" spans="1:20" x14ac:dyDescent="0.25">
      <c r="A795" t="s">
        <v>20</v>
      </c>
      <c r="B795" t="s">
        <v>21</v>
      </c>
      <c r="C795">
        <v>8</v>
      </c>
      <c r="D795">
        <v>500</v>
      </c>
      <c r="E795">
        <v>1</v>
      </c>
      <c r="F795" s="8">
        <v>11</v>
      </c>
      <c r="G795">
        <v>12</v>
      </c>
      <c r="H795" s="9" t="s">
        <v>105</v>
      </c>
      <c r="I795" s="19" t="s">
        <v>106</v>
      </c>
      <c r="J795" s="11" t="s">
        <v>107</v>
      </c>
      <c r="K795">
        <v>42</v>
      </c>
      <c r="L795" s="12">
        <f>K795/PI()</f>
        <v>13.369015219719209</v>
      </c>
      <c r="M795">
        <v>6</v>
      </c>
      <c r="N795" s="13">
        <v>10</v>
      </c>
      <c r="P795" s="13"/>
      <c r="Q795" s="13"/>
      <c r="R795" t="s">
        <v>25</v>
      </c>
      <c r="S795" t="s">
        <v>26</v>
      </c>
      <c r="T795">
        <f t="shared" si="46"/>
        <v>1.4037465980705171E-2</v>
      </c>
    </row>
    <row r="796" spans="1:20" x14ac:dyDescent="0.25">
      <c r="A796" t="s">
        <v>20</v>
      </c>
      <c r="B796" t="s">
        <v>21</v>
      </c>
      <c r="C796">
        <v>1</v>
      </c>
      <c r="D796">
        <v>100</v>
      </c>
      <c r="E796">
        <v>2</v>
      </c>
      <c r="F796" s="8">
        <v>12</v>
      </c>
      <c r="G796">
        <v>12</v>
      </c>
      <c r="H796" s="9" t="s">
        <v>105</v>
      </c>
      <c r="I796" s="19" t="s">
        <v>106</v>
      </c>
      <c r="J796" s="11" t="s">
        <v>107</v>
      </c>
      <c r="K796">
        <v>20</v>
      </c>
      <c r="L796" s="12">
        <f>K796/PI()</f>
        <v>6.366197723675814</v>
      </c>
      <c r="M796">
        <v>6</v>
      </c>
      <c r="N796">
        <v>9</v>
      </c>
      <c r="P796" s="13"/>
      <c r="Q796" s="13"/>
      <c r="R796" t="s">
        <v>25</v>
      </c>
      <c r="S796" t="s">
        <v>26</v>
      </c>
      <c r="T796">
        <f t="shared" si="46"/>
        <v>3.1830988618379071E-3</v>
      </c>
    </row>
    <row r="797" spans="1:20" x14ac:dyDescent="0.25">
      <c r="A797" t="s">
        <v>20</v>
      </c>
      <c r="B797" t="s">
        <v>21</v>
      </c>
      <c r="C797">
        <v>5</v>
      </c>
      <c r="D797">
        <v>100</v>
      </c>
      <c r="E797" s="8">
        <v>2</v>
      </c>
      <c r="F797" s="8">
        <v>12</v>
      </c>
      <c r="G797" s="8">
        <v>13</v>
      </c>
      <c r="H797" s="9" t="s">
        <v>105</v>
      </c>
      <c r="I797" s="19" t="s">
        <v>106</v>
      </c>
      <c r="J797" s="11" t="s">
        <v>107</v>
      </c>
      <c r="K797">
        <v>17</v>
      </c>
      <c r="L797" s="12">
        <f>K797/PI()</f>
        <v>5.4112680651244416</v>
      </c>
      <c r="M797">
        <v>3</v>
      </c>
      <c r="N797">
        <v>8</v>
      </c>
      <c r="P797" s="13"/>
      <c r="Q797" s="13"/>
      <c r="R797" t="s">
        <v>25</v>
      </c>
      <c r="S797" s="14" t="s">
        <v>26</v>
      </c>
      <c r="T797">
        <f t="shared" si="46"/>
        <v>2.2997889276778877E-3</v>
      </c>
    </row>
    <row r="798" spans="1:20" x14ac:dyDescent="0.25">
      <c r="A798" t="s">
        <v>20</v>
      </c>
      <c r="B798" t="s">
        <v>21</v>
      </c>
      <c r="C798">
        <v>11</v>
      </c>
      <c r="D798">
        <v>5</v>
      </c>
      <c r="E798" s="8"/>
      <c r="F798" s="8">
        <v>2</v>
      </c>
      <c r="G798" s="8">
        <v>2</v>
      </c>
      <c r="H798" s="9" t="s">
        <v>102</v>
      </c>
      <c r="I798" s="19" t="s">
        <v>103</v>
      </c>
      <c r="J798" s="11" t="s">
        <v>104</v>
      </c>
      <c r="N798">
        <v>3.5</v>
      </c>
      <c r="O798">
        <v>0.6</v>
      </c>
      <c r="P798" s="18">
        <v>0.6</v>
      </c>
      <c r="Q798" s="18">
        <f>O798*P798</f>
        <v>0.36</v>
      </c>
      <c r="S798" s="14" t="s">
        <v>26</v>
      </c>
    </row>
    <row r="799" spans="1:20" x14ac:dyDescent="0.25">
      <c r="A799" t="s">
        <v>20</v>
      </c>
      <c r="B799" t="s">
        <v>21</v>
      </c>
      <c r="C799">
        <v>8</v>
      </c>
      <c r="D799">
        <v>500</v>
      </c>
      <c r="E799">
        <v>1</v>
      </c>
      <c r="F799" s="8">
        <v>13</v>
      </c>
      <c r="G799">
        <v>14</v>
      </c>
      <c r="H799" s="9" t="s">
        <v>105</v>
      </c>
      <c r="I799" s="19" t="s">
        <v>106</v>
      </c>
      <c r="J799" s="11" t="s">
        <v>107</v>
      </c>
      <c r="K799">
        <v>49.5</v>
      </c>
      <c r="L799" s="12">
        <f t="shared" ref="L799:L830" si="47">K799/PI()</f>
        <v>15.756339366097638</v>
      </c>
      <c r="M799">
        <v>6</v>
      </c>
      <c r="N799" s="13">
        <v>14</v>
      </c>
      <c r="P799" s="13"/>
      <c r="Q799" s="13"/>
      <c r="R799" t="s">
        <v>25</v>
      </c>
      <c r="S799" t="s">
        <v>26</v>
      </c>
      <c r="T799">
        <f t="shared" si="46"/>
        <v>1.9498469965545825E-2</v>
      </c>
    </row>
    <row r="800" spans="1:20" x14ac:dyDescent="0.25">
      <c r="A800" t="s">
        <v>20</v>
      </c>
      <c r="B800" t="s">
        <v>21</v>
      </c>
      <c r="C800">
        <v>8</v>
      </c>
      <c r="D800">
        <v>100</v>
      </c>
      <c r="E800">
        <v>2</v>
      </c>
      <c r="F800" s="8">
        <v>14</v>
      </c>
      <c r="G800">
        <v>14</v>
      </c>
      <c r="H800" s="9" t="s">
        <v>105</v>
      </c>
      <c r="I800" s="19" t="s">
        <v>106</v>
      </c>
      <c r="J800" s="11" t="s">
        <v>107</v>
      </c>
      <c r="K800">
        <v>19</v>
      </c>
      <c r="L800" s="12">
        <f t="shared" si="47"/>
        <v>6.0478878374920226</v>
      </c>
      <c r="M800">
        <v>6</v>
      </c>
      <c r="N800" s="13">
        <v>9</v>
      </c>
      <c r="P800" s="13"/>
      <c r="Q800" s="13"/>
      <c r="R800" t="s">
        <v>25</v>
      </c>
      <c r="S800" t="s">
        <v>26</v>
      </c>
      <c r="T800">
        <f t="shared" si="46"/>
        <v>2.8727467228087107E-3</v>
      </c>
    </row>
    <row r="801" spans="1:20" x14ac:dyDescent="0.25">
      <c r="A801" t="s">
        <v>20</v>
      </c>
      <c r="B801" t="s">
        <v>21</v>
      </c>
      <c r="C801">
        <v>4</v>
      </c>
      <c r="D801">
        <v>500</v>
      </c>
      <c r="E801">
        <v>1</v>
      </c>
      <c r="F801" s="8">
        <v>15</v>
      </c>
      <c r="G801">
        <v>15</v>
      </c>
      <c r="H801" s="9" t="s">
        <v>105</v>
      </c>
      <c r="I801" s="19" t="s">
        <v>106</v>
      </c>
      <c r="J801" s="11" t="s">
        <v>107</v>
      </c>
      <c r="K801">
        <v>39</v>
      </c>
      <c r="L801" s="12">
        <f t="shared" si="47"/>
        <v>12.414085561167836</v>
      </c>
      <c r="M801">
        <v>6</v>
      </c>
      <c r="N801">
        <v>13</v>
      </c>
      <c r="P801" s="13"/>
      <c r="Q801" s="13"/>
      <c r="R801" t="s">
        <v>25</v>
      </c>
      <c r="S801" t="s">
        <v>26</v>
      </c>
      <c r="T801">
        <f t="shared" si="46"/>
        <v>1.210373342213864E-2</v>
      </c>
    </row>
    <row r="802" spans="1:20" x14ac:dyDescent="0.25">
      <c r="A802" t="s">
        <v>20</v>
      </c>
      <c r="B802" t="s">
        <v>21</v>
      </c>
      <c r="C802">
        <v>1</v>
      </c>
      <c r="D802">
        <v>500</v>
      </c>
      <c r="E802">
        <v>2</v>
      </c>
      <c r="F802" s="8">
        <v>13</v>
      </c>
      <c r="G802">
        <v>16</v>
      </c>
      <c r="H802" s="9" t="s">
        <v>105</v>
      </c>
      <c r="I802" s="19" t="s">
        <v>106</v>
      </c>
      <c r="J802" s="11" t="s">
        <v>107</v>
      </c>
      <c r="K802">
        <v>40.5</v>
      </c>
      <c r="L802" s="12">
        <f t="shared" si="47"/>
        <v>12.891550390443523</v>
      </c>
      <c r="M802">
        <v>7</v>
      </c>
      <c r="N802">
        <v>14</v>
      </c>
      <c r="P802" s="13"/>
      <c r="Q802" s="13"/>
      <c r="R802" t="s">
        <v>25</v>
      </c>
      <c r="S802" t="s">
        <v>26</v>
      </c>
      <c r="T802">
        <f t="shared" si="46"/>
        <v>1.3052694770324067E-2</v>
      </c>
    </row>
    <row r="803" spans="1:20" x14ac:dyDescent="0.25">
      <c r="A803" t="s">
        <v>20</v>
      </c>
      <c r="B803" t="s">
        <v>21</v>
      </c>
      <c r="C803">
        <v>8</v>
      </c>
      <c r="D803">
        <v>100</v>
      </c>
      <c r="E803">
        <v>2</v>
      </c>
      <c r="F803" s="8">
        <v>16</v>
      </c>
      <c r="G803">
        <v>16</v>
      </c>
      <c r="H803" s="9" t="s">
        <v>105</v>
      </c>
      <c r="I803" s="19" t="s">
        <v>106</v>
      </c>
      <c r="J803" s="11" t="s">
        <v>107</v>
      </c>
      <c r="K803">
        <v>22</v>
      </c>
      <c r="L803" s="12">
        <f t="shared" si="47"/>
        <v>7.0028174960433951</v>
      </c>
      <c r="M803">
        <v>7</v>
      </c>
      <c r="N803" s="13">
        <v>10</v>
      </c>
      <c r="P803" s="13"/>
      <c r="Q803" s="13"/>
      <c r="R803" t="s">
        <v>25</v>
      </c>
      <c r="S803" t="s">
        <v>26</v>
      </c>
      <c r="T803">
        <f t="shared" si="46"/>
        <v>3.8515496228238677E-3</v>
      </c>
    </row>
    <row r="804" spans="1:20" x14ac:dyDescent="0.25">
      <c r="A804" t="s">
        <v>20</v>
      </c>
      <c r="B804" t="s">
        <v>21</v>
      </c>
      <c r="C804">
        <v>8</v>
      </c>
      <c r="D804">
        <v>100</v>
      </c>
      <c r="E804">
        <v>3</v>
      </c>
      <c r="F804" s="8">
        <v>17</v>
      </c>
      <c r="G804">
        <v>17</v>
      </c>
      <c r="H804" s="9" t="s">
        <v>105</v>
      </c>
      <c r="I804" s="19" t="s">
        <v>106</v>
      </c>
      <c r="J804" s="11" t="s">
        <v>107</v>
      </c>
      <c r="K804">
        <v>27</v>
      </c>
      <c r="L804" s="12">
        <f t="shared" si="47"/>
        <v>8.5943669269623477</v>
      </c>
      <c r="M804">
        <v>6</v>
      </c>
      <c r="N804" s="13">
        <v>9</v>
      </c>
      <c r="P804" s="13"/>
      <c r="Q804" s="13"/>
      <c r="R804" t="s">
        <v>25</v>
      </c>
      <c r="S804" t="s">
        <v>26</v>
      </c>
      <c r="T804">
        <f t="shared" si="46"/>
        <v>5.8011976756995841E-3</v>
      </c>
    </row>
    <row r="805" spans="1:20" x14ac:dyDescent="0.25">
      <c r="A805" t="s">
        <v>20</v>
      </c>
      <c r="B805" t="s">
        <v>21</v>
      </c>
      <c r="C805">
        <v>1</v>
      </c>
      <c r="D805">
        <v>100</v>
      </c>
      <c r="E805">
        <v>3</v>
      </c>
      <c r="F805" s="8">
        <v>18</v>
      </c>
      <c r="G805">
        <v>18</v>
      </c>
      <c r="H805" s="9" t="s">
        <v>105</v>
      </c>
      <c r="I805" s="19" t="s">
        <v>106</v>
      </c>
      <c r="J805" s="11" t="s">
        <v>107</v>
      </c>
      <c r="K805">
        <v>16.5</v>
      </c>
      <c r="L805" s="12">
        <f t="shared" si="47"/>
        <v>5.2521131220325463</v>
      </c>
      <c r="M805">
        <v>1.6</v>
      </c>
      <c r="N805">
        <v>3.5</v>
      </c>
      <c r="P805" s="13"/>
      <c r="Q805" s="13"/>
      <c r="R805" t="s">
        <v>25</v>
      </c>
      <c r="S805" t="s">
        <v>26</v>
      </c>
      <c r="T805">
        <f t="shared" si="46"/>
        <v>2.1664966628384252E-3</v>
      </c>
    </row>
    <row r="806" spans="1:20" x14ac:dyDescent="0.25">
      <c r="A806" t="s">
        <v>20</v>
      </c>
      <c r="B806" t="s">
        <v>21</v>
      </c>
      <c r="C806">
        <v>3</v>
      </c>
      <c r="D806">
        <v>100</v>
      </c>
      <c r="E806" s="8">
        <v>4</v>
      </c>
      <c r="F806" s="8">
        <v>18</v>
      </c>
      <c r="G806" s="8">
        <v>18</v>
      </c>
      <c r="H806" s="9" t="s">
        <v>105</v>
      </c>
      <c r="I806" s="19" t="s">
        <v>106</v>
      </c>
      <c r="J806" s="11" t="s">
        <v>107</v>
      </c>
      <c r="K806">
        <v>16</v>
      </c>
      <c r="L806" s="12">
        <f t="shared" si="47"/>
        <v>5.0929581789406511</v>
      </c>
      <c r="M806">
        <v>3</v>
      </c>
      <c r="N806" s="8">
        <v>8</v>
      </c>
      <c r="P806" s="13"/>
      <c r="Q806" s="13"/>
      <c r="R806" t="s">
        <v>25</v>
      </c>
      <c r="S806" s="14" t="s">
        <v>26</v>
      </c>
      <c r="T806">
        <f t="shared" si="46"/>
        <v>2.0371832715762603E-3</v>
      </c>
    </row>
    <row r="807" spans="1:20" x14ac:dyDescent="0.25">
      <c r="A807" t="s">
        <v>20</v>
      </c>
      <c r="B807" t="s">
        <v>21</v>
      </c>
      <c r="C807">
        <v>10</v>
      </c>
      <c r="D807">
        <v>100</v>
      </c>
      <c r="E807" s="8">
        <v>2</v>
      </c>
      <c r="F807">
        <v>18</v>
      </c>
      <c r="G807">
        <v>18</v>
      </c>
      <c r="H807" s="9" t="s">
        <v>105</v>
      </c>
      <c r="I807" s="19" t="s">
        <v>106</v>
      </c>
      <c r="J807" s="11" t="s">
        <v>107</v>
      </c>
      <c r="K807">
        <v>16</v>
      </c>
      <c r="L807" s="12">
        <f t="shared" si="47"/>
        <v>5.0929581789406511</v>
      </c>
      <c r="M807">
        <v>4</v>
      </c>
      <c r="N807">
        <v>9</v>
      </c>
      <c r="P807" s="13"/>
      <c r="Q807" s="13"/>
      <c r="R807" s="14" t="s">
        <v>25</v>
      </c>
      <c r="S807" s="14" t="s">
        <v>26</v>
      </c>
      <c r="T807">
        <f t="shared" si="46"/>
        <v>2.0371832715762603E-3</v>
      </c>
    </row>
    <row r="808" spans="1:20" x14ac:dyDescent="0.25">
      <c r="A808" t="s">
        <v>20</v>
      </c>
      <c r="B808" t="s">
        <v>21</v>
      </c>
      <c r="C808">
        <v>2</v>
      </c>
      <c r="D808">
        <v>500</v>
      </c>
      <c r="E808">
        <v>1</v>
      </c>
      <c r="F808" s="8">
        <v>19</v>
      </c>
      <c r="G808">
        <v>19</v>
      </c>
      <c r="H808" s="9" t="s">
        <v>105</v>
      </c>
      <c r="I808" s="19" t="s">
        <v>106</v>
      </c>
      <c r="J808" s="11" t="s">
        <v>107</v>
      </c>
      <c r="K808">
        <v>38</v>
      </c>
      <c r="L808" s="12">
        <f t="shared" si="47"/>
        <v>12.095775674984045</v>
      </c>
      <c r="M808">
        <v>7</v>
      </c>
      <c r="N808">
        <v>13</v>
      </c>
      <c r="P808" s="13"/>
      <c r="Q808" s="13"/>
      <c r="R808" t="s">
        <v>25</v>
      </c>
      <c r="S808" t="s">
        <v>26</v>
      </c>
      <c r="T808">
        <f t="shared" si="46"/>
        <v>1.1490986891234843E-2</v>
      </c>
    </row>
    <row r="809" spans="1:20" x14ac:dyDescent="0.25">
      <c r="A809" t="s">
        <v>20</v>
      </c>
      <c r="B809" t="s">
        <v>21</v>
      </c>
      <c r="C809">
        <v>8</v>
      </c>
      <c r="D809">
        <v>500</v>
      </c>
      <c r="E809">
        <v>2</v>
      </c>
      <c r="F809" s="8">
        <v>17</v>
      </c>
      <c r="G809">
        <v>19</v>
      </c>
      <c r="H809" s="9" t="s">
        <v>105</v>
      </c>
      <c r="I809" s="19" t="s">
        <v>106</v>
      </c>
      <c r="J809" s="11" t="s">
        <v>107</v>
      </c>
      <c r="K809">
        <v>36</v>
      </c>
      <c r="L809" s="12">
        <f t="shared" si="47"/>
        <v>11.459155902616464</v>
      </c>
      <c r="M809">
        <v>10</v>
      </c>
      <c r="N809" s="13">
        <v>13</v>
      </c>
      <c r="P809" s="13"/>
      <c r="Q809" s="13"/>
      <c r="R809" t="s">
        <v>25</v>
      </c>
      <c r="S809" t="s">
        <v>26</v>
      </c>
      <c r="T809">
        <f t="shared" si="46"/>
        <v>1.0313240312354817E-2</v>
      </c>
    </row>
    <row r="810" spans="1:20" x14ac:dyDescent="0.25">
      <c r="A810" t="s">
        <v>20</v>
      </c>
      <c r="B810" t="s">
        <v>21</v>
      </c>
      <c r="C810">
        <v>5</v>
      </c>
      <c r="D810">
        <v>100</v>
      </c>
      <c r="E810" s="8">
        <v>3</v>
      </c>
      <c r="F810" s="8">
        <v>18</v>
      </c>
      <c r="G810" s="8">
        <v>19</v>
      </c>
      <c r="H810" s="9" t="s">
        <v>105</v>
      </c>
      <c r="I810" s="19" t="s">
        <v>106</v>
      </c>
      <c r="J810" s="11" t="s">
        <v>107</v>
      </c>
      <c r="K810">
        <v>23</v>
      </c>
      <c r="L810" s="12">
        <f t="shared" si="47"/>
        <v>7.3211273822271856</v>
      </c>
      <c r="M810">
        <v>6</v>
      </c>
      <c r="N810">
        <v>11</v>
      </c>
      <c r="P810" s="13"/>
      <c r="Q810" s="13"/>
      <c r="R810" t="s">
        <v>25</v>
      </c>
      <c r="S810" s="14" t="s">
        <v>26</v>
      </c>
      <c r="T810">
        <f t="shared" si="46"/>
        <v>4.2096482447806314E-3</v>
      </c>
    </row>
    <row r="811" spans="1:20" x14ac:dyDescent="0.25">
      <c r="A811" t="s">
        <v>20</v>
      </c>
      <c r="B811" t="s">
        <v>21</v>
      </c>
      <c r="C811">
        <v>11</v>
      </c>
      <c r="D811">
        <v>500</v>
      </c>
      <c r="E811" s="8">
        <v>4</v>
      </c>
      <c r="F811" s="8">
        <v>19</v>
      </c>
      <c r="G811" s="8">
        <v>20</v>
      </c>
      <c r="H811" s="9" t="s">
        <v>105</v>
      </c>
      <c r="I811" s="19" t="s">
        <v>106</v>
      </c>
      <c r="J811" s="11" t="s">
        <v>107</v>
      </c>
      <c r="K811">
        <v>32</v>
      </c>
      <c r="L811" s="12">
        <f t="shared" si="47"/>
        <v>10.185916357881302</v>
      </c>
      <c r="M811">
        <v>6</v>
      </c>
      <c r="N811">
        <v>12</v>
      </c>
      <c r="P811" s="13"/>
      <c r="Q811" s="13"/>
      <c r="R811" t="s">
        <v>25</v>
      </c>
      <c r="S811" s="14" t="s">
        <v>26</v>
      </c>
      <c r="T811">
        <f t="shared" si="46"/>
        <v>8.1487330863050413E-3</v>
      </c>
    </row>
    <row r="812" spans="1:20" x14ac:dyDescent="0.25">
      <c r="A812" t="s">
        <v>20</v>
      </c>
      <c r="B812" t="s">
        <v>21</v>
      </c>
      <c r="C812">
        <v>10</v>
      </c>
      <c r="D812">
        <v>100</v>
      </c>
      <c r="E812" s="8">
        <v>2</v>
      </c>
      <c r="F812">
        <v>20</v>
      </c>
      <c r="G812">
        <v>20</v>
      </c>
      <c r="H812" s="9" t="s">
        <v>105</v>
      </c>
      <c r="I812" s="19" t="s">
        <v>106</v>
      </c>
      <c r="J812" s="11" t="s">
        <v>107</v>
      </c>
      <c r="K812">
        <v>17</v>
      </c>
      <c r="L812" s="12">
        <f t="shared" si="47"/>
        <v>5.4112680651244416</v>
      </c>
      <c r="M812">
        <v>2.2000000000000002</v>
      </c>
      <c r="N812">
        <v>6.5</v>
      </c>
      <c r="P812" s="13"/>
      <c r="Q812" s="13"/>
      <c r="R812" s="14" t="s">
        <v>25</v>
      </c>
      <c r="S812" s="14" t="s">
        <v>26</v>
      </c>
      <c r="T812">
        <f t="shared" si="46"/>
        <v>2.2997889276778877E-3</v>
      </c>
    </row>
    <row r="813" spans="1:20" x14ac:dyDescent="0.25">
      <c r="A813" t="s">
        <v>20</v>
      </c>
      <c r="B813" t="s">
        <v>21</v>
      </c>
      <c r="C813">
        <v>1</v>
      </c>
      <c r="D813">
        <v>100</v>
      </c>
      <c r="E813">
        <v>3</v>
      </c>
      <c r="F813" s="8">
        <v>21</v>
      </c>
      <c r="G813">
        <v>21</v>
      </c>
      <c r="H813" s="9" t="s">
        <v>105</v>
      </c>
      <c r="I813" s="19" t="s">
        <v>106</v>
      </c>
      <c r="J813" s="11" t="s">
        <v>107</v>
      </c>
      <c r="K813">
        <v>25</v>
      </c>
      <c r="L813" s="12">
        <f t="shared" si="47"/>
        <v>7.9577471545947667</v>
      </c>
      <c r="M813">
        <v>4</v>
      </c>
      <c r="N813">
        <v>10</v>
      </c>
      <c r="P813" s="13"/>
      <c r="Q813" s="13"/>
      <c r="R813" t="s">
        <v>25</v>
      </c>
      <c r="S813" t="s">
        <v>26</v>
      </c>
      <c r="T813">
        <f t="shared" si="46"/>
        <v>4.9735919716217287E-3</v>
      </c>
    </row>
    <row r="814" spans="1:20" x14ac:dyDescent="0.25">
      <c r="A814" t="s">
        <v>20</v>
      </c>
      <c r="B814" t="s">
        <v>21</v>
      </c>
      <c r="C814">
        <v>10</v>
      </c>
      <c r="D814">
        <v>100</v>
      </c>
      <c r="E814" s="8">
        <v>2</v>
      </c>
      <c r="F814">
        <v>21</v>
      </c>
      <c r="G814">
        <v>21</v>
      </c>
      <c r="H814" s="9" t="s">
        <v>105</v>
      </c>
      <c r="I814" s="19" t="s">
        <v>106</v>
      </c>
      <c r="J814" s="11" t="s">
        <v>107</v>
      </c>
      <c r="K814">
        <v>30.5</v>
      </c>
      <c r="L814" s="12">
        <f t="shared" si="47"/>
        <v>9.7084515286056163</v>
      </c>
      <c r="M814">
        <v>6.5</v>
      </c>
      <c r="N814">
        <v>12</v>
      </c>
      <c r="P814" s="13"/>
      <c r="Q814" s="13"/>
      <c r="R814" s="14" t="s">
        <v>25</v>
      </c>
      <c r="S814" s="14" t="s">
        <v>26</v>
      </c>
      <c r="T814">
        <f t="shared" si="46"/>
        <v>7.4026942905617826E-3</v>
      </c>
    </row>
    <row r="815" spans="1:20" x14ac:dyDescent="0.25">
      <c r="A815" t="s">
        <v>20</v>
      </c>
      <c r="B815" t="s">
        <v>21</v>
      </c>
      <c r="C815">
        <v>4</v>
      </c>
      <c r="D815">
        <v>500</v>
      </c>
      <c r="E815">
        <v>2</v>
      </c>
      <c r="F815" s="8">
        <v>21</v>
      </c>
      <c r="G815">
        <v>22</v>
      </c>
      <c r="H815" s="9" t="s">
        <v>105</v>
      </c>
      <c r="I815" s="19" t="s">
        <v>106</v>
      </c>
      <c r="J815" s="11" t="s">
        <v>107</v>
      </c>
      <c r="K815">
        <v>44.5</v>
      </c>
      <c r="L815" s="12">
        <f t="shared" si="47"/>
        <v>14.164789935178685</v>
      </c>
      <c r="M815">
        <v>5</v>
      </c>
      <c r="N815">
        <v>12</v>
      </c>
      <c r="P815" s="13"/>
      <c r="Q815" s="13"/>
      <c r="R815" t="s">
        <v>25</v>
      </c>
      <c r="S815" t="s">
        <v>26</v>
      </c>
      <c r="T815">
        <f t="shared" si="46"/>
        <v>1.5758328802886287E-2</v>
      </c>
    </row>
    <row r="816" spans="1:20" x14ac:dyDescent="0.25">
      <c r="A816" t="s">
        <v>20</v>
      </c>
      <c r="B816" t="s">
        <v>21</v>
      </c>
      <c r="C816">
        <v>4</v>
      </c>
      <c r="D816">
        <v>100</v>
      </c>
      <c r="E816">
        <v>3</v>
      </c>
      <c r="F816" s="8">
        <v>21</v>
      </c>
      <c r="G816">
        <v>22</v>
      </c>
      <c r="H816" s="9" t="s">
        <v>105</v>
      </c>
      <c r="I816" s="19" t="s">
        <v>106</v>
      </c>
      <c r="J816" s="11" t="s">
        <v>107</v>
      </c>
      <c r="K816">
        <v>27</v>
      </c>
      <c r="L816" s="12">
        <f t="shared" si="47"/>
        <v>8.5943669269623477</v>
      </c>
      <c r="M816">
        <v>5</v>
      </c>
      <c r="N816">
        <v>8</v>
      </c>
      <c r="P816" s="13"/>
      <c r="Q816" s="13"/>
      <c r="R816" t="s">
        <v>25</v>
      </c>
      <c r="S816" t="s">
        <v>26</v>
      </c>
      <c r="T816">
        <f t="shared" si="46"/>
        <v>5.8011976756995841E-3</v>
      </c>
    </row>
    <row r="817" spans="1:20" x14ac:dyDescent="0.25">
      <c r="A817" t="s">
        <v>20</v>
      </c>
      <c r="B817" t="s">
        <v>21</v>
      </c>
      <c r="C817">
        <v>4</v>
      </c>
      <c r="D817">
        <v>500</v>
      </c>
      <c r="E817">
        <v>2</v>
      </c>
      <c r="F817" s="8">
        <v>22</v>
      </c>
      <c r="G817">
        <v>23</v>
      </c>
      <c r="H817" s="9" t="s">
        <v>105</v>
      </c>
      <c r="I817" s="19" t="s">
        <v>106</v>
      </c>
      <c r="J817" s="11" t="s">
        <v>107</v>
      </c>
      <c r="K817">
        <v>34.5</v>
      </c>
      <c r="L817" s="12">
        <f t="shared" si="47"/>
        <v>10.981691073340778</v>
      </c>
      <c r="M817">
        <v>6</v>
      </c>
      <c r="N817">
        <v>9</v>
      </c>
      <c r="P817" s="13"/>
      <c r="Q817" s="13"/>
      <c r="R817" t="s">
        <v>25</v>
      </c>
      <c r="S817" t="s">
        <v>26</v>
      </c>
      <c r="T817">
        <f t="shared" si="46"/>
        <v>9.4717085507564219E-3</v>
      </c>
    </row>
    <row r="818" spans="1:20" x14ac:dyDescent="0.25">
      <c r="A818" t="s">
        <v>20</v>
      </c>
      <c r="B818" t="s">
        <v>21</v>
      </c>
      <c r="C818">
        <v>4</v>
      </c>
      <c r="D818">
        <v>100</v>
      </c>
      <c r="E818">
        <v>4</v>
      </c>
      <c r="F818" s="8">
        <v>22</v>
      </c>
      <c r="G818">
        <v>23</v>
      </c>
      <c r="H818" s="9" t="s">
        <v>105</v>
      </c>
      <c r="I818" s="19" t="s">
        <v>106</v>
      </c>
      <c r="J818" s="11" t="s">
        <v>107</v>
      </c>
      <c r="K818">
        <v>30</v>
      </c>
      <c r="L818" s="12">
        <f t="shared" si="47"/>
        <v>9.5492965855137211</v>
      </c>
      <c r="M818">
        <v>4</v>
      </c>
      <c r="N818">
        <v>8</v>
      </c>
      <c r="P818" s="13"/>
      <c r="Q818" s="13"/>
      <c r="R818" t="s">
        <v>25</v>
      </c>
      <c r="S818" t="s">
        <v>26</v>
      </c>
      <c r="T818">
        <f t="shared" si="46"/>
        <v>7.1619724391352906E-3</v>
      </c>
    </row>
    <row r="819" spans="1:20" x14ac:dyDescent="0.25">
      <c r="A819" t="s">
        <v>20</v>
      </c>
      <c r="B819" t="s">
        <v>21</v>
      </c>
      <c r="C819">
        <v>4</v>
      </c>
      <c r="D819">
        <v>100</v>
      </c>
      <c r="E819">
        <v>4</v>
      </c>
      <c r="F819" s="8">
        <v>23</v>
      </c>
      <c r="G819">
        <v>24</v>
      </c>
      <c r="H819" s="9" t="s">
        <v>105</v>
      </c>
      <c r="I819" s="19" t="s">
        <v>106</v>
      </c>
      <c r="J819" s="11" t="s">
        <v>107</v>
      </c>
      <c r="K819">
        <v>20.5</v>
      </c>
      <c r="L819" s="12">
        <f t="shared" si="47"/>
        <v>6.5253526667677093</v>
      </c>
      <c r="M819">
        <v>5</v>
      </c>
      <c r="N819">
        <v>7</v>
      </c>
      <c r="P819" s="13"/>
      <c r="Q819" s="13"/>
      <c r="R819" t="s">
        <v>25</v>
      </c>
      <c r="S819" t="s">
        <v>26</v>
      </c>
      <c r="T819">
        <f t="shared" si="46"/>
        <v>3.3442432417184515E-3</v>
      </c>
    </row>
    <row r="820" spans="1:20" x14ac:dyDescent="0.25">
      <c r="A820" t="s">
        <v>20</v>
      </c>
      <c r="B820" t="s">
        <v>21</v>
      </c>
      <c r="C820">
        <v>5</v>
      </c>
      <c r="D820">
        <v>100</v>
      </c>
      <c r="E820" s="8">
        <v>4</v>
      </c>
      <c r="F820" s="8">
        <v>23</v>
      </c>
      <c r="G820" s="8">
        <v>24</v>
      </c>
      <c r="H820" s="9" t="s">
        <v>105</v>
      </c>
      <c r="I820" s="19" t="s">
        <v>106</v>
      </c>
      <c r="J820" s="11" t="s">
        <v>107</v>
      </c>
      <c r="K820">
        <v>30</v>
      </c>
      <c r="L820" s="12">
        <f t="shared" si="47"/>
        <v>9.5492965855137211</v>
      </c>
      <c r="M820">
        <v>5</v>
      </c>
      <c r="N820">
        <v>10</v>
      </c>
      <c r="P820" s="13"/>
      <c r="Q820" s="13"/>
      <c r="R820" t="s">
        <v>85</v>
      </c>
      <c r="S820" s="14" t="s">
        <v>26</v>
      </c>
      <c r="T820">
        <f t="shared" si="46"/>
        <v>7.1619724391352906E-3</v>
      </c>
    </row>
    <row r="821" spans="1:20" x14ac:dyDescent="0.25">
      <c r="A821" t="s">
        <v>20</v>
      </c>
      <c r="B821" t="s">
        <v>21</v>
      </c>
      <c r="C821">
        <v>2</v>
      </c>
      <c r="D821">
        <v>500</v>
      </c>
      <c r="E821">
        <v>2</v>
      </c>
      <c r="F821" s="8">
        <v>24</v>
      </c>
      <c r="G821">
        <v>25</v>
      </c>
      <c r="H821" s="9" t="s">
        <v>105</v>
      </c>
      <c r="I821" s="19" t="s">
        <v>106</v>
      </c>
      <c r="J821" s="11" t="s">
        <v>107</v>
      </c>
      <c r="K821">
        <v>34.5</v>
      </c>
      <c r="L821" s="12">
        <f t="shared" si="47"/>
        <v>10.981691073340778</v>
      </c>
      <c r="M821">
        <v>5.5</v>
      </c>
      <c r="N821">
        <v>12</v>
      </c>
      <c r="P821" s="13"/>
      <c r="Q821" s="13"/>
      <c r="R821" t="s">
        <v>25</v>
      </c>
      <c r="S821" t="s">
        <v>26</v>
      </c>
      <c r="T821">
        <f t="shared" si="46"/>
        <v>9.4717085507564219E-3</v>
      </c>
    </row>
    <row r="822" spans="1:20" x14ac:dyDescent="0.25">
      <c r="A822" t="s">
        <v>20</v>
      </c>
      <c r="B822" t="s">
        <v>21</v>
      </c>
      <c r="C822">
        <v>3</v>
      </c>
      <c r="D822">
        <v>500</v>
      </c>
      <c r="E822" s="8">
        <v>2</v>
      </c>
      <c r="F822" s="8">
        <v>25</v>
      </c>
      <c r="G822" s="8">
        <v>25</v>
      </c>
      <c r="H822" s="9" t="s">
        <v>105</v>
      </c>
      <c r="I822" s="19" t="s">
        <v>106</v>
      </c>
      <c r="J822" s="11" t="s">
        <v>107</v>
      </c>
      <c r="K822">
        <v>37.5</v>
      </c>
      <c r="L822" s="12">
        <f t="shared" si="47"/>
        <v>11.93662073189215</v>
      </c>
      <c r="M822">
        <v>5</v>
      </c>
      <c r="N822" s="8">
        <v>10</v>
      </c>
      <c r="P822" s="13"/>
      <c r="Q822" s="13"/>
      <c r="R822" t="s">
        <v>25</v>
      </c>
      <c r="S822" s="14" t="s">
        <v>26</v>
      </c>
      <c r="T822">
        <f t="shared" si="46"/>
        <v>1.1190581936148891E-2</v>
      </c>
    </row>
    <row r="823" spans="1:20" x14ac:dyDescent="0.25">
      <c r="A823" t="s">
        <v>20</v>
      </c>
      <c r="B823" t="s">
        <v>21</v>
      </c>
      <c r="C823">
        <v>4</v>
      </c>
      <c r="D823">
        <v>500</v>
      </c>
      <c r="E823">
        <v>2</v>
      </c>
      <c r="F823" s="8">
        <v>24</v>
      </c>
      <c r="G823">
        <v>25</v>
      </c>
      <c r="H823" s="9" t="s">
        <v>105</v>
      </c>
      <c r="I823" s="19" t="s">
        <v>106</v>
      </c>
      <c r="J823" s="11" t="s">
        <v>107</v>
      </c>
      <c r="K823">
        <v>38.5</v>
      </c>
      <c r="L823" s="12">
        <f t="shared" si="47"/>
        <v>12.254930618075941</v>
      </c>
      <c r="M823">
        <v>5.5</v>
      </c>
      <c r="N823">
        <v>12</v>
      </c>
      <c r="P823" s="13"/>
      <c r="Q823" s="13"/>
      <c r="R823" t="s">
        <v>25</v>
      </c>
      <c r="S823" t="s">
        <v>26</v>
      </c>
      <c r="T823">
        <f t="shared" si="46"/>
        <v>1.1795370719898092E-2</v>
      </c>
    </row>
    <row r="824" spans="1:20" x14ac:dyDescent="0.25">
      <c r="A824" t="s">
        <v>20</v>
      </c>
      <c r="B824" t="s">
        <v>21</v>
      </c>
      <c r="C824">
        <v>8</v>
      </c>
      <c r="D824">
        <v>500</v>
      </c>
      <c r="E824">
        <v>2</v>
      </c>
      <c r="F824" s="8">
        <v>23</v>
      </c>
      <c r="G824">
        <v>25</v>
      </c>
      <c r="H824" s="9" t="s">
        <v>105</v>
      </c>
      <c r="I824" s="19" t="s">
        <v>106</v>
      </c>
      <c r="J824" s="11" t="s">
        <v>107</v>
      </c>
      <c r="K824">
        <v>36.5</v>
      </c>
      <c r="L824" s="12">
        <f t="shared" si="47"/>
        <v>11.618310845708359</v>
      </c>
      <c r="M824">
        <v>8</v>
      </c>
      <c r="N824" s="13">
        <v>12</v>
      </c>
      <c r="P824" s="13"/>
      <c r="Q824" s="13"/>
      <c r="R824" t="s">
        <v>25</v>
      </c>
      <c r="S824" t="s">
        <v>26</v>
      </c>
      <c r="T824">
        <f t="shared" si="46"/>
        <v>1.0601708646708877E-2</v>
      </c>
    </row>
    <row r="825" spans="1:20" x14ac:dyDescent="0.25">
      <c r="A825" t="s">
        <v>20</v>
      </c>
      <c r="B825" t="s">
        <v>21</v>
      </c>
      <c r="C825">
        <v>9</v>
      </c>
      <c r="D825">
        <v>500</v>
      </c>
      <c r="E825" s="8">
        <v>4</v>
      </c>
      <c r="F825" s="8">
        <v>22</v>
      </c>
      <c r="G825" s="8">
        <v>25</v>
      </c>
      <c r="H825" s="9" t="s">
        <v>105</v>
      </c>
      <c r="I825" s="19" t="s">
        <v>106</v>
      </c>
      <c r="J825" s="11" t="s">
        <v>107</v>
      </c>
      <c r="K825">
        <v>34.5</v>
      </c>
      <c r="L825" s="12">
        <f t="shared" si="47"/>
        <v>10.981691073340778</v>
      </c>
      <c r="M825">
        <v>6</v>
      </c>
      <c r="N825">
        <v>10</v>
      </c>
      <c r="P825" s="13"/>
      <c r="Q825" s="13"/>
      <c r="R825" t="s">
        <v>25</v>
      </c>
      <c r="S825" s="14" t="s">
        <v>26</v>
      </c>
      <c r="T825">
        <f t="shared" si="46"/>
        <v>9.4717085507564219E-3</v>
      </c>
    </row>
    <row r="826" spans="1:20" x14ac:dyDescent="0.25">
      <c r="A826" t="s">
        <v>20</v>
      </c>
      <c r="B826" t="s">
        <v>21</v>
      </c>
      <c r="C826">
        <v>5</v>
      </c>
      <c r="D826">
        <v>100</v>
      </c>
      <c r="E826" s="8">
        <v>4</v>
      </c>
      <c r="F826" s="8" t="s">
        <v>198</v>
      </c>
      <c r="G826" s="8">
        <v>25</v>
      </c>
      <c r="H826" s="9" t="s">
        <v>105</v>
      </c>
      <c r="I826" s="19" t="s">
        <v>106</v>
      </c>
      <c r="J826" s="11" t="s">
        <v>107</v>
      </c>
      <c r="K826">
        <v>16.5</v>
      </c>
      <c r="L826" s="12">
        <f t="shared" si="47"/>
        <v>5.2521131220325463</v>
      </c>
      <c r="M826">
        <v>4.5</v>
      </c>
      <c r="N826">
        <v>9</v>
      </c>
      <c r="P826" s="13"/>
      <c r="Q826" s="13"/>
      <c r="R826" t="s">
        <v>25</v>
      </c>
      <c r="S826" s="14" t="s">
        <v>26</v>
      </c>
      <c r="T826">
        <f t="shared" si="46"/>
        <v>2.1664966628384252E-3</v>
      </c>
    </row>
    <row r="827" spans="1:20" x14ac:dyDescent="0.25">
      <c r="A827" t="s">
        <v>20</v>
      </c>
      <c r="B827" t="s">
        <v>21</v>
      </c>
      <c r="C827">
        <v>5</v>
      </c>
      <c r="D827">
        <v>100</v>
      </c>
      <c r="E827" s="8">
        <v>4</v>
      </c>
      <c r="F827" s="8">
        <v>25</v>
      </c>
      <c r="G827" s="8">
        <v>27</v>
      </c>
      <c r="H827" s="9" t="s">
        <v>105</v>
      </c>
      <c r="I827" s="19" t="s">
        <v>106</v>
      </c>
      <c r="J827" s="11" t="s">
        <v>107</v>
      </c>
      <c r="K827">
        <v>18</v>
      </c>
      <c r="L827" s="12">
        <f t="shared" si="47"/>
        <v>5.7295779513082321</v>
      </c>
      <c r="M827">
        <v>9</v>
      </c>
      <c r="N827">
        <v>11</v>
      </c>
      <c r="P827" s="13"/>
      <c r="Q827" s="13"/>
      <c r="R827" t="s">
        <v>25</v>
      </c>
      <c r="S827" s="14" t="s">
        <v>26</v>
      </c>
      <c r="T827">
        <f t="shared" si="46"/>
        <v>2.5783100780887042E-3</v>
      </c>
    </row>
    <row r="828" spans="1:20" x14ac:dyDescent="0.25">
      <c r="A828" t="s">
        <v>20</v>
      </c>
      <c r="B828" t="s">
        <v>21</v>
      </c>
      <c r="C828">
        <v>8</v>
      </c>
      <c r="D828">
        <v>500</v>
      </c>
      <c r="E828">
        <v>2</v>
      </c>
      <c r="F828" s="8">
        <v>26</v>
      </c>
      <c r="G828">
        <v>28</v>
      </c>
      <c r="H828" s="9" t="s">
        <v>105</v>
      </c>
      <c r="I828" s="19" t="s">
        <v>106</v>
      </c>
      <c r="J828" s="11" t="s">
        <v>107</v>
      </c>
      <c r="K828">
        <v>36</v>
      </c>
      <c r="L828" s="12">
        <f t="shared" si="47"/>
        <v>11.459155902616464</v>
      </c>
      <c r="M828">
        <v>6</v>
      </c>
      <c r="N828" s="13">
        <v>13</v>
      </c>
      <c r="P828" s="13"/>
      <c r="Q828" s="13"/>
      <c r="R828" t="s">
        <v>25</v>
      </c>
      <c r="S828" t="s">
        <v>26</v>
      </c>
      <c r="T828">
        <f t="shared" si="46"/>
        <v>1.0313240312354817E-2</v>
      </c>
    </row>
    <row r="829" spans="1:20" x14ac:dyDescent="0.25">
      <c r="A829" t="s">
        <v>20</v>
      </c>
      <c r="B829" t="s">
        <v>21</v>
      </c>
      <c r="C829">
        <v>1</v>
      </c>
      <c r="D829">
        <v>500</v>
      </c>
      <c r="E829">
        <v>4</v>
      </c>
      <c r="F829" s="8">
        <v>27</v>
      </c>
      <c r="G829">
        <v>30</v>
      </c>
      <c r="H829" s="9" t="s">
        <v>105</v>
      </c>
      <c r="I829" s="19" t="s">
        <v>106</v>
      </c>
      <c r="J829" s="11" t="s">
        <v>107</v>
      </c>
      <c r="K829">
        <v>55</v>
      </c>
      <c r="L829" s="12">
        <f t="shared" si="47"/>
        <v>17.507043740108486</v>
      </c>
      <c r="M829">
        <v>7</v>
      </c>
      <c r="N829">
        <v>13</v>
      </c>
      <c r="P829" s="13"/>
      <c r="Q829" s="13"/>
      <c r="R829" t="s">
        <v>25</v>
      </c>
      <c r="S829" t="s">
        <v>26</v>
      </c>
      <c r="T829">
        <f t="shared" si="46"/>
        <v>2.4072185142649163E-2</v>
      </c>
    </row>
    <row r="830" spans="1:20" x14ac:dyDescent="0.25">
      <c r="A830" t="s">
        <v>20</v>
      </c>
      <c r="B830" t="s">
        <v>21</v>
      </c>
      <c r="C830">
        <v>4</v>
      </c>
      <c r="D830">
        <v>500</v>
      </c>
      <c r="E830">
        <v>3</v>
      </c>
      <c r="F830" s="8">
        <v>33</v>
      </c>
      <c r="G830">
        <v>34</v>
      </c>
      <c r="H830" s="9" t="s">
        <v>105</v>
      </c>
      <c r="I830" s="19" t="s">
        <v>106</v>
      </c>
      <c r="J830" s="11" t="s">
        <v>107</v>
      </c>
      <c r="K830">
        <v>44.5</v>
      </c>
      <c r="L830" s="12">
        <f t="shared" si="47"/>
        <v>14.164789935178685</v>
      </c>
      <c r="M830">
        <v>6.5</v>
      </c>
      <c r="N830">
        <v>13</v>
      </c>
      <c r="P830" s="13"/>
      <c r="Q830" s="13"/>
      <c r="R830" t="s">
        <v>25</v>
      </c>
      <c r="S830" t="s">
        <v>26</v>
      </c>
      <c r="T830">
        <f t="shared" si="46"/>
        <v>1.5758328802886287E-2</v>
      </c>
    </row>
    <row r="831" spans="1:20" x14ac:dyDescent="0.25">
      <c r="A831" t="s">
        <v>20</v>
      </c>
      <c r="B831" t="s">
        <v>21</v>
      </c>
      <c r="C831">
        <v>5</v>
      </c>
      <c r="D831">
        <v>500</v>
      </c>
      <c r="E831" s="8">
        <v>3</v>
      </c>
      <c r="F831" s="8">
        <v>32</v>
      </c>
      <c r="G831" s="8">
        <v>34</v>
      </c>
      <c r="H831" s="9" t="s">
        <v>105</v>
      </c>
      <c r="I831" s="19" t="s">
        <v>106</v>
      </c>
      <c r="J831" s="11" t="s">
        <v>107</v>
      </c>
      <c r="K831">
        <v>36</v>
      </c>
      <c r="L831" s="12">
        <f t="shared" ref="L831:L848" si="48">K831/PI()</f>
        <v>11.459155902616464</v>
      </c>
      <c r="M831">
        <v>6</v>
      </c>
      <c r="N831">
        <v>12</v>
      </c>
      <c r="P831" s="13"/>
      <c r="Q831" s="13"/>
      <c r="R831" t="s">
        <v>25</v>
      </c>
      <c r="S831" s="14" t="s">
        <v>26</v>
      </c>
      <c r="T831">
        <f t="shared" si="46"/>
        <v>1.0313240312354817E-2</v>
      </c>
    </row>
    <row r="832" spans="1:20" x14ac:dyDescent="0.25">
      <c r="A832" t="s">
        <v>20</v>
      </c>
      <c r="B832" t="s">
        <v>21</v>
      </c>
      <c r="C832">
        <v>5</v>
      </c>
      <c r="D832">
        <v>500</v>
      </c>
      <c r="E832" s="8">
        <v>4</v>
      </c>
      <c r="F832" s="8">
        <v>33</v>
      </c>
      <c r="G832" s="8">
        <v>35</v>
      </c>
      <c r="H832" s="9" t="s">
        <v>105</v>
      </c>
      <c r="I832" s="19" t="s">
        <v>106</v>
      </c>
      <c r="J832" s="11" t="s">
        <v>107</v>
      </c>
      <c r="K832">
        <v>32</v>
      </c>
      <c r="L832" s="12">
        <f t="shared" si="48"/>
        <v>10.185916357881302</v>
      </c>
      <c r="M832">
        <v>7</v>
      </c>
      <c r="N832">
        <v>10</v>
      </c>
      <c r="P832" s="13"/>
      <c r="Q832" s="13"/>
      <c r="R832" t="s">
        <v>25</v>
      </c>
      <c r="S832" s="14" t="s">
        <v>26</v>
      </c>
      <c r="T832">
        <f t="shared" si="46"/>
        <v>8.1487330863050413E-3</v>
      </c>
    </row>
    <row r="833" spans="1:20" x14ac:dyDescent="0.25">
      <c r="A833" t="s">
        <v>20</v>
      </c>
      <c r="B833" t="s">
        <v>21</v>
      </c>
      <c r="C833">
        <v>5</v>
      </c>
      <c r="D833">
        <v>100</v>
      </c>
      <c r="E833" s="8">
        <v>4</v>
      </c>
      <c r="F833" s="8">
        <v>33</v>
      </c>
      <c r="G833" s="8">
        <v>35</v>
      </c>
      <c r="H833" s="9" t="s">
        <v>105</v>
      </c>
      <c r="I833" s="19" t="s">
        <v>106</v>
      </c>
      <c r="J833" s="11" t="s">
        <v>107</v>
      </c>
      <c r="K833">
        <v>27</v>
      </c>
      <c r="L833" s="12">
        <f t="shared" si="48"/>
        <v>8.5943669269623477</v>
      </c>
      <c r="M833">
        <v>6</v>
      </c>
      <c r="N833">
        <v>10</v>
      </c>
      <c r="P833" s="13"/>
      <c r="Q833" s="13"/>
      <c r="R833" t="s">
        <v>25</v>
      </c>
      <c r="S833" s="14" t="s">
        <v>26</v>
      </c>
      <c r="T833">
        <f t="shared" si="46"/>
        <v>5.8011976756995841E-3</v>
      </c>
    </row>
    <row r="834" spans="1:20" x14ac:dyDescent="0.25">
      <c r="A834" t="s">
        <v>20</v>
      </c>
      <c r="B834" t="s">
        <v>21</v>
      </c>
      <c r="C834">
        <v>5</v>
      </c>
      <c r="D834">
        <v>500</v>
      </c>
      <c r="E834" s="8">
        <v>4</v>
      </c>
      <c r="F834" s="8">
        <v>34</v>
      </c>
      <c r="G834" s="8">
        <v>36</v>
      </c>
      <c r="H834" s="9" t="s">
        <v>105</v>
      </c>
      <c r="I834" s="19" t="s">
        <v>106</v>
      </c>
      <c r="J834" s="11" t="s">
        <v>107</v>
      </c>
      <c r="K834">
        <v>35.5</v>
      </c>
      <c r="L834" s="12">
        <f t="shared" si="48"/>
        <v>11.300000959524569</v>
      </c>
      <c r="M834">
        <v>5.5</v>
      </c>
      <c r="N834">
        <v>9</v>
      </c>
      <c r="P834" s="13"/>
      <c r="Q834" s="13"/>
      <c r="R834" t="s">
        <v>25</v>
      </c>
      <c r="S834" s="14" t="s">
        <v>26</v>
      </c>
      <c r="T834">
        <f t="shared" si="46"/>
        <v>1.0028750851578054E-2</v>
      </c>
    </row>
    <row r="835" spans="1:20" x14ac:dyDescent="0.25">
      <c r="A835" t="s">
        <v>20</v>
      </c>
      <c r="B835" t="s">
        <v>21</v>
      </c>
      <c r="C835">
        <v>8</v>
      </c>
      <c r="D835">
        <v>500</v>
      </c>
      <c r="E835">
        <v>3</v>
      </c>
      <c r="F835" s="8">
        <v>31</v>
      </c>
      <c r="G835">
        <v>36</v>
      </c>
      <c r="H835" s="9" t="s">
        <v>105</v>
      </c>
      <c r="I835" s="19" t="s">
        <v>106</v>
      </c>
      <c r="J835" s="11" t="s">
        <v>107</v>
      </c>
      <c r="K835">
        <v>41.5</v>
      </c>
      <c r="L835" s="12">
        <f t="shared" si="48"/>
        <v>13.209860276627314</v>
      </c>
      <c r="M835">
        <v>8</v>
      </c>
      <c r="N835" s="13">
        <v>12</v>
      </c>
      <c r="P835" s="13"/>
      <c r="Q835" s="13"/>
      <c r="R835" t="s">
        <v>25</v>
      </c>
      <c r="S835" t="s">
        <v>26</v>
      </c>
      <c r="T835">
        <f t="shared" ref="T835:T894" si="49">PI()*(L835/2)*(L835/2)/10000</f>
        <v>1.3705230037000837E-2</v>
      </c>
    </row>
    <row r="836" spans="1:20" x14ac:dyDescent="0.25">
      <c r="A836" t="s">
        <v>20</v>
      </c>
      <c r="B836" t="s">
        <v>21</v>
      </c>
      <c r="C836">
        <v>5</v>
      </c>
      <c r="D836">
        <v>100</v>
      </c>
      <c r="E836" s="8">
        <v>4</v>
      </c>
      <c r="F836" s="8">
        <v>34</v>
      </c>
      <c r="G836" s="8">
        <v>36</v>
      </c>
      <c r="H836" s="9" t="s">
        <v>105</v>
      </c>
      <c r="I836" s="19" t="s">
        <v>106</v>
      </c>
      <c r="J836" s="11" t="s">
        <v>107</v>
      </c>
      <c r="K836">
        <v>21.5</v>
      </c>
      <c r="L836" s="12">
        <f t="shared" si="48"/>
        <v>6.8436625529514998</v>
      </c>
      <c r="M836">
        <v>6</v>
      </c>
      <c r="N836">
        <v>9</v>
      </c>
      <c r="P836" s="13"/>
      <c r="Q836" s="13"/>
      <c r="R836" t="s">
        <v>25</v>
      </c>
      <c r="S836" s="14" t="s">
        <v>26</v>
      </c>
      <c r="T836">
        <f t="shared" si="49"/>
        <v>3.6784686222114311E-3</v>
      </c>
    </row>
    <row r="837" spans="1:20" x14ac:dyDescent="0.25">
      <c r="A837" t="s">
        <v>20</v>
      </c>
      <c r="B837" t="s">
        <v>21</v>
      </c>
      <c r="C837">
        <v>8</v>
      </c>
      <c r="D837">
        <v>500</v>
      </c>
      <c r="E837">
        <v>3</v>
      </c>
      <c r="F837" s="8">
        <v>32</v>
      </c>
      <c r="G837">
        <v>37</v>
      </c>
      <c r="H837" s="9" t="s">
        <v>105</v>
      </c>
      <c r="I837" s="19" t="s">
        <v>106</v>
      </c>
      <c r="J837" s="11" t="s">
        <v>107</v>
      </c>
      <c r="K837">
        <v>41</v>
      </c>
      <c r="L837" s="12">
        <f t="shared" si="48"/>
        <v>13.050705333535419</v>
      </c>
      <c r="M837">
        <v>5</v>
      </c>
      <c r="N837" s="13">
        <v>10</v>
      </c>
      <c r="P837" s="13"/>
      <c r="Q837" s="13"/>
      <c r="R837" t="s">
        <v>25</v>
      </c>
      <c r="S837" t="s">
        <v>26</v>
      </c>
      <c r="T837">
        <f t="shared" si="49"/>
        <v>1.3376972966873806E-2</v>
      </c>
    </row>
    <row r="838" spans="1:20" x14ac:dyDescent="0.25">
      <c r="A838" t="s">
        <v>20</v>
      </c>
      <c r="B838" t="s">
        <v>21</v>
      </c>
      <c r="C838">
        <v>5</v>
      </c>
      <c r="D838">
        <v>500</v>
      </c>
      <c r="E838" s="8">
        <v>4</v>
      </c>
      <c r="F838" s="8">
        <v>36</v>
      </c>
      <c r="G838" s="8">
        <v>38</v>
      </c>
      <c r="H838" s="9" t="s">
        <v>105</v>
      </c>
      <c r="I838" s="19" t="s">
        <v>106</v>
      </c>
      <c r="J838" s="11" t="s">
        <v>107</v>
      </c>
      <c r="K838">
        <v>38</v>
      </c>
      <c r="L838" s="12">
        <f t="shared" si="48"/>
        <v>12.095775674984045</v>
      </c>
      <c r="M838">
        <v>8</v>
      </c>
      <c r="N838">
        <v>13</v>
      </c>
      <c r="P838" s="13"/>
      <c r="Q838" s="13"/>
      <c r="R838" t="s">
        <v>25</v>
      </c>
      <c r="S838" s="14" t="s">
        <v>26</v>
      </c>
      <c r="T838">
        <f t="shared" si="49"/>
        <v>1.1490986891234843E-2</v>
      </c>
    </row>
    <row r="839" spans="1:20" x14ac:dyDescent="0.25">
      <c r="A839" t="s">
        <v>20</v>
      </c>
      <c r="B839" t="s">
        <v>21</v>
      </c>
      <c r="C839">
        <v>4</v>
      </c>
      <c r="D839">
        <v>500</v>
      </c>
      <c r="E839">
        <v>3</v>
      </c>
      <c r="F839" s="8">
        <v>38</v>
      </c>
      <c r="G839">
        <v>39</v>
      </c>
      <c r="H839" s="9" t="s">
        <v>105</v>
      </c>
      <c r="I839" s="19" t="s">
        <v>106</v>
      </c>
      <c r="J839" s="11" t="s">
        <v>107</v>
      </c>
      <c r="K839">
        <v>49.5</v>
      </c>
      <c r="L839" s="12">
        <f t="shared" si="48"/>
        <v>15.756339366097638</v>
      </c>
      <c r="M839">
        <v>4</v>
      </c>
      <c r="N839">
        <v>12</v>
      </c>
      <c r="P839" s="13"/>
      <c r="Q839" s="13"/>
      <c r="R839" t="s">
        <v>25</v>
      </c>
      <c r="S839" t="s">
        <v>26</v>
      </c>
      <c r="T839">
        <f t="shared" si="49"/>
        <v>1.9498469965545825E-2</v>
      </c>
    </row>
    <row r="840" spans="1:20" x14ac:dyDescent="0.25">
      <c r="A840" t="s">
        <v>20</v>
      </c>
      <c r="B840" t="s">
        <v>21</v>
      </c>
      <c r="C840">
        <v>8</v>
      </c>
      <c r="D840">
        <v>500</v>
      </c>
      <c r="E840">
        <v>3</v>
      </c>
      <c r="F840" s="8">
        <v>34</v>
      </c>
      <c r="G840">
        <v>39</v>
      </c>
      <c r="H840" s="9" t="s">
        <v>105</v>
      </c>
      <c r="I840" s="19" t="s">
        <v>106</v>
      </c>
      <c r="J840" s="11" t="s">
        <v>107</v>
      </c>
      <c r="K840">
        <v>45</v>
      </c>
      <c r="L840" s="12">
        <f t="shared" si="48"/>
        <v>14.323944878270581</v>
      </c>
      <c r="M840">
        <v>6.5</v>
      </c>
      <c r="N840" s="13">
        <v>12</v>
      </c>
      <c r="P840" s="13"/>
      <c r="Q840" s="13"/>
      <c r="R840" t="s">
        <v>25</v>
      </c>
      <c r="S840" t="s">
        <v>26</v>
      </c>
      <c r="T840">
        <f t="shared" si="49"/>
        <v>1.6114437988054401E-2</v>
      </c>
    </row>
    <row r="841" spans="1:20" x14ac:dyDescent="0.25">
      <c r="A841" t="s">
        <v>20</v>
      </c>
      <c r="B841" t="s">
        <v>21</v>
      </c>
      <c r="C841">
        <v>8</v>
      </c>
      <c r="D841">
        <v>500</v>
      </c>
      <c r="E841">
        <v>3</v>
      </c>
      <c r="F841" s="8">
        <v>35</v>
      </c>
      <c r="G841">
        <v>40</v>
      </c>
      <c r="H841" s="9" t="s">
        <v>105</v>
      </c>
      <c r="I841" s="19" t="s">
        <v>106</v>
      </c>
      <c r="J841" s="11" t="s">
        <v>107</v>
      </c>
      <c r="K841">
        <v>48</v>
      </c>
      <c r="L841" s="12">
        <f t="shared" si="48"/>
        <v>15.278874536821952</v>
      </c>
      <c r="M841">
        <v>8</v>
      </c>
      <c r="N841" s="13">
        <v>15</v>
      </c>
      <c r="P841" s="13"/>
      <c r="Q841" s="13"/>
      <c r="R841" t="s">
        <v>25</v>
      </c>
      <c r="S841" t="s">
        <v>26</v>
      </c>
      <c r="T841">
        <f t="shared" si="49"/>
        <v>1.8334649444186342E-2</v>
      </c>
    </row>
    <row r="842" spans="1:20" x14ac:dyDescent="0.25">
      <c r="A842" t="s">
        <v>20</v>
      </c>
      <c r="B842" t="s">
        <v>21</v>
      </c>
      <c r="C842">
        <v>5</v>
      </c>
      <c r="D842">
        <v>500</v>
      </c>
      <c r="E842" s="8">
        <v>4</v>
      </c>
      <c r="F842" s="8">
        <v>39</v>
      </c>
      <c r="G842" s="8">
        <v>41</v>
      </c>
      <c r="H842" s="9" t="s">
        <v>105</v>
      </c>
      <c r="I842" s="19" t="s">
        <v>106</v>
      </c>
      <c r="J842" s="11" t="s">
        <v>107</v>
      </c>
      <c r="K842">
        <v>34</v>
      </c>
      <c r="L842" s="12">
        <f t="shared" si="48"/>
        <v>10.822536130248883</v>
      </c>
      <c r="M842">
        <v>8</v>
      </c>
      <c r="N842">
        <v>12</v>
      </c>
      <c r="P842" s="13"/>
      <c r="Q842" s="13"/>
      <c r="R842" t="s">
        <v>25</v>
      </c>
      <c r="S842" s="14" t="s">
        <v>26</v>
      </c>
      <c r="T842">
        <f t="shared" si="49"/>
        <v>9.1991557107115509E-3</v>
      </c>
    </row>
    <row r="843" spans="1:20" x14ac:dyDescent="0.25">
      <c r="A843" t="s">
        <v>20</v>
      </c>
      <c r="B843" t="s">
        <v>21</v>
      </c>
      <c r="C843">
        <v>2</v>
      </c>
      <c r="D843">
        <v>500</v>
      </c>
      <c r="E843">
        <v>3</v>
      </c>
      <c r="F843" s="8">
        <v>46</v>
      </c>
      <c r="G843">
        <v>49</v>
      </c>
      <c r="H843" s="9" t="s">
        <v>105</v>
      </c>
      <c r="I843" s="19" t="s">
        <v>106</v>
      </c>
      <c r="J843" s="11" t="s">
        <v>107</v>
      </c>
      <c r="K843">
        <v>72.5</v>
      </c>
      <c r="L843" s="12">
        <f t="shared" si="48"/>
        <v>23.077466748324824</v>
      </c>
      <c r="M843">
        <v>10</v>
      </c>
      <c r="N843">
        <v>15</v>
      </c>
      <c r="P843" s="13"/>
      <c r="Q843" s="13"/>
      <c r="R843" t="s">
        <v>85</v>
      </c>
      <c r="S843" t="s">
        <v>26</v>
      </c>
      <c r="T843">
        <f t="shared" si="49"/>
        <v>4.1827908481338744E-2</v>
      </c>
    </row>
    <row r="844" spans="1:20" x14ac:dyDescent="0.25">
      <c r="A844" t="s">
        <v>20</v>
      </c>
      <c r="B844" t="s">
        <v>21</v>
      </c>
      <c r="C844">
        <v>2</v>
      </c>
      <c r="D844">
        <v>500</v>
      </c>
      <c r="E844">
        <v>3</v>
      </c>
      <c r="F844" s="8" t="s">
        <v>199</v>
      </c>
      <c r="G844">
        <v>50</v>
      </c>
      <c r="H844" s="9" t="s">
        <v>105</v>
      </c>
      <c r="I844" s="19" t="s">
        <v>106</v>
      </c>
      <c r="J844" s="11" t="s">
        <v>107</v>
      </c>
      <c r="K844">
        <v>69.5</v>
      </c>
      <c r="L844" s="12">
        <f t="shared" si="48"/>
        <v>22.122537089773452</v>
      </c>
      <c r="M844">
        <v>10</v>
      </c>
      <c r="N844">
        <v>15</v>
      </c>
      <c r="P844" s="13"/>
      <c r="Q844" s="13"/>
      <c r="R844" t="s">
        <v>25</v>
      </c>
      <c r="S844" t="s">
        <v>26</v>
      </c>
      <c r="T844">
        <f t="shared" si="49"/>
        <v>3.843790819348137E-2</v>
      </c>
    </row>
    <row r="845" spans="1:20" x14ac:dyDescent="0.25">
      <c r="A845" t="s">
        <v>20</v>
      </c>
      <c r="B845" t="s">
        <v>21</v>
      </c>
      <c r="C845">
        <v>4</v>
      </c>
      <c r="D845">
        <v>500</v>
      </c>
      <c r="E845">
        <v>4</v>
      </c>
      <c r="F845" s="8">
        <v>50</v>
      </c>
      <c r="G845">
        <v>52</v>
      </c>
      <c r="H845" s="9" t="s">
        <v>105</v>
      </c>
      <c r="I845" s="19" t="s">
        <v>106</v>
      </c>
      <c r="J845" s="11" t="s">
        <v>107</v>
      </c>
      <c r="K845">
        <v>50</v>
      </c>
      <c r="L845" s="12">
        <f t="shared" si="48"/>
        <v>15.915494309189533</v>
      </c>
      <c r="M845">
        <v>7</v>
      </c>
      <c r="N845">
        <v>13</v>
      </c>
      <c r="P845" s="13"/>
      <c r="Q845" s="13"/>
      <c r="R845" t="s">
        <v>25</v>
      </c>
      <c r="S845" t="s">
        <v>26</v>
      </c>
      <c r="T845">
        <f t="shared" si="49"/>
        <v>1.9894367886486915E-2</v>
      </c>
    </row>
    <row r="846" spans="1:20" x14ac:dyDescent="0.25">
      <c r="A846" t="s">
        <v>20</v>
      </c>
      <c r="B846" t="s">
        <v>21</v>
      </c>
      <c r="C846">
        <v>4</v>
      </c>
      <c r="D846">
        <v>500</v>
      </c>
      <c r="E846">
        <v>4</v>
      </c>
      <c r="F846" s="8">
        <v>52</v>
      </c>
      <c r="G846">
        <v>54</v>
      </c>
      <c r="H846" s="9" t="s">
        <v>105</v>
      </c>
      <c r="I846" s="19" t="s">
        <v>106</v>
      </c>
      <c r="J846" s="11" t="s">
        <v>107</v>
      </c>
      <c r="K846">
        <v>36.5</v>
      </c>
      <c r="L846" s="12">
        <f t="shared" si="48"/>
        <v>11.618310845708359</v>
      </c>
      <c r="M846">
        <v>9</v>
      </c>
      <c r="N846">
        <v>13</v>
      </c>
      <c r="P846" s="13"/>
      <c r="Q846" s="13"/>
      <c r="R846" t="s">
        <v>25</v>
      </c>
      <c r="S846" t="s">
        <v>26</v>
      </c>
      <c r="T846">
        <f t="shared" si="49"/>
        <v>1.0601708646708877E-2</v>
      </c>
    </row>
    <row r="847" spans="1:20" x14ac:dyDescent="0.25">
      <c r="A847" t="s">
        <v>20</v>
      </c>
      <c r="B847" t="s">
        <v>21</v>
      </c>
      <c r="C847">
        <v>1</v>
      </c>
      <c r="D847">
        <v>100</v>
      </c>
      <c r="E847">
        <v>1</v>
      </c>
      <c r="F847" s="8">
        <v>1</v>
      </c>
      <c r="G847">
        <v>1</v>
      </c>
      <c r="H847" s="9" t="s">
        <v>105</v>
      </c>
      <c r="I847" s="19" t="s">
        <v>106</v>
      </c>
      <c r="J847" s="11" t="s">
        <v>107</v>
      </c>
      <c r="K847">
        <v>16</v>
      </c>
      <c r="L847" s="12">
        <f t="shared" si="48"/>
        <v>5.0929581789406511</v>
      </c>
      <c r="M847">
        <v>6</v>
      </c>
      <c r="N847">
        <v>8</v>
      </c>
      <c r="P847" s="13"/>
      <c r="Q847" s="13"/>
      <c r="R847" t="s">
        <v>25</v>
      </c>
      <c r="S847" t="s">
        <v>26</v>
      </c>
      <c r="T847">
        <f t="shared" si="49"/>
        <v>2.0371832715762603E-3</v>
      </c>
    </row>
    <row r="848" spans="1:20" x14ac:dyDescent="0.25">
      <c r="A848" t="s">
        <v>20</v>
      </c>
      <c r="B848" t="s">
        <v>21</v>
      </c>
      <c r="C848">
        <v>10</v>
      </c>
      <c r="D848">
        <v>100</v>
      </c>
      <c r="E848" s="8">
        <v>1</v>
      </c>
      <c r="F848">
        <v>1</v>
      </c>
      <c r="G848">
        <v>1</v>
      </c>
      <c r="H848" s="9" t="s">
        <v>105</v>
      </c>
      <c r="I848" s="19" t="s">
        <v>106</v>
      </c>
      <c r="J848" s="11" t="s">
        <v>107</v>
      </c>
      <c r="K848">
        <v>21.5</v>
      </c>
      <c r="L848" s="12">
        <f t="shared" si="48"/>
        <v>6.8436625529514998</v>
      </c>
      <c r="M848">
        <v>4</v>
      </c>
      <c r="N848">
        <v>10</v>
      </c>
      <c r="P848" s="13"/>
      <c r="Q848" s="13"/>
      <c r="R848" s="14" t="s">
        <v>25</v>
      </c>
      <c r="S848" s="14" t="s">
        <v>26</v>
      </c>
      <c r="T848">
        <f t="shared" si="49"/>
        <v>3.6784686222114311E-3</v>
      </c>
    </row>
    <row r="849" spans="1:20" x14ac:dyDescent="0.25">
      <c r="A849" t="s">
        <v>20</v>
      </c>
      <c r="B849" t="s">
        <v>21</v>
      </c>
      <c r="C849">
        <v>11</v>
      </c>
      <c r="D849">
        <v>5</v>
      </c>
      <c r="E849" s="8"/>
      <c r="F849" s="8">
        <v>3</v>
      </c>
      <c r="G849" s="8">
        <v>3</v>
      </c>
      <c r="H849" s="9" t="s">
        <v>102</v>
      </c>
      <c r="I849" s="19" t="s">
        <v>103</v>
      </c>
      <c r="J849" s="11" t="s">
        <v>104</v>
      </c>
      <c r="N849">
        <v>6</v>
      </c>
      <c r="O849">
        <v>3</v>
      </c>
      <c r="P849" s="18">
        <v>2</v>
      </c>
      <c r="Q849" s="18">
        <f>O849*P849</f>
        <v>6</v>
      </c>
      <c r="S849" s="14" t="s">
        <v>26</v>
      </c>
    </row>
    <row r="850" spans="1:20" x14ac:dyDescent="0.25">
      <c r="A850" t="s">
        <v>20</v>
      </c>
      <c r="B850" t="s">
        <v>21</v>
      </c>
      <c r="C850">
        <v>5</v>
      </c>
      <c r="D850">
        <v>500</v>
      </c>
      <c r="E850" s="8">
        <v>1</v>
      </c>
      <c r="F850" s="8">
        <v>3</v>
      </c>
      <c r="G850" s="8">
        <v>3</v>
      </c>
      <c r="H850" s="9" t="s">
        <v>105</v>
      </c>
      <c r="I850" s="19" t="s">
        <v>106</v>
      </c>
      <c r="J850" s="11" t="s">
        <v>107</v>
      </c>
      <c r="K850">
        <v>38.5</v>
      </c>
      <c r="L850" s="12">
        <f t="shared" ref="L850:L857" si="50">K850/PI()</f>
        <v>12.254930618075941</v>
      </c>
      <c r="M850">
        <v>9</v>
      </c>
      <c r="N850">
        <v>12</v>
      </c>
      <c r="P850" s="13"/>
      <c r="Q850" s="13"/>
      <c r="R850" t="s">
        <v>25</v>
      </c>
      <c r="S850" s="14" t="s">
        <v>26</v>
      </c>
      <c r="T850">
        <f t="shared" si="49"/>
        <v>1.1795370719898092E-2</v>
      </c>
    </row>
    <row r="851" spans="1:20" x14ac:dyDescent="0.25">
      <c r="A851" t="s">
        <v>20</v>
      </c>
      <c r="B851" t="s">
        <v>21</v>
      </c>
      <c r="C851">
        <v>4</v>
      </c>
      <c r="D851">
        <v>100</v>
      </c>
      <c r="E851">
        <v>1</v>
      </c>
      <c r="F851" s="8">
        <v>3</v>
      </c>
      <c r="G851">
        <v>3</v>
      </c>
      <c r="H851" s="9" t="s">
        <v>105</v>
      </c>
      <c r="I851" s="19" t="s">
        <v>106</v>
      </c>
      <c r="J851" s="11" t="s">
        <v>107</v>
      </c>
      <c r="K851">
        <v>24</v>
      </c>
      <c r="L851" s="12">
        <f t="shared" si="50"/>
        <v>7.6394372684109761</v>
      </c>
      <c r="M851">
        <v>5</v>
      </c>
      <c r="N851">
        <v>8</v>
      </c>
      <c r="P851" s="13"/>
      <c r="Q851" s="13"/>
      <c r="R851" t="s">
        <v>25</v>
      </c>
      <c r="S851" t="s">
        <v>26</v>
      </c>
      <c r="T851">
        <f t="shared" si="49"/>
        <v>4.5836623610465855E-3</v>
      </c>
    </row>
    <row r="852" spans="1:20" x14ac:dyDescent="0.25">
      <c r="A852" t="s">
        <v>20</v>
      </c>
      <c r="B852" t="s">
        <v>21</v>
      </c>
      <c r="C852">
        <v>7</v>
      </c>
      <c r="D852">
        <v>500</v>
      </c>
      <c r="E852">
        <v>1</v>
      </c>
      <c r="F852" s="8">
        <v>4</v>
      </c>
      <c r="G852" s="8">
        <v>4</v>
      </c>
      <c r="H852" s="9" t="s">
        <v>105</v>
      </c>
      <c r="I852" s="19" t="s">
        <v>106</v>
      </c>
      <c r="J852" s="11" t="s">
        <v>107</v>
      </c>
      <c r="K852">
        <v>48</v>
      </c>
      <c r="L852" s="12">
        <f t="shared" si="50"/>
        <v>15.278874536821952</v>
      </c>
      <c r="M852">
        <v>6</v>
      </c>
      <c r="N852">
        <v>10</v>
      </c>
      <c r="P852" s="13"/>
      <c r="Q852" s="13"/>
      <c r="R852" t="s">
        <v>25</v>
      </c>
      <c r="S852" t="s">
        <v>200</v>
      </c>
      <c r="T852">
        <f t="shared" si="49"/>
        <v>1.8334649444186342E-2</v>
      </c>
    </row>
    <row r="853" spans="1:20" x14ac:dyDescent="0.25">
      <c r="A853" t="s">
        <v>20</v>
      </c>
      <c r="B853" t="s">
        <v>21</v>
      </c>
      <c r="C853">
        <v>9</v>
      </c>
      <c r="D853">
        <v>500</v>
      </c>
      <c r="E853" s="8">
        <v>1</v>
      </c>
      <c r="F853" s="8">
        <v>4</v>
      </c>
      <c r="G853" s="8">
        <v>4</v>
      </c>
      <c r="H853" s="9" t="s">
        <v>105</v>
      </c>
      <c r="I853" s="19" t="s">
        <v>106</v>
      </c>
      <c r="J853" s="11" t="s">
        <v>107</v>
      </c>
      <c r="K853">
        <v>37</v>
      </c>
      <c r="L853" s="12">
        <f t="shared" si="50"/>
        <v>11.777465788800255</v>
      </c>
      <c r="M853">
        <v>4</v>
      </c>
      <c r="N853">
        <v>9</v>
      </c>
      <c r="P853" s="13"/>
      <c r="Q853" s="13"/>
      <c r="R853" t="s">
        <v>25</v>
      </c>
      <c r="S853" s="14" t="s">
        <v>26</v>
      </c>
      <c r="T853">
        <f t="shared" si="49"/>
        <v>1.0894155854640236E-2</v>
      </c>
    </row>
    <row r="854" spans="1:20" x14ac:dyDescent="0.25">
      <c r="A854" t="s">
        <v>20</v>
      </c>
      <c r="B854" t="s">
        <v>21</v>
      </c>
      <c r="C854">
        <v>4</v>
      </c>
      <c r="D854">
        <v>100</v>
      </c>
      <c r="E854">
        <v>1</v>
      </c>
      <c r="F854" s="8">
        <v>4</v>
      </c>
      <c r="G854">
        <v>4</v>
      </c>
      <c r="H854" s="9" t="s">
        <v>105</v>
      </c>
      <c r="I854" s="19" t="s">
        <v>106</v>
      </c>
      <c r="J854" s="11" t="s">
        <v>107</v>
      </c>
      <c r="K854">
        <v>25</v>
      </c>
      <c r="L854" s="12">
        <f t="shared" si="50"/>
        <v>7.9577471545947667</v>
      </c>
      <c r="M854">
        <v>6</v>
      </c>
      <c r="N854">
        <v>8</v>
      </c>
      <c r="P854" s="13"/>
      <c r="Q854" s="13"/>
      <c r="R854" t="s">
        <v>25</v>
      </c>
      <c r="S854" t="s">
        <v>26</v>
      </c>
      <c r="T854">
        <f t="shared" si="49"/>
        <v>4.9735919716217287E-3</v>
      </c>
    </row>
    <row r="855" spans="1:20" x14ac:dyDescent="0.25">
      <c r="A855" t="s">
        <v>20</v>
      </c>
      <c r="B855" t="s">
        <v>21</v>
      </c>
      <c r="C855">
        <v>5</v>
      </c>
      <c r="D855">
        <v>100</v>
      </c>
      <c r="E855" s="8">
        <v>1</v>
      </c>
      <c r="F855" s="8">
        <v>3</v>
      </c>
      <c r="G855" s="8">
        <v>4</v>
      </c>
      <c r="H855" s="9" t="s">
        <v>105</v>
      </c>
      <c r="I855" s="19" t="s">
        <v>106</v>
      </c>
      <c r="J855" s="11" t="s">
        <v>107</v>
      </c>
      <c r="K855">
        <v>30</v>
      </c>
      <c r="L855" s="12">
        <f t="shared" si="50"/>
        <v>9.5492965855137211</v>
      </c>
      <c r="M855">
        <v>7</v>
      </c>
      <c r="N855">
        <v>13</v>
      </c>
      <c r="P855" s="13"/>
      <c r="Q855" s="13"/>
      <c r="R855" t="s">
        <v>25</v>
      </c>
      <c r="S855" s="14" t="s">
        <v>26</v>
      </c>
      <c r="T855">
        <f t="shared" si="49"/>
        <v>7.1619724391352906E-3</v>
      </c>
    </row>
    <row r="856" spans="1:20" x14ac:dyDescent="0.25">
      <c r="A856" t="s">
        <v>20</v>
      </c>
      <c r="B856" t="s">
        <v>21</v>
      </c>
      <c r="C856">
        <v>6</v>
      </c>
      <c r="D856">
        <v>100</v>
      </c>
      <c r="E856" s="8">
        <v>1</v>
      </c>
      <c r="F856" s="8">
        <v>4</v>
      </c>
      <c r="G856" s="8">
        <v>4</v>
      </c>
      <c r="H856" s="9" t="s">
        <v>105</v>
      </c>
      <c r="I856" s="19" t="s">
        <v>106</v>
      </c>
      <c r="J856" s="11" t="s">
        <v>107</v>
      </c>
      <c r="K856" s="8">
        <v>20</v>
      </c>
      <c r="L856" s="12">
        <f t="shared" si="50"/>
        <v>6.366197723675814</v>
      </c>
      <c r="M856" s="8">
        <v>3.5</v>
      </c>
      <c r="N856" s="8">
        <v>7.5</v>
      </c>
      <c r="P856" s="13"/>
      <c r="Q856" s="13"/>
      <c r="R856" t="s">
        <v>25</v>
      </c>
      <c r="S856" s="14" t="s">
        <v>26</v>
      </c>
      <c r="T856">
        <f t="shared" si="49"/>
        <v>3.1830988618379071E-3</v>
      </c>
    </row>
    <row r="857" spans="1:20" x14ac:dyDescent="0.25">
      <c r="A857" t="s">
        <v>20</v>
      </c>
      <c r="B857" t="s">
        <v>21</v>
      </c>
      <c r="C857">
        <v>10</v>
      </c>
      <c r="D857">
        <v>100</v>
      </c>
      <c r="E857" s="8">
        <v>1</v>
      </c>
      <c r="F857">
        <v>4</v>
      </c>
      <c r="G857">
        <v>4</v>
      </c>
      <c r="H857" s="9" t="s">
        <v>105</v>
      </c>
      <c r="I857" s="19" t="s">
        <v>106</v>
      </c>
      <c r="J857" s="11" t="s">
        <v>107</v>
      </c>
      <c r="K857">
        <v>31</v>
      </c>
      <c r="L857" s="12">
        <f t="shared" si="50"/>
        <v>9.8676064716975116</v>
      </c>
      <c r="M857">
        <v>7</v>
      </c>
      <c r="N857">
        <v>12</v>
      </c>
      <c r="P857" s="13"/>
      <c r="Q857" s="13"/>
      <c r="R857" s="14" t="s">
        <v>25</v>
      </c>
      <c r="S857" s="14" t="s">
        <v>26</v>
      </c>
      <c r="T857">
        <f t="shared" si="49"/>
        <v>7.6473950155655718E-3</v>
      </c>
    </row>
    <row r="858" spans="1:20" x14ac:dyDescent="0.25">
      <c r="A858" t="s">
        <v>20</v>
      </c>
      <c r="B858" t="s">
        <v>21</v>
      </c>
      <c r="C858">
        <v>11</v>
      </c>
      <c r="D858">
        <v>5</v>
      </c>
      <c r="E858" s="8"/>
      <c r="F858" s="8">
        <v>4</v>
      </c>
      <c r="G858" s="8">
        <v>4</v>
      </c>
      <c r="H858" s="9" t="s">
        <v>105</v>
      </c>
      <c r="I858" s="19" t="s">
        <v>106</v>
      </c>
      <c r="J858" s="11" t="s">
        <v>107</v>
      </c>
      <c r="N858">
        <v>1.6</v>
      </c>
      <c r="O858">
        <v>0.4</v>
      </c>
      <c r="P858" s="18">
        <v>0.4</v>
      </c>
      <c r="Q858" s="18">
        <f>O858*P858</f>
        <v>0.16000000000000003</v>
      </c>
      <c r="S858" s="14" t="s">
        <v>26</v>
      </c>
    </row>
    <row r="859" spans="1:20" x14ac:dyDescent="0.25">
      <c r="A859" t="s">
        <v>20</v>
      </c>
      <c r="B859" t="s">
        <v>21</v>
      </c>
      <c r="C859">
        <v>11</v>
      </c>
      <c r="D859">
        <v>5</v>
      </c>
      <c r="E859" s="8"/>
      <c r="F859" s="8">
        <v>5</v>
      </c>
      <c r="G859" s="8">
        <v>5</v>
      </c>
      <c r="H859" s="9" t="s">
        <v>145</v>
      </c>
      <c r="I859" s="19" t="s">
        <v>146</v>
      </c>
      <c r="J859" s="11" t="s">
        <v>147</v>
      </c>
      <c r="N859">
        <v>1.2</v>
      </c>
      <c r="O859">
        <v>0.4</v>
      </c>
      <c r="P859" s="18">
        <v>0.3</v>
      </c>
      <c r="Q859" s="18">
        <f>O859*P859</f>
        <v>0.12</v>
      </c>
      <c r="S859" s="14" t="s">
        <v>26</v>
      </c>
    </row>
    <row r="860" spans="1:20" x14ac:dyDescent="0.25">
      <c r="A860" t="s">
        <v>20</v>
      </c>
      <c r="B860" t="s">
        <v>21</v>
      </c>
      <c r="C860">
        <v>4</v>
      </c>
      <c r="D860">
        <v>500</v>
      </c>
      <c r="E860">
        <v>1</v>
      </c>
      <c r="F860" s="8">
        <v>5</v>
      </c>
      <c r="G860">
        <v>5</v>
      </c>
      <c r="H860" s="9" t="s">
        <v>105</v>
      </c>
      <c r="I860" s="19" t="s">
        <v>106</v>
      </c>
      <c r="J860" s="11" t="s">
        <v>107</v>
      </c>
      <c r="K860">
        <v>48.5</v>
      </c>
      <c r="L860" s="12">
        <f t="shared" ref="L860:L865" si="51">K860/PI()</f>
        <v>15.438029479913848</v>
      </c>
      <c r="M860">
        <v>6</v>
      </c>
      <c r="N860">
        <v>11</v>
      </c>
      <c r="P860" s="13"/>
      <c r="Q860" s="13"/>
      <c r="R860" t="s">
        <v>25</v>
      </c>
      <c r="S860" t="s">
        <v>26</v>
      </c>
      <c r="T860">
        <f t="shared" si="49"/>
        <v>1.8718610744395538E-2</v>
      </c>
    </row>
    <row r="861" spans="1:20" x14ac:dyDescent="0.25">
      <c r="A861" t="s">
        <v>20</v>
      </c>
      <c r="B861" t="s">
        <v>21</v>
      </c>
      <c r="C861">
        <v>5</v>
      </c>
      <c r="D861">
        <v>500</v>
      </c>
      <c r="E861" s="8">
        <v>1</v>
      </c>
      <c r="F861" s="8">
        <v>5</v>
      </c>
      <c r="G861" s="8">
        <v>5</v>
      </c>
      <c r="H861" s="9" t="s">
        <v>105</v>
      </c>
      <c r="I861" s="19" t="s">
        <v>106</v>
      </c>
      <c r="J861" s="11" t="s">
        <v>107</v>
      </c>
      <c r="K861">
        <v>37</v>
      </c>
      <c r="L861" s="12">
        <f t="shared" si="51"/>
        <v>11.777465788800255</v>
      </c>
      <c r="M861">
        <v>5.5</v>
      </c>
      <c r="N861">
        <v>10</v>
      </c>
      <c r="P861" s="13"/>
      <c r="Q861" s="13"/>
      <c r="R861" t="s">
        <v>25</v>
      </c>
      <c r="S861" s="14" t="s">
        <v>26</v>
      </c>
      <c r="T861">
        <f t="shared" si="49"/>
        <v>1.0894155854640236E-2</v>
      </c>
    </row>
    <row r="862" spans="1:20" x14ac:dyDescent="0.25">
      <c r="A862" t="s">
        <v>20</v>
      </c>
      <c r="B862" t="s">
        <v>21</v>
      </c>
      <c r="C862">
        <v>7</v>
      </c>
      <c r="D862">
        <v>500</v>
      </c>
      <c r="E862">
        <v>1</v>
      </c>
      <c r="F862" s="8" t="s">
        <v>201</v>
      </c>
      <c r="G862" s="8">
        <v>5</v>
      </c>
      <c r="H862" s="9" t="s">
        <v>105</v>
      </c>
      <c r="I862" s="19" t="s">
        <v>106</v>
      </c>
      <c r="J862" s="11" t="s">
        <v>107</v>
      </c>
      <c r="K862">
        <v>39</v>
      </c>
      <c r="L862" s="12">
        <f t="shared" si="51"/>
        <v>12.414085561167836</v>
      </c>
      <c r="M862">
        <v>6.5</v>
      </c>
      <c r="N862">
        <v>10</v>
      </c>
      <c r="P862" s="13"/>
      <c r="Q862" s="13"/>
      <c r="R862" t="s">
        <v>25</v>
      </c>
      <c r="S862" t="s">
        <v>26</v>
      </c>
      <c r="T862">
        <f t="shared" si="49"/>
        <v>1.210373342213864E-2</v>
      </c>
    </row>
    <row r="863" spans="1:20" x14ac:dyDescent="0.25">
      <c r="A863" t="s">
        <v>20</v>
      </c>
      <c r="B863" t="s">
        <v>21</v>
      </c>
      <c r="C863">
        <v>1</v>
      </c>
      <c r="D863">
        <v>100</v>
      </c>
      <c r="E863">
        <v>1</v>
      </c>
      <c r="F863" s="8">
        <v>5</v>
      </c>
      <c r="G863">
        <v>5</v>
      </c>
      <c r="H863" s="9" t="s">
        <v>105</v>
      </c>
      <c r="I863" s="19" t="s">
        <v>106</v>
      </c>
      <c r="J863" s="11" t="s">
        <v>107</v>
      </c>
      <c r="K863">
        <v>16</v>
      </c>
      <c r="L863" s="12">
        <f t="shared" si="51"/>
        <v>5.0929581789406511</v>
      </c>
      <c r="M863">
        <v>2</v>
      </c>
      <c r="N863">
        <v>4</v>
      </c>
      <c r="P863" s="13"/>
      <c r="Q863" s="13"/>
      <c r="R863" t="s">
        <v>25</v>
      </c>
      <c r="S863" t="s">
        <v>93</v>
      </c>
      <c r="T863">
        <f t="shared" si="49"/>
        <v>2.0371832715762603E-3</v>
      </c>
    </row>
    <row r="864" spans="1:20" x14ac:dyDescent="0.25">
      <c r="A864" t="s">
        <v>20</v>
      </c>
      <c r="B864" t="s">
        <v>21</v>
      </c>
      <c r="C864">
        <v>4</v>
      </c>
      <c r="D864">
        <v>100</v>
      </c>
      <c r="E864">
        <v>1</v>
      </c>
      <c r="F864" s="8">
        <v>5</v>
      </c>
      <c r="G864">
        <v>5</v>
      </c>
      <c r="H864" s="9" t="s">
        <v>105</v>
      </c>
      <c r="I864" s="19" t="s">
        <v>106</v>
      </c>
      <c r="J864" s="11" t="s">
        <v>107</v>
      </c>
      <c r="K864">
        <v>24.5</v>
      </c>
      <c r="L864" s="12">
        <f t="shared" si="51"/>
        <v>7.7985922115028714</v>
      </c>
      <c r="M864">
        <v>6</v>
      </c>
      <c r="N864">
        <v>9</v>
      </c>
      <c r="P864" s="13"/>
      <c r="Q864" s="13"/>
      <c r="R864" t="s">
        <v>85</v>
      </c>
      <c r="S864" t="s">
        <v>26</v>
      </c>
      <c r="T864">
        <f t="shared" si="49"/>
        <v>4.7766377295455084E-3</v>
      </c>
    </row>
    <row r="865" spans="1:20" x14ac:dyDescent="0.25">
      <c r="A865" t="s">
        <v>20</v>
      </c>
      <c r="B865" t="s">
        <v>21</v>
      </c>
      <c r="C865">
        <v>6</v>
      </c>
      <c r="D865">
        <v>100</v>
      </c>
      <c r="E865" s="8">
        <v>1</v>
      </c>
      <c r="F865" s="8">
        <v>5</v>
      </c>
      <c r="G865" s="8">
        <v>5</v>
      </c>
      <c r="H865" s="9" t="s">
        <v>105</v>
      </c>
      <c r="I865" s="19" t="s">
        <v>106</v>
      </c>
      <c r="J865" s="11" t="s">
        <v>107</v>
      </c>
      <c r="K865" s="8">
        <v>23.5</v>
      </c>
      <c r="L865" s="12">
        <f t="shared" si="51"/>
        <v>7.4802823253190809</v>
      </c>
      <c r="M865" s="8">
        <v>6</v>
      </c>
      <c r="N865" s="8">
        <v>9</v>
      </c>
      <c r="P865" s="13"/>
      <c r="Q865" s="13"/>
      <c r="R865" t="s">
        <v>25</v>
      </c>
      <c r="S865" s="14" t="s">
        <v>26</v>
      </c>
      <c r="T865">
        <f t="shared" si="49"/>
        <v>4.3946658661249598E-3</v>
      </c>
    </row>
    <row r="866" spans="1:20" x14ac:dyDescent="0.25">
      <c r="A866" t="s">
        <v>20</v>
      </c>
      <c r="B866" t="s">
        <v>21</v>
      </c>
      <c r="C866">
        <v>11</v>
      </c>
      <c r="D866">
        <v>5</v>
      </c>
      <c r="E866" s="8"/>
      <c r="F866" s="8">
        <v>6</v>
      </c>
      <c r="G866" s="8">
        <v>6</v>
      </c>
      <c r="H866" s="9" t="s">
        <v>105</v>
      </c>
      <c r="I866" s="19" t="s">
        <v>106</v>
      </c>
      <c r="J866" s="11" t="s">
        <v>107</v>
      </c>
      <c r="N866">
        <v>1.5</v>
      </c>
      <c r="O866">
        <v>0.6</v>
      </c>
      <c r="P866" s="18">
        <v>0.4</v>
      </c>
      <c r="Q866" s="18">
        <f>O866*P866</f>
        <v>0.24</v>
      </c>
      <c r="S866" s="14" t="s">
        <v>26</v>
      </c>
    </row>
    <row r="867" spans="1:20" x14ac:dyDescent="0.25">
      <c r="A867" t="s">
        <v>20</v>
      </c>
      <c r="B867" t="s">
        <v>21</v>
      </c>
      <c r="C867">
        <v>8</v>
      </c>
      <c r="D867">
        <v>100</v>
      </c>
      <c r="E867">
        <v>1</v>
      </c>
      <c r="F867" s="8">
        <v>6</v>
      </c>
      <c r="G867">
        <v>6</v>
      </c>
      <c r="H867" s="24" t="s">
        <v>179</v>
      </c>
      <c r="I867" s="39" t="s">
        <v>202</v>
      </c>
      <c r="J867" s="30" t="s">
        <v>203</v>
      </c>
      <c r="K867">
        <v>17.5</v>
      </c>
      <c r="L867" s="12">
        <f>K867/PI()</f>
        <v>5.5704230082163368</v>
      </c>
      <c r="M867">
        <v>1.6</v>
      </c>
      <c r="N867" s="13">
        <v>7</v>
      </c>
      <c r="P867" s="13"/>
      <c r="Q867" s="13"/>
      <c r="R867" t="s">
        <v>25</v>
      </c>
      <c r="S867" t="s">
        <v>26</v>
      </c>
      <c r="T867">
        <f t="shared" si="49"/>
        <v>2.4370600660946471E-3</v>
      </c>
    </row>
    <row r="868" spans="1:20" x14ac:dyDescent="0.25">
      <c r="A868" t="s">
        <v>20</v>
      </c>
      <c r="B868" t="s">
        <v>21</v>
      </c>
      <c r="C868">
        <v>8</v>
      </c>
      <c r="D868">
        <v>100</v>
      </c>
      <c r="E868">
        <v>1</v>
      </c>
      <c r="F868" s="8">
        <v>8</v>
      </c>
      <c r="G868">
        <v>8</v>
      </c>
      <c r="H868" s="24" t="s">
        <v>179</v>
      </c>
      <c r="I868" s="39" t="s">
        <v>202</v>
      </c>
      <c r="J868" s="30" t="s">
        <v>203</v>
      </c>
      <c r="K868">
        <v>29</v>
      </c>
      <c r="L868" s="12">
        <f>K868/PI()</f>
        <v>9.2309866993299305</v>
      </c>
      <c r="M868">
        <v>6</v>
      </c>
      <c r="N868" s="13">
        <v>10</v>
      </c>
      <c r="P868" s="13"/>
      <c r="Q868" s="13"/>
      <c r="R868" t="s">
        <v>25</v>
      </c>
      <c r="S868" t="s">
        <v>26</v>
      </c>
      <c r="T868">
        <f t="shared" si="49"/>
        <v>6.6924653570142002E-3</v>
      </c>
    </row>
    <row r="869" spans="1:20" x14ac:dyDescent="0.25">
      <c r="A869" t="s">
        <v>20</v>
      </c>
      <c r="B869" t="s">
        <v>21</v>
      </c>
      <c r="C869">
        <v>3</v>
      </c>
      <c r="D869">
        <v>100</v>
      </c>
      <c r="E869" s="8">
        <v>2</v>
      </c>
      <c r="F869" s="8">
        <v>10</v>
      </c>
      <c r="G869" s="8">
        <v>10</v>
      </c>
      <c r="H869" s="26" t="s">
        <v>30</v>
      </c>
      <c r="I869" s="32" t="s">
        <v>204</v>
      </c>
      <c r="J869" s="25" t="s">
        <v>205</v>
      </c>
      <c r="K869">
        <v>17</v>
      </c>
      <c r="L869" s="12">
        <f>K869/PI()</f>
        <v>5.4112680651244416</v>
      </c>
      <c r="M869">
        <v>5</v>
      </c>
      <c r="N869" s="8">
        <v>8</v>
      </c>
      <c r="P869" s="13"/>
      <c r="Q869" s="13"/>
      <c r="R869" t="s">
        <v>25</v>
      </c>
      <c r="S869" s="14" t="s">
        <v>26</v>
      </c>
      <c r="T869">
        <f t="shared" si="49"/>
        <v>2.2997889276778877E-3</v>
      </c>
    </row>
    <row r="870" spans="1:20" x14ac:dyDescent="0.25">
      <c r="A870" t="s">
        <v>20</v>
      </c>
      <c r="B870" t="s">
        <v>21</v>
      </c>
      <c r="C870">
        <v>7</v>
      </c>
      <c r="D870">
        <v>100</v>
      </c>
      <c r="E870">
        <v>3</v>
      </c>
      <c r="F870" s="8">
        <v>4</v>
      </c>
      <c r="G870">
        <v>4</v>
      </c>
      <c r="H870" s="21" t="s">
        <v>30</v>
      </c>
      <c r="I870" s="22" t="s">
        <v>204</v>
      </c>
      <c r="J870" s="25" t="s">
        <v>205</v>
      </c>
      <c r="K870">
        <v>16</v>
      </c>
      <c r="L870" s="12">
        <f>K870/PI()</f>
        <v>5.0929581789406511</v>
      </c>
      <c r="M870">
        <v>5.5</v>
      </c>
      <c r="N870">
        <v>9</v>
      </c>
      <c r="P870" s="13"/>
      <c r="Q870" s="13"/>
      <c r="R870" t="s">
        <v>25</v>
      </c>
      <c r="S870" t="s">
        <v>26</v>
      </c>
      <c r="T870">
        <f t="shared" si="49"/>
        <v>2.0371832715762603E-3</v>
      </c>
    </row>
    <row r="871" spans="1:20" x14ac:dyDescent="0.25">
      <c r="A871" t="s">
        <v>20</v>
      </c>
      <c r="B871" t="s">
        <v>21</v>
      </c>
      <c r="C871">
        <v>7</v>
      </c>
      <c r="D871">
        <v>100</v>
      </c>
      <c r="E871">
        <v>3</v>
      </c>
      <c r="F871" s="8">
        <v>7</v>
      </c>
      <c r="G871">
        <v>7</v>
      </c>
      <c r="H871" s="21" t="s">
        <v>30</v>
      </c>
      <c r="I871" s="22" t="s">
        <v>204</v>
      </c>
      <c r="J871" s="25" t="s">
        <v>205</v>
      </c>
      <c r="K871">
        <v>18.5</v>
      </c>
      <c r="L871" s="12">
        <f>K871/PI()</f>
        <v>5.8887328944001274</v>
      </c>
      <c r="M871">
        <v>3</v>
      </c>
      <c r="N871">
        <v>9</v>
      </c>
      <c r="P871" s="13"/>
      <c r="Q871" s="13"/>
      <c r="R871" t="s">
        <v>25</v>
      </c>
      <c r="S871" t="s">
        <v>26</v>
      </c>
      <c r="T871">
        <f t="shared" si="49"/>
        <v>2.723538963660059E-3</v>
      </c>
    </row>
    <row r="872" spans="1:20" x14ac:dyDescent="0.25">
      <c r="A872" t="s">
        <v>20</v>
      </c>
      <c r="B872" t="s">
        <v>21</v>
      </c>
      <c r="C872">
        <v>11</v>
      </c>
      <c r="D872">
        <v>5</v>
      </c>
      <c r="E872" s="8"/>
      <c r="F872" s="8">
        <v>7</v>
      </c>
      <c r="G872" s="8">
        <v>7</v>
      </c>
      <c r="H872" s="9" t="s">
        <v>60</v>
      </c>
      <c r="I872" s="10" t="s">
        <v>61</v>
      </c>
      <c r="J872" s="11" t="s">
        <v>62</v>
      </c>
      <c r="N872">
        <v>0.9</v>
      </c>
      <c r="O872">
        <v>0.4</v>
      </c>
      <c r="P872" s="18">
        <v>0.3</v>
      </c>
      <c r="Q872" s="18">
        <f>O872*P872</f>
        <v>0.12</v>
      </c>
      <c r="S872" s="14" t="s">
        <v>26</v>
      </c>
    </row>
    <row r="873" spans="1:20" x14ac:dyDescent="0.25">
      <c r="A873" t="s">
        <v>20</v>
      </c>
      <c r="B873" t="s">
        <v>21</v>
      </c>
      <c r="C873">
        <v>11</v>
      </c>
      <c r="D873">
        <v>5</v>
      </c>
      <c r="E873" s="8"/>
      <c r="F873" s="8">
        <v>8</v>
      </c>
      <c r="G873" s="8">
        <v>8</v>
      </c>
      <c r="H873" s="15" t="s">
        <v>172</v>
      </c>
      <c r="I873" s="16" t="s">
        <v>173</v>
      </c>
      <c r="J873" s="17" t="s">
        <v>174</v>
      </c>
      <c r="N873">
        <v>1.2</v>
      </c>
      <c r="O873">
        <v>0.4</v>
      </c>
      <c r="P873" s="18">
        <v>0.2</v>
      </c>
      <c r="Q873" s="18">
        <f>O873*P873</f>
        <v>8.0000000000000016E-2</v>
      </c>
      <c r="S873" s="14" t="s">
        <v>26</v>
      </c>
    </row>
    <row r="874" spans="1:20" x14ac:dyDescent="0.25">
      <c r="A874" t="s">
        <v>20</v>
      </c>
      <c r="B874" t="s">
        <v>21</v>
      </c>
      <c r="C874">
        <v>11</v>
      </c>
      <c r="D874">
        <v>5</v>
      </c>
      <c r="E874" s="8"/>
      <c r="F874" s="8">
        <v>9</v>
      </c>
      <c r="G874" s="8">
        <v>9</v>
      </c>
      <c r="H874" s="9" t="s">
        <v>22</v>
      </c>
      <c r="I874" s="10" t="s">
        <v>23</v>
      </c>
      <c r="J874" s="11" t="s">
        <v>24</v>
      </c>
      <c r="N874">
        <v>0.7</v>
      </c>
      <c r="O874">
        <v>0.2</v>
      </c>
      <c r="P874" s="18">
        <v>0.15</v>
      </c>
      <c r="Q874" s="18">
        <f>O874*P874</f>
        <v>0.03</v>
      </c>
      <c r="S874" s="14" t="s">
        <v>26</v>
      </c>
    </row>
    <row r="875" spans="1:20" x14ac:dyDescent="0.25">
      <c r="A875" t="s">
        <v>20</v>
      </c>
      <c r="B875" t="s">
        <v>21</v>
      </c>
      <c r="C875">
        <v>11</v>
      </c>
      <c r="D875">
        <v>5</v>
      </c>
      <c r="E875" s="8"/>
      <c r="F875" s="8">
        <v>10</v>
      </c>
      <c r="G875" s="8">
        <v>10</v>
      </c>
      <c r="H875" s="15" t="s">
        <v>172</v>
      </c>
      <c r="I875" s="16" t="s">
        <v>173</v>
      </c>
      <c r="J875" s="17" t="s">
        <v>174</v>
      </c>
      <c r="N875">
        <v>0.8</v>
      </c>
      <c r="O875">
        <v>0.4</v>
      </c>
      <c r="P875" s="18">
        <v>0.3</v>
      </c>
      <c r="Q875" s="18">
        <f>O875*P875</f>
        <v>0.12</v>
      </c>
      <c r="S875" s="14" t="s">
        <v>26</v>
      </c>
    </row>
    <row r="876" spans="1:20" x14ac:dyDescent="0.25">
      <c r="A876" t="s">
        <v>20</v>
      </c>
      <c r="B876" t="s">
        <v>21</v>
      </c>
      <c r="C876">
        <v>11</v>
      </c>
      <c r="D876">
        <v>5</v>
      </c>
      <c r="E876" s="8"/>
      <c r="F876" s="8">
        <v>11</v>
      </c>
      <c r="G876" s="8">
        <v>11</v>
      </c>
      <c r="H876" s="15" t="s">
        <v>172</v>
      </c>
      <c r="I876" s="16" t="s">
        <v>173</v>
      </c>
      <c r="J876" s="17" t="s">
        <v>174</v>
      </c>
      <c r="N876">
        <v>0.9</v>
      </c>
      <c r="O876">
        <v>0.3</v>
      </c>
      <c r="P876" s="18">
        <v>0.2</v>
      </c>
      <c r="Q876" s="18">
        <f>O876*P876</f>
        <v>0.06</v>
      </c>
      <c r="S876" s="14" t="s">
        <v>26</v>
      </c>
    </row>
    <row r="877" spans="1:20" x14ac:dyDescent="0.25">
      <c r="A877" t="s">
        <v>20</v>
      </c>
      <c r="B877" t="s">
        <v>21</v>
      </c>
      <c r="C877">
        <v>2</v>
      </c>
      <c r="D877">
        <v>100</v>
      </c>
      <c r="E877">
        <v>3</v>
      </c>
      <c r="F877">
        <v>11</v>
      </c>
      <c r="G877">
        <v>11</v>
      </c>
      <c r="H877" s="21" t="s">
        <v>30</v>
      </c>
      <c r="I877" s="22" t="s">
        <v>118</v>
      </c>
      <c r="J877" s="31" t="s">
        <v>119</v>
      </c>
      <c r="K877">
        <v>19</v>
      </c>
      <c r="L877" s="12">
        <f>K877/PI()</f>
        <v>6.0478878374920226</v>
      </c>
      <c r="M877">
        <v>1.3</v>
      </c>
      <c r="N877">
        <v>3.5</v>
      </c>
      <c r="P877" s="13"/>
      <c r="Q877" s="13"/>
      <c r="R877" t="s">
        <v>25</v>
      </c>
      <c r="S877" t="s">
        <v>26</v>
      </c>
      <c r="T877">
        <f t="shared" si="49"/>
        <v>2.8727467228087107E-3</v>
      </c>
    </row>
    <row r="878" spans="1:20" x14ac:dyDescent="0.25">
      <c r="A878" s="38" t="s">
        <v>20</v>
      </c>
      <c r="B878" s="38" t="s">
        <v>21</v>
      </c>
      <c r="C878" s="37">
        <v>11</v>
      </c>
      <c r="D878" s="37">
        <v>5</v>
      </c>
      <c r="E878" s="45"/>
      <c r="F878" s="45">
        <v>12</v>
      </c>
      <c r="G878" s="45">
        <v>12</v>
      </c>
      <c r="H878" s="40" t="s">
        <v>172</v>
      </c>
      <c r="I878" s="39" t="s">
        <v>173</v>
      </c>
      <c r="J878" s="25" t="s">
        <v>174</v>
      </c>
      <c r="K878" s="38"/>
      <c r="L878" s="38"/>
      <c r="M878" s="38"/>
      <c r="N878" s="37">
        <v>4</v>
      </c>
      <c r="O878" s="37">
        <v>1</v>
      </c>
      <c r="P878" s="18">
        <v>0.8</v>
      </c>
      <c r="Q878" s="18">
        <f>O878*P878</f>
        <v>0.8</v>
      </c>
      <c r="R878" s="37"/>
      <c r="S878" s="46" t="s">
        <v>26</v>
      </c>
    </row>
    <row r="879" spans="1:20" x14ac:dyDescent="0.25">
      <c r="A879" t="s">
        <v>20</v>
      </c>
      <c r="B879" t="s">
        <v>21</v>
      </c>
      <c r="C879">
        <v>11</v>
      </c>
      <c r="D879">
        <v>5</v>
      </c>
      <c r="E879" s="8"/>
      <c r="F879" s="8">
        <v>13</v>
      </c>
      <c r="G879" s="8">
        <v>13</v>
      </c>
      <c r="H879" s="9" t="s">
        <v>52</v>
      </c>
      <c r="I879" s="19" t="s">
        <v>53</v>
      </c>
      <c r="J879" s="11" t="s">
        <v>54</v>
      </c>
      <c r="N879">
        <v>1.2</v>
      </c>
      <c r="O879">
        <v>0.4</v>
      </c>
      <c r="P879" s="18">
        <v>0.3</v>
      </c>
      <c r="Q879" s="18">
        <f>O879*P879</f>
        <v>0.12</v>
      </c>
      <c r="R879" s="37"/>
      <c r="S879" s="46" t="s">
        <v>26</v>
      </c>
    </row>
    <row r="880" spans="1:20" x14ac:dyDescent="0.25">
      <c r="A880" t="s">
        <v>20</v>
      </c>
      <c r="B880" t="s">
        <v>21</v>
      </c>
      <c r="C880">
        <v>11</v>
      </c>
      <c r="D880">
        <v>5</v>
      </c>
      <c r="E880" s="8"/>
      <c r="F880" s="8">
        <v>14</v>
      </c>
      <c r="G880" s="8">
        <v>14</v>
      </c>
      <c r="H880" s="15" t="s">
        <v>172</v>
      </c>
      <c r="I880" s="16" t="s">
        <v>173</v>
      </c>
      <c r="J880" s="17" t="s">
        <v>174</v>
      </c>
      <c r="N880">
        <v>4</v>
      </c>
      <c r="O880">
        <v>4</v>
      </c>
      <c r="P880" s="18">
        <v>0.8</v>
      </c>
      <c r="Q880" s="18">
        <f>O880*P880</f>
        <v>3.2</v>
      </c>
      <c r="S880" s="14" t="s">
        <v>26</v>
      </c>
    </row>
    <row r="881" spans="1:20" x14ac:dyDescent="0.25">
      <c r="A881" t="s">
        <v>20</v>
      </c>
      <c r="B881" t="s">
        <v>21</v>
      </c>
      <c r="C881">
        <v>11</v>
      </c>
      <c r="D881">
        <v>5</v>
      </c>
      <c r="E881" s="8"/>
      <c r="F881" s="8">
        <v>15</v>
      </c>
      <c r="G881" s="8">
        <v>15</v>
      </c>
      <c r="H881" s="15" t="s">
        <v>115</v>
      </c>
      <c r="I881" s="16" t="s">
        <v>206</v>
      </c>
      <c r="J881" s="47" t="s">
        <v>207</v>
      </c>
      <c r="N881">
        <v>12</v>
      </c>
      <c r="O881">
        <v>7</v>
      </c>
      <c r="P881" s="18">
        <v>8</v>
      </c>
      <c r="Q881" s="18">
        <f>O881*P881</f>
        <v>56</v>
      </c>
      <c r="S881" s="14" t="s">
        <v>26</v>
      </c>
    </row>
    <row r="882" spans="1:20" x14ac:dyDescent="0.25">
      <c r="A882" t="s">
        <v>20</v>
      </c>
      <c r="B882" t="s">
        <v>21</v>
      </c>
      <c r="C882">
        <v>1</v>
      </c>
      <c r="D882">
        <v>500</v>
      </c>
      <c r="E882">
        <v>2</v>
      </c>
      <c r="F882" s="8">
        <v>14</v>
      </c>
      <c r="G882">
        <v>17</v>
      </c>
      <c r="H882" s="38" t="s">
        <v>43</v>
      </c>
      <c r="I882" s="38" t="s">
        <v>208</v>
      </c>
      <c r="J882" s="33" t="s">
        <v>209</v>
      </c>
      <c r="K882">
        <v>34</v>
      </c>
      <c r="L882" s="12">
        <f>K882/PI()</f>
        <v>10.822536130248883</v>
      </c>
      <c r="M882">
        <v>3</v>
      </c>
      <c r="N882">
        <v>10</v>
      </c>
      <c r="P882" s="13"/>
      <c r="Q882" s="13"/>
      <c r="R882" t="s">
        <v>25</v>
      </c>
      <c r="S882" t="s">
        <v>26</v>
      </c>
      <c r="T882">
        <f t="shared" si="49"/>
        <v>9.1991557107115509E-3</v>
      </c>
    </row>
    <row r="883" spans="1:20" x14ac:dyDescent="0.25">
      <c r="A883" t="s">
        <v>20</v>
      </c>
      <c r="B883" t="s">
        <v>21</v>
      </c>
      <c r="C883">
        <v>4</v>
      </c>
      <c r="D883">
        <v>500</v>
      </c>
      <c r="E883">
        <v>1</v>
      </c>
      <c r="F883" s="8">
        <v>10</v>
      </c>
      <c r="G883">
        <v>10</v>
      </c>
      <c r="H883" s="26" t="s">
        <v>120</v>
      </c>
      <c r="I883" s="32" t="s">
        <v>210</v>
      </c>
      <c r="J883" s="20" t="s">
        <v>211</v>
      </c>
      <c r="K883">
        <v>36.5</v>
      </c>
      <c r="L883" s="12">
        <f>K883/PI()</f>
        <v>11.618310845708359</v>
      </c>
      <c r="M883">
        <v>7</v>
      </c>
      <c r="N883">
        <v>13</v>
      </c>
      <c r="P883" s="13"/>
      <c r="Q883" s="13"/>
      <c r="R883" t="s">
        <v>25</v>
      </c>
      <c r="S883" t="s">
        <v>26</v>
      </c>
      <c r="T883">
        <f t="shared" si="49"/>
        <v>1.0601708646708877E-2</v>
      </c>
    </row>
    <row r="884" spans="1:20" x14ac:dyDescent="0.25">
      <c r="A884" t="s">
        <v>20</v>
      </c>
      <c r="B884" t="s">
        <v>21</v>
      </c>
      <c r="C884">
        <v>10</v>
      </c>
      <c r="D884">
        <v>100</v>
      </c>
      <c r="E884" s="8">
        <v>3</v>
      </c>
      <c r="F884">
        <v>29</v>
      </c>
      <c r="G884">
        <v>29</v>
      </c>
      <c r="H884" s="26" t="s">
        <v>120</v>
      </c>
      <c r="I884" s="32" t="s">
        <v>210</v>
      </c>
      <c r="J884" s="20" t="s">
        <v>211</v>
      </c>
      <c r="K884">
        <v>17</v>
      </c>
      <c r="L884" s="12">
        <f>K884/PI()</f>
        <v>5.4112680651244416</v>
      </c>
      <c r="M884">
        <v>8</v>
      </c>
      <c r="N884">
        <v>10</v>
      </c>
      <c r="P884" s="13"/>
      <c r="Q884" s="13"/>
      <c r="R884" s="14" t="s">
        <v>25</v>
      </c>
      <c r="S884" s="14" t="s">
        <v>26</v>
      </c>
      <c r="T884">
        <f t="shared" si="49"/>
        <v>2.2997889276778877E-3</v>
      </c>
    </row>
    <row r="885" spans="1:20" x14ac:dyDescent="0.25">
      <c r="A885" t="s">
        <v>20</v>
      </c>
      <c r="B885" t="s">
        <v>21</v>
      </c>
      <c r="C885">
        <v>11</v>
      </c>
      <c r="D885">
        <v>5</v>
      </c>
      <c r="E885" s="8"/>
      <c r="F885" s="8">
        <v>16</v>
      </c>
      <c r="G885" s="8">
        <v>16</v>
      </c>
      <c r="H885" s="9" t="s">
        <v>38</v>
      </c>
      <c r="I885" s="19" t="s">
        <v>113</v>
      </c>
      <c r="J885" s="11" t="s">
        <v>114</v>
      </c>
      <c r="N885">
        <v>7</v>
      </c>
      <c r="O885">
        <v>1.5</v>
      </c>
      <c r="P885" s="18">
        <v>1</v>
      </c>
      <c r="Q885" s="18">
        <f>O885*P885</f>
        <v>1.5</v>
      </c>
      <c r="S885" s="14" t="s">
        <v>26</v>
      </c>
    </row>
    <row r="886" spans="1:20" x14ac:dyDescent="0.25">
      <c r="A886" t="s">
        <v>20</v>
      </c>
      <c r="B886" t="s">
        <v>21</v>
      </c>
      <c r="C886">
        <v>11</v>
      </c>
      <c r="D886">
        <v>5</v>
      </c>
      <c r="E886" s="8"/>
      <c r="F886" s="8">
        <v>17</v>
      </c>
      <c r="G886" s="8">
        <v>17</v>
      </c>
      <c r="H886" s="9" t="s">
        <v>38</v>
      </c>
      <c r="I886" s="19" t="s">
        <v>113</v>
      </c>
      <c r="J886" s="11" t="s">
        <v>114</v>
      </c>
      <c r="N886">
        <v>1.7</v>
      </c>
      <c r="O886">
        <v>0.5</v>
      </c>
      <c r="P886" s="18">
        <v>0.4</v>
      </c>
      <c r="Q886" s="18">
        <f>O886*P886</f>
        <v>0.2</v>
      </c>
      <c r="S886" s="14" t="s">
        <v>26</v>
      </c>
    </row>
    <row r="887" spans="1:20" x14ac:dyDescent="0.25">
      <c r="A887" t="s">
        <v>20</v>
      </c>
      <c r="B887" t="s">
        <v>21</v>
      </c>
      <c r="C887">
        <v>11</v>
      </c>
      <c r="D887">
        <v>5</v>
      </c>
      <c r="E887" s="8"/>
      <c r="F887" s="8">
        <v>18</v>
      </c>
      <c r="G887" s="8">
        <v>18</v>
      </c>
      <c r="H887" s="9" t="s">
        <v>52</v>
      </c>
      <c r="I887" s="19" t="s">
        <v>53</v>
      </c>
      <c r="J887" s="11" t="s">
        <v>54</v>
      </c>
      <c r="N887">
        <v>2</v>
      </c>
      <c r="O887">
        <v>0.8</v>
      </c>
      <c r="P887" s="18">
        <v>0.6</v>
      </c>
      <c r="Q887" s="18">
        <f>O887*P887</f>
        <v>0.48</v>
      </c>
      <c r="S887" s="14" t="s">
        <v>26</v>
      </c>
    </row>
    <row r="888" spans="1:20" x14ac:dyDescent="0.25">
      <c r="A888" t="s">
        <v>20</v>
      </c>
      <c r="B888" t="s">
        <v>21</v>
      </c>
      <c r="C888">
        <v>2</v>
      </c>
      <c r="D888">
        <v>100</v>
      </c>
      <c r="E888">
        <v>1</v>
      </c>
      <c r="F888">
        <v>7</v>
      </c>
      <c r="G888">
        <v>7</v>
      </c>
      <c r="H888" s="9" t="s">
        <v>212</v>
      </c>
      <c r="I888" s="19" t="s">
        <v>213</v>
      </c>
      <c r="J888" s="11" t="s">
        <v>214</v>
      </c>
      <c r="K888">
        <v>16</v>
      </c>
      <c r="L888" s="12">
        <f>K888/PI()</f>
        <v>5.0929581789406511</v>
      </c>
      <c r="M888">
        <v>4</v>
      </c>
      <c r="N888">
        <v>8</v>
      </c>
      <c r="P888" s="13"/>
      <c r="Q888" s="13"/>
      <c r="R888" t="s">
        <v>25</v>
      </c>
      <c r="S888" t="s">
        <v>26</v>
      </c>
      <c r="T888">
        <f t="shared" si="49"/>
        <v>2.0371832715762603E-3</v>
      </c>
    </row>
    <row r="889" spans="1:20" x14ac:dyDescent="0.25">
      <c r="A889" t="s">
        <v>20</v>
      </c>
      <c r="B889" t="s">
        <v>21</v>
      </c>
      <c r="C889">
        <v>11</v>
      </c>
      <c r="D889">
        <v>5</v>
      </c>
      <c r="E889" s="8"/>
      <c r="F889" s="8">
        <v>19</v>
      </c>
      <c r="G889" s="8">
        <v>19</v>
      </c>
      <c r="H889" s="9" t="s">
        <v>52</v>
      </c>
      <c r="I889" s="19" t="s">
        <v>53</v>
      </c>
      <c r="J889" s="11" t="s">
        <v>54</v>
      </c>
      <c r="N889">
        <v>2</v>
      </c>
      <c r="O889">
        <v>0.8</v>
      </c>
      <c r="P889" s="18">
        <v>0.6</v>
      </c>
      <c r="Q889" s="18">
        <f>O889*P889</f>
        <v>0.48</v>
      </c>
      <c r="S889" s="14" t="s">
        <v>26</v>
      </c>
    </row>
    <row r="890" spans="1:20" x14ac:dyDescent="0.25">
      <c r="A890" t="s">
        <v>20</v>
      </c>
      <c r="B890" t="s">
        <v>21</v>
      </c>
      <c r="C890">
        <v>3</v>
      </c>
      <c r="D890">
        <v>500</v>
      </c>
      <c r="E890" s="8">
        <v>2</v>
      </c>
      <c r="F890" s="8">
        <v>19</v>
      </c>
      <c r="G890" s="8">
        <v>19</v>
      </c>
      <c r="H890" s="9" t="s">
        <v>134</v>
      </c>
      <c r="I890" s="19" t="s">
        <v>135</v>
      </c>
      <c r="J890" s="11" t="s">
        <v>136</v>
      </c>
      <c r="K890">
        <v>34.5</v>
      </c>
      <c r="L890" s="12">
        <f>K890/PI()</f>
        <v>10.981691073340778</v>
      </c>
      <c r="M890">
        <v>8</v>
      </c>
      <c r="N890" s="8">
        <v>13</v>
      </c>
      <c r="P890" s="13"/>
      <c r="Q890" s="13"/>
      <c r="R890" t="s">
        <v>25</v>
      </c>
      <c r="S890" s="14" t="s">
        <v>26</v>
      </c>
      <c r="T890">
        <f t="shared" si="49"/>
        <v>9.4717085507564219E-3</v>
      </c>
    </row>
    <row r="891" spans="1:20" x14ac:dyDescent="0.25">
      <c r="A891" t="s">
        <v>20</v>
      </c>
      <c r="B891" t="s">
        <v>21</v>
      </c>
      <c r="C891">
        <v>8</v>
      </c>
      <c r="D891">
        <v>100</v>
      </c>
      <c r="E891">
        <v>4</v>
      </c>
      <c r="F891" s="8">
        <v>24</v>
      </c>
      <c r="G891">
        <v>24</v>
      </c>
      <c r="H891" s="9" t="s">
        <v>134</v>
      </c>
      <c r="I891" s="19" t="s">
        <v>135</v>
      </c>
      <c r="J891" s="11" t="s">
        <v>136</v>
      </c>
      <c r="K891">
        <v>18</v>
      </c>
      <c r="L891" s="12">
        <f>K891/PI()</f>
        <v>5.7295779513082321</v>
      </c>
      <c r="M891">
        <v>3</v>
      </c>
      <c r="N891" s="13">
        <v>7</v>
      </c>
      <c r="P891" s="13"/>
      <c r="Q891" s="13"/>
      <c r="R891" t="s">
        <v>25</v>
      </c>
      <c r="S891" t="s">
        <v>26</v>
      </c>
      <c r="T891">
        <f t="shared" si="49"/>
        <v>2.5783100780887042E-3</v>
      </c>
    </row>
    <row r="892" spans="1:20" x14ac:dyDescent="0.25">
      <c r="A892" t="s">
        <v>20</v>
      </c>
      <c r="B892" t="s">
        <v>21</v>
      </c>
      <c r="C892">
        <v>8</v>
      </c>
      <c r="D892">
        <v>100</v>
      </c>
      <c r="E892">
        <v>4</v>
      </c>
      <c r="F892" s="8">
        <v>25</v>
      </c>
      <c r="G892">
        <v>25</v>
      </c>
      <c r="H892" s="9" t="s">
        <v>134</v>
      </c>
      <c r="I892" s="19" t="s">
        <v>135</v>
      </c>
      <c r="J892" s="11" t="s">
        <v>136</v>
      </c>
      <c r="K892">
        <v>16</v>
      </c>
      <c r="L892" s="12">
        <f>K892/PI()</f>
        <v>5.0929581789406511</v>
      </c>
      <c r="M892">
        <v>3</v>
      </c>
      <c r="N892" s="13">
        <v>7</v>
      </c>
      <c r="P892" s="13"/>
      <c r="Q892" s="13"/>
      <c r="R892" t="s">
        <v>25</v>
      </c>
      <c r="S892" t="s">
        <v>26</v>
      </c>
      <c r="T892">
        <f t="shared" si="49"/>
        <v>2.0371832715762603E-3</v>
      </c>
    </row>
    <row r="893" spans="1:20" x14ac:dyDescent="0.25">
      <c r="A893" t="s">
        <v>20</v>
      </c>
      <c r="B893" t="s">
        <v>21</v>
      </c>
      <c r="C893">
        <v>7</v>
      </c>
      <c r="D893">
        <v>500</v>
      </c>
      <c r="E893">
        <v>4</v>
      </c>
      <c r="F893" s="8">
        <v>39</v>
      </c>
      <c r="G893" s="8">
        <v>42</v>
      </c>
      <c r="H893" s="9" t="s">
        <v>134</v>
      </c>
      <c r="I893" s="19" t="s">
        <v>135</v>
      </c>
      <c r="J893" s="11" t="s">
        <v>136</v>
      </c>
      <c r="K893">
        <v>32</v>
      </c>
      <c r="L893" s="12">
        <f>K893/PI()</f>
        <v>10.185916357881302</v>
      </c>
      <c r="M893">
        <v>8</v>
      </c>
      <c r="N893">
        <v>12</v>
      </c>
      <c r="P893" s="13"/>
      <c r="Q893" s="13"/>
      <c r="R893" t="s">
        <v>25</v>
      </c>
      <c r="S893" t="s">
        <v>26</v>
      </c>
      <c r="T893">
        <f t="shared" si="49"/>
        <v>8.1487330863050413E-3</v>
      </c>
    </row>
    <row r="894" spans="1:20" x14ac:dyDescent="0.25">
      <c r="A894" t="s">
        <v>20</v>
      </c>
      <c r="B894" t="s">
        <v>21</v>
      </c>
      <c r="C894">
        <v>8</v>
      </c>
      <c r="D894">
        <v>100</v>
      </c>
      <c r="E894">
        <v>1</v>
      </c>
      <c r="F894" s="8">
        <v>2</v>
      </c>
      <c r="G894">
        <v>2</v>
      </c>
      <c r="H894" s="21" t="s">
        <v>52</v>
      </c>
      <c r="I894" s="16" t="s">
        <v>65</v>
      </c>
      <c r="J894" s="17" t="s">
        <v>66</v>
      </c>
      <c r="K894">
        <v>23</v>
      </c>
      <c r="L894" s="12">
        <f>K894/PI()</f>
        <v>7.3211273822271856</v>
      </c>
      <c r="M894">
        <v>7</v>
      </c>
      <c r="N894" s="13">
        <v>10</v>
      </c>
      <c r="P894" s="13"/>
      <c r="Q894" s="13"/>
      <c r="R894" t="s">
        <v>25</v>
      </c>
      <c r="S894" t="s">
        <v>26</v>
      </c>
      <c r="T894">
        <f t="shared" si="49"/>
        <v>4.2096482447806314E-3</v>
      </c>
    </row>
    <row r="895" spans="1:20" x14ac:dyDescent="0.25">
      <c r="A895" t="s">
        <v>20</v>
      </c>
      <c r="B895" t="s">
        <v>21</v>
      </c>
      <c r="C895">
        <v>11</v>
      </c>
      <c r="D895">
        <v>5</v>
      </c>
      <c r="E895" s="8"/>
      <c r="F895" s="8">
        <v>20</v>
      </c>
      <c r="G895" s="8">
        <v>20</v>
      </c>
      <c r="H895" s="9" t="s">
        <v>52</v>
      </c>
      <c r="I895" s="19" t="s">
        <v>53</v>
      </c>
      <c r="J895" s="11" t="s">
        <v>54</v>
      </c>
      <c r="N895">
        <v>2</v>
      </c>
      <c r="O895">
        <v>0.8</v>
      </c>
      <c r="P895" s="18">
        <v>0.6</v>
      </c>
      <c r="Q895" s="18">
        <f>O895*P895</f>
        <v>0.48</v>
      </c>
      <c r="S895" s="14" t="s">
        <v>26</v>
      </c>
    </row>
    <row r="896" spans="1:20" x14ac:dyDescent="0.25">
      <c r="A896" t="s">
        <v>20</v>
      </c>
      <c r="B896" t="s">
        <v>21</v>
      </c>
      <c r="C896">
        <v>11</v>
      </c>
      <c r="D896">
        <v>5</v>
      </c>
      <c r="E896" s="8"/>
      <c r="F896" s="8">
        <v>21</v>
      </c>
      <c r="G896" s="8">
        <v>21</v>
      </c>
      <c r="H896" s="9" t="s">
        <v>52</v>
      </c>
      <c r="I896" s="19" t="s">
        <v>53</v>
      </c>
      <c r="J896" s="11" t="s">
        <v>54</v>
      </c>
      <c r="N896">
        <v>2</v>
      </c>
      <c r="O896">
        <v>0.8</v>
      </c>
      <c r="P896" s="18">
        <v>0.6</v>
      </c>
      <c r="Q896" s="18">
        <f>O896*P896</f>
        <v>0.48</v>
      </c>
      <c r="S896" s="14" t="s">
        <v>26</v>
      </c>
    </row>
    <row r="897" spans="1:20" x14ac:dyDescent="0.25">
      <c r="A897" t="s">
        <v>20</v>
      </c>
      <c r="B897" t="s">
        <v>21</v>
      </c>
      <c r="C897">
        <v>11</v>
      </c>
      <c r="D897">
        <v>5</v>
      </c>
      <c r="E897" s="8"/>
      <c r="F897" s="8">
        <v>22</v>
      </c>
      <c r="G897" s="8">
        <v>22</v>
      </c>
      <c r="H897" s="9" t="s">
        <v>52</v>
      </c>
      <c r="I897" s="19" t="s">
        <v>53</v>
      </c>
      <c r="J897" s="11" t="s">
        <v>54</v>
      </c>
      <c r="N897">
        <v>2</v>
      </c>
      <c r="O897">
        <v>0.8</v>
      </c>
      <c r="P897" s="18">
        <v>0.6</v>
      </c>
      <c r="Q897" s="18">
        <f>O897*P897</f>
        <v>0.48</v>
      </c>
      <c r="S897" s="14" t="s">
        <v>26</v>
      </c>
    </row>
    <row r="898" spans="1:20" x14ac:dyDescent="0.25">
      <c r="A898" t="s">
        <v>20</v>
      </c>
      <c r="B898" t="s">
        <v>21</v>
      </c>
      <c r="C898">
        <v>11</v>
      </c>
      <c r="D898">
        <v>5</v>
      </c>
      <c r="E898" s="8"/>
      <c r="F898" s="8">
        <v>23</v>
      </c>
      <c r="G898" s="8">
        <v>23</v>
      </c>
      <c r="H898" s="9" t="s">
        <v>52</v>
      </c>
      <c r="I898" s="19" t="s">
        <v>53</v>
      </c>
      <c r="J898" s="11" t="s">
        <v>54</v>
      </c>
      <c r="N898">
        <v>2</v>
      </c>
      <c r="O898">
        <v>0.8</v>
      </c>
      <c r="P898" s="18">
        <v>0.6</v>
      </c>
      <c r="Q898" s="18">
        <f>O898*P898</f>
        <v>0.48</v>
      </c>
      <c r="S898" s="14" t="s">
        <v>26</v>
      </c>
    </row>
    <row r="899" spans="1:20" x14ac:dyDescent="0.25">
      <c r="A899" t="s">
        <v>20</v>
      </c>
      <c r="B899" t="s">
        <v>21</v>
      </c>
      <c r="C899">
        <v>3</v>
      </c>
      <c r="D899">
        <v>100</v>
      </c>
      <c r="E899" s="8">
        <v>1</v>
      </c>
      <c r="F899" s="8">
        <v>5</v>
      </c>
      <c r="G899" s="8">
        <v>5</v>
      </c>
      <c r="H899" s="21" t="s">
        <v>52</v>
      </c>
      <c r="I899" s="16" t="s">
        <v>65</v>
      </c>
      <c r="J899" s="17" t="s">
        <v>66</v>
      </c>
      <c r="K899">
        <v>21.5</v>
      </c>
      <c r="L899" s="12">
        <f t="shared" ref="L899:L904" si="52">K899/PI()</f>
        <v>6.8436625529514998</v>
      </c>
      <c r="M899">
        <v>5</v>
      </c>
      <c r="N899" s="8">
        <v>8</v>
      </c>
      <c r="P899" s="13"/>
      <c r="Q899" s="13"/>
      <c r="R899" t="s">
        <v>25</v>
      </c>
      <c r="S899" s="14" t="s">
        <v>26</v>
      </c>
      <c r="T899">
        <f t="shared" ref="T899:T962" si="53">PI()*(L899/2)*(L899/2)/10000</f>
        <v>3.6784686222114311E-3</v>
      </c>
    </row>
    <row r="900" spans="1:20" x14ac:dyDescent="0.25">
      <c r="A900" t="s">
        <v>20</v>
      </c>
      <c r="B900" t="s">
        <v>21</v>
      </c>
      <c r="C900">
        <v>3</v>
      </c>
      <c r="D900">
        <v>100</v>
      </c>
      <c r="E900" s="8">
        <v>2</v>
      </c>
      <c r="F900" s="8">
        <v>7</v>
      </c>
      <c r="G900" s="8">
        <v>7</v>
      </c>
      <c r="H900" s="21" t="s">
        <v>52</v>
      </c>
      <c r="I900" s="16" t="s">
        <v>65</v>
      </c>
      <c r="J900" s="17" t="s">
        <v>66</v>
      </c>
      <c r="K900">
        <v>17</v>
      </c>
      <c r="L900" s="12">
        <f t="shared" si="52"/>
        <v>5.4112680651244416</v>
      </c>
      <c r="M900">
        <v>4</v>
      </c>
      <c r="N900" s="8">
        <v>6</v>
      </c>
      <c r="P900" s="13"/>
      <c r="Q900" s="13"/>
      <c r="R900" t="s">
        <v>25</v>
      </c>
      <c r="S900" s="14" t="s">
        <v>26</v>
      </c>
      <c r="T900">
        <f t="shared" si="53"/>
        <v>2.2997889276778877E-3</v>
      </c>
    </row>
    <row r="901" spans="1:20" x14ac:dyDescent="0.25">
      <c r="A901" t="s">
        <v>20</v>
      </c>
      <c r="B901" t="s">
        <v>21</v>
      </c>
      <c r="C901">
        <v>4</v>
      </c>
      <c r="D901">
        <v>100</v>
      </c>
      <c r="E901">
        <v>1</v>
      </c>
      <c r="F901" s="8">
        <v>6</v>
      </c>
      <c r="G901">
        <v>7</v>
      </c>
      <c r="H901" s="21" t="s">
        <v>52</v>
      </c>
      <c r="I901" s="16" t="s">
        <v>65</v>
      </c>
      <c r="J901" s="17" t="s">
        <v>66</v>
      </c>
      <c r="K901">
        <v>27</v>
      </c>
      <c r="L901" s="12">
        <f t="shared" si="52"/>
        <v>8.5943669269623477</v>
      </c>
      <c r="M901">
        <v>6</v>
      </c>
      <c r="N901">
        <v>9</v>
      </c>
      <c r="P901" s="13"/>
      <c r="Q901" s="13"/>
      <c r="R901" t="s">
        <v>25</v>
      </c>
      <c r="S901" t="s">
        <v>26</v>
      </c>
      <c r="T901">
        <f t="shared" si="53"/>
        <v>5.8011976756995841E-3</v>
      </c>
    </row>
    <row r="902" spans="1:20" x14ac:dyDescent="0.25">
      <c r="A902" t="s">
        <v>20</v>
      </c>
      <c r="B902" t="s">
        <v>21</v>
      </c>
      <c r="C902">
        <v>4</v>
      </c>
      <c r="D902">
        <v>500</v>
      </c>
      <c r="E902">
        <v>1</v>
      </c>
      <c r="F902" s="8">
        <v>8</v>
      </c>
      <c r="G902">
        <v>8</v>
      </c>
      <c r="H902" s="21" t="s">
        <v>52</v>
      </c>
      <c r="I902" s="16" t="s">
        <v>65</v>
      </c>
      <c r="J902" s="17" t="s">
        <v>66</v>
      </c>
      <c r="K902">
        <v>31.5</v>
      </c>
      <c r="L902" s="12">
        <f t="shared" si="52"/>
        <v>10.026761414789407</v>
      </c>
      <c r="M902">
        <v>6</v>
      </c>
      <c r="N902">
        <v>10</v>
      </c>
      <c r="P902" s="13"/>
      <c r="Q902" s="13"/>
      <c r="R902" t="s">
        <v>25</v>
      </c>
      <c r="S902" t="s">
        <v>26</v>
      </c>
      <c r="T902">
        <f t="shared" si="53"/>
        <v>7.8960746141466566E-3</v>
      </c>
    </row>
    <row r="903" spans="1:20" x14ac:dyDescent="0.25">
      <c r="A903" t="s">
        <v>20</v>
      </c>
      <c r="B903" t="s">
        <v>21</v>
      </c>
      <c r="C903">
        <v>3</v>
      </c>
      <c r="D903">
        <v>100</v>
      </c>
      <c r="E903" s="8">
        <v>2</v>
      </c>
      <c r="F903" s="8">
        <v>9</v>
      </c>
      <c r="G903" s="8">
        <v>9</v>
      </c>
      <c r="H903" s="21" t="s">
        <v>52</v>
      </c>
      <c r="I903" s="16" t="s">
        <v>65</v>
      </c>
      <c r="J903" s="17" t="s">
        <v>66</v>
      </c>
      <c r="K903">
        <v>16.5</v>
      </c>
      <c r="L903" s="12">
        <f t="shared" si="52"/>
        <v>5.2521131220325463</v>
      </c>
      <c r="M903">
        <v>3.5</v>
      </c>
      <c r="N903" s="8">
        <v>7</v>
      </c>
      <c r="P903" s="13"/>
      <c r="Q903" s="13"/>
      <c r="R903" t="s">
        <v>25</v>
      </c>
      <c r="S903" s="14" t="s">
        <v>26</v>
      </c>
      <c r="T903">
        <f t="shared" si="53"/>
        <v>2.1664966628384252E-3</v>
      </c>
    </row>
    <row r="904" spans="1:20" x14ac:dyDescent="0.25">
      <c r="A904" t="s">
        <v>20</v>
      </c>
      <c r="B904" t="s">
        <v>21</v>
      </c>
      <c r="C904">
        <v>4</v>
      </c>
      <c r="D904">
        <v>100</v>
      </c>
      <c r="E904">
        <v>2</v>
      </c>
      <c r="F904" s="8">
        <v>9</v>
      </c>
      <c r="G904">
        <v>10</v>
      </c>
      <c r="H904" s="21" t="s">
        <v>52</v>
      </c>
      <c r="I904" s="16" t="s">
        <v>65</v>
      </c>
      <c r="J904" s="17" t="s">
        <v>66</v>
      </c>
      <c r="K904">
        <v>26.5</v>
      </c>
      <c r="L904" s="12">
        <f t="shared" si="52"/>
        <v>8.4352119838704525</v>
      </c>
      <c r="M904">
        <v>5</v>
      </c>
      <c r="N904">
        <v>9</v>
      </c>
      <c r="P904" s="13"/>
      <c r="Q904" s="13"/>
      <c r="R904" t="s">
        <v>25</v>
      </c>
      <c r="S904" t="s">
        <v>26</v>
      </c>
      <c r="T904">
        <f t="shared" si="53"/>
        <v>5.5883279393141739E-3</v>
      </c>
    </row>
    <row r="905" spans="1:20" x14ac:dyDescent="0.25">
      <c r="A905" t="s">
        <v>20</v>
      </c>
      <c r="B905" t="s">
        <v>21</v>
      </c>
      <c r="C905">
        <v>11</v>
      </c>
      <c r="D905">
        <v>5</v>
      </c>
      <c r="E905" s="8"/>
      <c r="F905" s="8">
        <v>24</v>
      </c>
      <c r="G905" s="8">
        <v>24</v>
      </c>
      <c r="H905" s="9" t="s">
        <v>30</v>
      </c>
      <c r="I905" s="19" t="s">
        <v>94</v>
      </c>
      <c r="J905" s="17" t="s">
        <v>95</v>
      </c>
      <c r="N905">
        <v>8</v>
      </c>
      <c r="O905">
        <v>2</v>
      </c>
      <c r="P905" s="18">
        <v>3</v>
      </c>
      <c r="Q905" s="18">
        <f>O905*P905</f>
        <v>6</v>
      </c>
      <c r="S905" s="14" t="s">
        <v>26</v>
      </c>
    </row>
    <row r="906" spans="1:20" x14ac:dyDescent="0.25">
      <c r="A906" t="s">
        <v>20</v>
      </c>
      <c r="B906" t="s">
        <v>21</v>
      </c>
      <c r="C906">
        <v>8</v>
      </c>
      <c r="D906">
        <v>100</v>
      </c>
      <c r="E906">
        <v>2</v>
      </c>
      <c r="F906" s="8">
        <v>12</v>
      </c>
      <c r="G906">
        <v>12</v>
      </c>
      <c r="H906" s="21" t="s">
        <v>52</v>
      </c>
      <c r="I906" s="16" t="s">
        <v>65</v>
      </c>
      <c r="J906" s="17" t="s">
        <v>66</v>
      </c>
      <c r="K906">
        <v>17</v>
      </c>
      <c r="L906" s="12">
        <f>K906/PI()</f>
        <v>5.4112680651244416</v>
      </c>
      <c r="M906">
        <v>3.5</v>
      </c>
      <c r="N906" s="13">
        <v>6</v>
      </c>
      <c r="P906" s="13"/>
      <c r="Q906" s="13"/>
      <c r="R906" t="s">
        <v>25</v>
      </c>
      <c r="S906" t="s">
        <v>26</v>
      </c>
      <c r="T906">
        <f t="shared" si="53"/>
        <v>2.2997889276778877E-3</v>
      </c>
    </row>
    <row r="907" spans="1:20" x14ac:dyDescent="0.25">
      <c r="A907" t="s">
        <v>20</v>
      </c>
      <c r="B907" t="s">
        <v>21</v>
      </c>
      <c r="C907">
        <v>4</v>
      </c>
      <c r="D907">
        <v>500</v>
      </c>
      <c r="E907">
        <v>2</v>
      </c>
      <c r="F907" s="8">
        <v>17</v>
      </c>
      <c r="G907">
        <v>17</v>
      </c>
      <c r="H907" s="21" t="s">
        <v>52</v>
      </c>
      <c r="I907" s="16" t="s">
        <v>65</v>
      </c>
      <c r="J907" s="17" t="s">
        <v>66</v>
      </c>
      <c r="K907">
        <v>32</v>
      </c>
      <c r="L907" s="12">
        <f>K907/PI()</f>
        <v>10.185916357881302</v>
      </c>
      <c r="M907">
        <v>6</v>
      </c>
      <c r="N907">
        <v>13</v>
      </c>
      <c r="P907" s="13"/>
      <c r="Q907" s="13"/>
      <c r="R907" t="s">
        <v>25</v>
      </c>
      <c r="S907" t="s">
        <v>26</v>
      </c>
      <c r="T907">
        <f t="shared" si="53"/>
        <v>8.1487330863050413E-3</v>
      </c>
    </row>
    <row r="908" spans="1:20" x14ac:dyDescent="0.25">
      <c r="A908" t="s">
        <v>20</v>
      </c>
      <c r="B908" t="s">
        <v>21</v>
      </c>
      <c r="C908">
        <v>5</v>
      </c>
      <c r="D908">
        <v>100</v>
      </c>
      <c r="E908" s="8">
        <v>2</v>
      </c>
      <c r="F908" s="8">
        <v>16</v>
      </c>
      <c r="G908" s="8">
        <v>17</v>
      </c>
      <c r="H908" s="21" t="s">
        <v>52</v>
      </c>
      <c r="I908" s="16" t="s">
        <v>65</v>
      </c>
      <c r="J908" s="17" t="s">
        <v>66</v>
      </c>
      <c r="K908">
        <v>21</v>
      </c>
      <c r="L908" s="12">
        <f>K908/PI()</f>
        <v>6.6845076098596046</v>
      </c>
      <c r="M908">
        <v>3</v>
      </c>
      <c r="N908">
        <v>9</v>
      </c>
      <c r="P908" s="13"/>
      <c r="Q908" s="13"/>
      <c r="R908" t="s">
        <v>25</v>
      </c>
      <c r="S908" s="14" t="s">
        <v>26</v>
      </c>
      <c r="T908">
        <f t="shared" si="53"/>
        <v>3.5093664951762926E-3</v>
      </c>
    </row>
    <row r="909" spans="1:20" x14ac:dyDescent="0.25">
      <c r="A909" t="s">
        <v>20</v>
      </c>
      <c r="B909" t="s">
        <v>21</v>
      </c>
      <c r="C909">
        <v>5</v>
      </c>
      <c r="D909">
        <v>100</v>
      </c>
      <c r="E909" s="8">
        <v>3</v>
      </c>
      <c r="F909" s="8">
        <v>17</v>
      </c>
      <c r="G909" s="8">
        <v>18</v>
      </c>
      <c r="H909" s="21" t="s">
        <v>52</v>
      </c>
      <c r="I909" s="16" t="s">
        <v>65</v>
      </c>
      <c r="J909" s="17" t="s">
        <v>66</v>
      </c>
      <c r="K909">
        <v>20</v>
      </c>
      <c r="L909" s="12">
        <f>K909/PI()</f>
        <v>6.366197723675814</v>
      </c>
      <c r="M909">
        <v>5</v>
      </c>
      <c r="N909">
        <v>9</v>
      </c>
      <c r="P909" s="13"/>
      <c r="Q909" s="13"/>
      <c r="R909" t="s">
        <v>25</v>
      </c>
      <c r="S909" s="14" t="s">
        <v>26</v>
      </c>
      <c r="T909">
        <f t="shared" si="53"/>
        <v>3.1830988618379071E-3</v>
      </c>
    </row>
    <row r="910" spans="1:20" x14ac:dyDescent="0.25">
      <c r="A910" t="s">
        <v>20</v>
      </c>
      <c r="B910" t="s">
        <v>21</v>
      </c>
      <c r="C910">
        <v>11</v>
      </c>
      <c r="D910">
        <v>5</v>
      </c>
      <c r="E910" s="8"/>
      <c r="F910" s="8">
        <v>25</v>
      </c>
      <c r="G910" s="8">
        <v>25</v>
      </c>
      <c r="H910" s="9" t="s">
        <v>72</v>
      </c>
      <c r="I910" s="10" t="s">
        <v>126</v>
      </c>
      <c r="J910" s="11" t="s">
        <v>127</v>
      </c>
      <c r="N910">
        <v>1</v>
      </c>
      <c r="O910">
        <v>0.9</v>
      </c>
      <c r="P910" s="18">
        <v>0.4</v>
      </c>
      <c r="Q910" s="18">
        <f>O910*P910</f>
        <v>0.36000000000000004</v>
      </c>
      <c r="S910" s="14" t="s">
        <v>26</v>
      </c>
    </row>
    <row r="911" spans="1:20" x14ac:dyDescent="0.25">
      <c r="A911" t="s">
        <v>20</v>
      </c>
      <c r="B911" t="s">
        <v>21</v>
      </c>
      <c r="C911">
        <v>5</v>
      </c>
      <c r="D911">
        <v>100</v>
      </c>
      <c r="E911" s="8">
        <v>3</v>
      </c>
      <c r="F911" s="8">
        <v>19</v>
      </c>
      <c r="G911" s="8">
        <v>20</v>
      </c>
      <c r="H911" s="21" t="s">
        <v>52</v>
      </c>
      <c r="I911" s="16" t="s">
        <v>65</v>
      </c>
      <c r="J911" s="17" t="s">
        <v>66</v>
      </c>
      <c r="K911">
        <v>16.5</v>
      </c>
      <c r="L911" s="12">
        <f t="shared" ref="L911:L916" si="54">K911/PI()</f>
        <v>5.2521131220325463</v>
      </c>
      <c r="M911">
        <v>5</v>
      </c>
      <c r="N911">
        <v>9</v>
      </c>
      <c r="P911" s="13"/>
      <c r="Q911" s="13"/>
      <c r="R911" t="s">
        <v>25</v>
      </c>
      <c r="S911" s="14" t="s">
        <v>26</v>
      </c>
      <c r="T911">
        <f t="shared" si="53"/>
        <v>2.1664966628384252E-3</v>
      </c>
    </row>
    <row r="912" spans="1:20" x14ac:dyDescent="0.25">
      <c r="A912" t="s">
        <v>20</v>
      </c>
      <c r="B912" t="s">
        <v>21</v>
      </c>
      <c r="C912">
        <v>6</v>
      </c>
      <c r="D912">
        <v>100</v>
      </c>
      <c r="E912" s="8">
        <v>3</v>
      </c>
      <c r="F912" s="8">
        <v>18</v>
      </c>
      <c r="G912" s="8">
        <v>21</v>
      </c>
      <c r="H912" s="21" t="s">
        <v>52</v>
      </c>
      <c r="I912" s="16" t="s">
        <v>65</v>
      </c>
      <c r="J912" s="17" t="s">
        <v>66</v>
      </c>
      <c r="K912" s="8">
        <v>20</v>
      </c>
      <c r="L912" s="12">
        <f t="shared" si="54"/>
        <v>6.366197723675814</v>
      </c>
      <c r="M912" s="8">
        <v>2.7</v>
      </c>
      <c r="N912" s="8">
        <v>7</v>
      </c>
      <c r="P912" s="13"/>
      <c r="Q912" s="13"/>
      <c r="R912" t="s">
        <v>25</v>
      </c>
      <c r="S912" s="14" t="s">
        <v>26</v>
      </c>
      <c r="T912">
        <f t="shared" si="53"/>
        <v>3.1830988618379071E-3</v>
      </c>
    </row>
    <row r="913" spans="1:20" x14ac:dyDescent="0.25">
      <c r="A913" t="s">
        <v>20</v>
      </c>
      <c r="B913" t="s">
        <v>21</v>
      </c>
      <c r="C913">
        <v>10</v>
      </c>
      <c r="D913">
        <v>100</v>
      </c>
      <c r="E913" s="8">
        <v>2</v>
      </c>
      <c r="F913">
        <v>23</v>
      </c>
      <c r="G913">
        <v>23</v>
      </c>
      <c r="H913" s="21" t="s">
        <v>52</v>
      </c>
      <c r="I913" s="16" t="s">
        <v>65</v>
      </c>
      <c r="J913" s="17" t="s">
        <v>66</v>
      </c>
      <c r="K913">
        <v>23</v>
      </c>
      <c r="L913" s="12">
        <f t="shared" si="54"/>
        <v>7.3211273822271856</v>
      </c>
      <c r="M913">
        <v>5</v>
      </c>
      <c r="N913">
        <v>9</v>
      </c>
      <c r="P913" s="13"/>
      <c r="Q913" s="13"/>
      <c r="R913" s="14" t="s">
        <v>25</v>
      </c>
      <c r="S913" s="14" t="s">
        <v>26</v>
      </c>
      <c r="T913">
        <f t="shared" si="53"/>
        <v>4.2096482447806314E-3</v>
      </c>
    </row>
    <row r="914" spans="1:20" x14ac:dyDescent="0.25">
      <c r="A914" t="s">
        <v>20</v>
      </c>
      <c r="B914" t="s">
        <v>21</v>
      </c>
      <c r="C914">
        <v>10</v>
      </c>
      <c r="D914">
        <v>100</v>
      </c>
      <c r="E914" s="8">
        <v>3</v>
      </c>
      <c r="F914">
        <v>27</v>
      </c>
      <c r="G914">
        <v>27</v>
      </c>
      <c r="H914" s="21" t="s">
        <v>52</v>
      </c>
      <c r="I914" s="16" t="s">
        <v>65</v>
      </c>
      <c r="J914" s="17" t="s">
        <v>66</v>
      </c>
      <c r="K914">
        <v>18</v>
      </c>
      <c r="L914" s="12">
        <f t="shared" si="54"/>
        <v>5.7295779513082321</v>
      </c>
      <c r="M914">
        <v>4</v>
      </c>
      <c r="N914">
        <v>8</v>
      </c>
      <c r="P914" s="13"/>
      <c r="Q914" s="13"/>
      <c r="R914" s="14" t="s">
        <v>25</v>
      </c>
      <c r="S914" s="14" t="s">
        <v>26</v>
      </c>
      <c r="T914">
        <f t="shared" si="53"/>
        <v>2.5783100780887042E-3</v>
      </c>
    </row>
    <row r="915" spans="1:20" x14ac:dyDescent="0.25">
      <c r="A915" t="s">
        <v>20</v>
      </c>
      <c r="B915" t="s">
        <v>21</v>
      </c>
      <c r="C915">
        <v>4</v>
      </c>
      <c r="D915">
        <v>500</v>
      </c>
      <c r="E915">
        <v>2</v>
      </c>
      <c r="F915" s="8">
        <v>29</v>
      </c>
      <c r="G915">
        <v>30</v>
      </c>
      <c r="H915" s="21" t="s">
        <v>52</v>
      </c>
      <c r="I915" s="16" t="s">
        <v>65</v>
      </c>
      <c r="J915" s="17" t="s">
        <v>66</v>
      </c>
      <c r="K915">
        <v>32</v>
      </c>
      <c r="L915" s="12">
        <f t="shared" si="54"/>
        <v>10.185916357881302</v>
      </c>
      <c r="M915">
        <v>7.5</v>
      </c>
      <c r="N915">
        <v>12</v>
      </c>
      <c r="P915" s="13"/>
      <c r="Q915" s="13"/>
      <c r="R915" t="s">
        <v>25</v>
      </c>
      <c r="S915" t="s">
        <v>26</v>
      </c>
      <c r="T915">
        <f t="shared" si="53"/>
        <v>8.1487330863050413E-3</v>
      </c>
    </row>
    <row r="916" spans="1:20" x14ac:dyDescent="0.25">
      <c r="A916" t="s">
        <v>20</v>
      </c>
      <c r="B916" t="s">
        <v>21</v>
      </c>
      <c r="C916">
        <v>10</v>
      </c>
      <c r="D916">
        <v>100</v>
      </c>
      <c r="E916" s="8">
        <v>3</v>
      </c>
      <c r="F916">
        <v>32</v>
      </c>
      <c r="G916">
        <v>32</v>
      </c>
      <c r="H916" s="21" t="s">
        <v>52</v>
      </c>
      <c r="I916" s="16" t="s">
        <v>65</v>
      </c>
      <c r="J916" s="17" t="s">
        <v>66</v>
      </c>
      <c r="K916">
        <v>19.5</v>
      </c>
      <c r="L916" s="12">
        <f t="shared" si="54"/>
        <v>6.2070427805839179</v>
      </c>
      <c r="M916">
        <v>3.5</v>
      </c>
      <c r="N916">
        <v>8</v>
      </c>
      <c r="P916" s="13"/>
      <c r="Q916" s="13"/>
      <c r="R916" s="14" t="s">
        <v>25</v>
      </c>
      <c r="S916" s="14" t="s">
        <v>26</v>
      </c>
      <c r="T916">
        <f t="shared" si="53"/>
        <v>3.0259333555346601E-3</v>
      </c>
    </row>
    <row r="917" spans="1:20" x14ac:dyDescent="0.25">
      <c r="A917" t="s">
        <v>20</v>
      </c>
      <c r="B917" t="s">
        <v>21</v>
      </c>
      <c r="C917">
        <v>11</v>
      </c>
      <c r="D917">
        <v>5</v>
      </c>
      <c r="E917" s="8"/>
      <c r="F917" s="8">
        <v>26</v>
      </c>
      <c r="G917" s="8">
        <v>26</v>
      </c>
      <c r="H917" s="9" t="s">
        <v>115</v>
      </c>
      <c r="I917" s="19" t="s">
        <v>116</v>
      </c>
      <c r="J917" s="11" t="s">
        <v>117</v>
      </c>
      <c r="N917">
        <v>0.6</v>
      </c>
      <c r="O917">
        <v>0.2</v>
      </c>
      <c r="P917" s="18">
        <v>0.3</v>
      </c>
      <c r="Q917" s="18">
        <f t="shared" ref="Q917:Q923" si="55">O917*P917</f>
        <v>0.06</v>
      </c>
      <c r="S917" s="14" t="s">
        <v>26</v>
      </c>
    </row>
    <row r="918" spans="1:20" x14ac:dyDescent="0.25">
      <c r="A918" t="s">
        <v>20</v>
      </c>
      <c r="B918" t="s">
        <v>21</v>
      </c>
      <c r="C918">
        <v>11</v>
      </c>
      <c r="D918">
        <v>5</v>
      </c>
      <c r="E918" s="8"/>
      <c r="F918" s="8">
        <v>27</v>
      </c>
      <c r="G918" s="8">
        <v>27</v>
      </c>
      <c r="H918" s="9" t="s">
        <v>115</v>
      </c>
      <c r="I918" s="19" t="s">
        <v>116</v>
      </c>
      <c r="J918" s="11" t="s">
        <v>117</v>
      </c>
      <c r="N918">
        <v>0.6</v>
      </c>
      <c r="O918">
        <v>0.2</v>
      </c>
      <c r="P918" s="18">
        <v>0.3</v>
      </c>
      <c r="Q918" s="18">
        <f t="shared" si="55"/>
        <v>0.06</v>
      </c>
      <c r="S918" s="14" t="s">
        <v>26</v>
      </c>
    </row>
    <row r="919" spans="1:20" x14ac:dyDescent="0.25">
      <c r="A919" t="s">
        <v>20</v>
      </c>
      <c r="B919" t="s">
        <v>21</v>
      </c>
      <c r="C919">
        <v>11</v>
      </c>
      <c r="D919">
        <v>5</v>
      </c>
      <c r="E919" s="8"/>
      <c r="F919" s="8">
        <v>28</v>
      </c>
      <c r="G919" s="8">
        <v>28</v>
      </c>
      <c r="H919" s="9" t="s">
        <v>115</v>
      </c>
      <c r="I919" s="19" t="s">
        <v>116</v>
      </c>
      <c r="J919" s="11" t="s">
        <v>117</v>
      </c>
      <c r="N919">
        <v>0.6</v>
      </c>
      <c r="O919">
        <v>0.2</v>
      </c>
      <c r="P919" s="18">
        <v>0.3</v>
      </c>
      <c r="Q919" s="18">
        <f t="shared" si="55"/>
        <v>0.06</v>
      </c>
      <c r="S919" s="14" t="s">
        <v>26</v>
      </c>
    </row>
    <row r="920" spans="1:20" x14ac:dyDescent="0.25">
      <c r="A920" t="s">
        <v>20</v>
      </c>
      <c r="B920" t="s">
        <v>21</v>
      </c>
      <c r="C920">
        <v>12</v>
      </c>
      <c r="D920">
        <v>5</v>
      </c>
      <c r="E920" s="8"/>
      <c r="F920" s="8">
        <v>1</v>
      </c>
      <c r="G920" s="8">
        <v>1</v>
      </c>
      <c r="H920" s="9" t="s">
        <v>22</v>
      </c>
      <c r="I920" s="10" t="s">
        <v>23</v>
      </c>
      <c r="J920" s="11" t="s">
        <v>24</v>
      </c>
      <c r="N920" s="8">
        <v>8</v>
      </c>
      <c r="O920">
        <v>2</v>
      </c>
      <c r="P920" s="18">
        <v>2.5</v>
      </c>
      <c r="Q920" s="18">
        <f t="shared" si="55"/>
        <v>5</v>
      </c>
      <c r="S920" s="14" t="s">
        <v>26</v>
      </c>
    </row>
    <row r="921" spans="1:20" x14ac:dyDescent="0.25">
      <c r="A921" t="s">
        <v>20</v>
      </c>
      <c r="B921" t="s">
        <v>21</v>
      </c>
      <c r="C921">
        <v>12</v>
      </c>
      <c r="D921">
        <v>5</v>
      </c>
      <c r="E921" s="8"/>
      <c r="F921" s="8">
        <v>2</v>
      </c>
      <c r="G921" s="8">
        <v>2</v>
      </c>
      <c r="H921" s="9" t="s">
        <v>22</v>
      </c>
      <c r="I921" s="10" t="s">
        <v>23</v>
      </c>
      <c r="J921" s="11" t="s">
        <v>24</v>
      </c>
      <c r="N921" s="8">
        <v>7</v>
      </c>
      <c r="O921">
        <v>2</v>
      </c>
      <c r="P921" s="18">
        <v>2</v>
      </c>
      <c r="Q921" s="18">
        <f t="shared" si="55"/>
        <v>4</v>
      </c>
      <c r="S921" s="14" t="s">
        <v>26</v>
      </c>
    </row>
    <row r="922" spans="1:20" x14ac:dyDescent="0.25">
      <c r="A922" t="s">
        <v>20</v>
      </c>
      <c r="B922" t="s">
        <v>21</v>
      </c>
      <c r="C922">
        <v>12</v>
      </c>
      <c r="D922">
        <v>5</v>
      </c>
      <c r="E922" s="8"/>
      <c r="F922" s="8">
        <v>3</v>
      </c>
      <c r="G922" s="8">
        <v>3</v>
      </c>
      <c r="H922" s="9" t="s">
        <v>22</v>
      </c>
      <c r="I922" s="10" t="s">
        <v>23</v>
      </c>
      <c r="J922" s="11" t="s">
        <v>24</v>
      </c>
      <c r="N922" s="8">
        <v>2.5</v>
      </c>
      <c r="O922">
        <v>1.5</v>
      </c>
      <c r="P922" s="18">
        <v>1</v>
      </c>
      <c r="Q922" s="18">
        <f t="shared" si="55"/>
        <v>1.5</v>
      </c>
      <c r="S922" s="14" t="s">
        <v>26</v>
      </c>
    </row>
    <row r="923" spans="1:20" x14ac:dyDescent="0.25">
      <c r="A923" t="s">
        <v>20</v>
      </c>
      <c r="B923" t="s">
        <v>21</v>
      </c>
      <c r="C923">
        <v>12</v>
      </c>
      <c r="D923">
        <v>5</v>
      </c>
      <c r="E923" s="8"/>
      <c r="F923" s="8">
        <v>4</v>
      </c>
      <c r="G923" s="8">
        <v>4</v>
      </c>
      <c r="H923" s="9" t="s">
        <v>60</v>
      </c>
      <c r="I923" s="10" t="s">
        <v>61</v>
      </c>
      <c r="J923" s="11" t="s">
        <v>62</v>
      </c>
      <c r="N923" s="8">
        <v>5.5</v>
      </c>
      <c r="O923">
        <v>2</v>
      </c>
      <c r="P923" s="18">
        <v>1.5</v>
      </c>
      <c r="Q923" s="18">
        <f t="shared" si="55"/>
        <v>3</v>
      </c>
      <c r="S923" s="14" t="s">
        <v>26</v>
      </c>
    </row>
    <row r="924" spans="1:20" x14ac:dyDescent="0.25">
      <c r="A924" t="s">
        <v>20</v>
      </c>
      <c r="B924" t="s">
        <v>21</v>
      </c>
      <c r="C924">
        <v>8</v>
      </c>
      <c r="D924">
        <v>500</v>
      </c>
      <c r="E924">
        <v>3</v>
      </c>
      <c r="F924" s="8">
        <v>42</v>
      </c>
      <c r="G924">
        <v>47</v>
      </c>
      <c r="H924" s="9" t="s">
        <v>38</v>
      </c>
      <c r="I924" s="10" t="s">
        <v>215</v>
      </c>
      <c r="J924" s="11" t="s">
        <v>216</v>
      </c>
      <c r="K924">
        <v>32</v>
      </c>
      <c r="L924" s="12">
        <f>K924/PI()</f>
        <v>10.185916357881302</v>
      </c>
      <c r="M924">
        <v>8</v>
      </c>
      <c r="N924" s="13">
        <v>12</v>
      </c>
      <c r="P924" s="13"/>
      <c r="Q924" s="13"/>
      <c r="R924" t="s">
        <v>25</v>
      </c>
      <c r="S924" t="s">
        <v>26</v>
      </c>
      <c r="T924">
        <f t="shared" si="53"/>
        <v>8.1487330863050413E-3</v>
      </c>
    </row>
    <row r="925" spans="1:20" x14ac:dyDescent="0.25">
      <c r="A925" t="s">
        <v>20</v>
      </c>
      <c r="B925" t="s">
        <v>21</v>
      </c>
      <c r="C925">
        <v>8</v>
      </c>
      <c r="D925">
        <v>500</v>
      </c>
      <c r="E925">
        <v>3</v>
      </c>
      <c r="F925" s="8">
        <v>43</v>
      </c>
      <c r="G925">
        <v>48</v>
      </c>
      <c r="H925" s="9" t="s">
        <v>38</v>
      </c>
      <c r="I925" s="10" t="s">
        <v>215</v>
      </c>
      <c r="J925" s="11" t="s">
        <v>216</v>
      </c>
      <c r="K925">
        <v>31.5</v>
      </c>
      <c r="L925" s="12">
        <f>K925/PI()</f>
        <v>10.026761414789407</v>
      </c>
      <c r="M925">
        <v>5</v>
      </c>
      <c r="N925" s="13">
        <v>12</v>
      </c>
      <c r="P925" s="13"/>
      <c r="Q925" s="13"/>
      <c r="R925" t="s">
        <v>25</v>
      </c>
      <c r="S925" t="s">
        <v>26</v>
      </c>
      <c r="T925">
        <f t="shared" si="53"/>
        <v>7.8960746141466566E-3</v>
      </c>
    </row>
    <row r="926" spans="1:20" x14ac:dyDescent="0.25">
      <c r="A926" t="s">
        <v>20</v>
      </c>
      <c r="B926" t="s">
        <v>21</v>
      </c>
      <c r="C926">
        <v>12</v>
      </c>
      <c r="D926">
        <v>5</v>
      </c>
      <c r="E926" s="8"/>
      <c r="F926" s="8">
        <v>5</v>
      </c>
      <c r="G926" s="8">
        <v>5</v>
      </c>
      <c r="H926" s="9" t="s">
        <v>60</v>
      </c>
      <c r="I926" s="10" t="s">
        <v>61</v>
      </c>
      <c r="J926" s="11" t="s">
        <v>62</v>
      </c>
      <c r="N926" s="8">
        <v>4.5</v>
      </c>
      <c r="O926">
        <v>2</v>
      </c>
      <c r="P926" s="18">
        <v>1</v>
      </c>
      <c r="Q926" s="18">
        <f>O926*P926</f>
        <v>2</v>
      </c>
      <c r="S926" s="14" t="s">
        <v>26</v>
      </c>
    </row>
    <row r="927" spans="1:20" x14ac:dyDescent="0.25">
      <c r="A927" t="s">
        <v>20</v>
      </c>
      <c r="B927" t="s">
        <v>21</v>
      </c>
      <c r="C927">
        <v>6</v>
      </c>
      <c r="D927">
        <v>500</v>
      </c>
      <c r="E927" s="8">
        <v>1</v>
      </c>
      <c r="F927" s="8">
        <v>1</v>
      </c>
      <c r="G927" s="8">
        <v>1</v>
      </c>
      <c r="H927" s="9" t="s">
        <v>38</v>
      </c>
      <c r="I927" s="19" t="s">
        <v>217</v>
      </c>
      <c r="J927" s="47" t="s">
        <v>218</v>
      </c>
      <c r="K927" s="8">
        <v>48.5</v>
      </c>
      <c r="L927" s="12">
        <f t="shared" ref="L927:L958" si="56">K927/PI()</f>
        <v>15.438029479913848</v>
      </c>
      <c r="M927" s="8">
        <v>2.6</v>
      </c>
      <c r="N927" s="8">
        <v>12</v>
      </c>
      <c r="P927" s="13"/>
      <c r="Q927" s="13"/>
      <c r="R927" t="s">
        <v>25</v>
      </c>
      <c r="S927" s="14" t="s">
        <v>26</v>
      </c>
      <c r="T927">
        <f t="shared" si="53"/>
        <v>1.8718610744395538E-2</v>
      </c>
    </row>
    <row r="928" spans="1:20" x14ac:dyDescent="0.25">
      <c r="A928" t="s">
        <v>20</v>
      </c>
      <c r="B928" t="s">
        <v>21</v>
      </c>
      <c r="C928">
        <v>7</v>
      </c>
      <c r="D928">
        <v>500</v>
      </c>
      <c r="E928">
        <v>1</v>
      </c>
      <c r="F928" s="8">
        <v>1</v>
      </c>
      <c r="G928" s="8">
        <v>1</v>
      </c>
      <c r="H928" s="9" t="s">
        <v>38</v>
      </c>
      <c r="I928" s="19" t="s">
        <v>217</v>
      </c>
      <c r="J928" s="47" t="s">
        <v>218</v>
      </c>
      <c r="K928">
        <v>96</v>
      </c>
      <c r="L928" s="12">
        <f t="shared" si="56"/>
        <v>30.557749073643905</v>
      </c>
      <c r="M928">
        <v>3</v>
      </c>
      <c r="N928">
        <v>14</v>
      </c>
      <c r="P928" s="13"/>
      <c r="Q928" s="13"/>
      <c r="R928" t="s">
        <v>25</v>
      </c>
      <c r="S928" t="s">
        <v>26</v>
      </c>
      <c r="T928">
        <f t="shared" si="53"/>
        <v>7.3338597776745368E-2</v>
      </c>
    </row>
    <row r="929" spans="1:20" x14ac:dyDescent="0.25">
      <c r="A929" t="s">
        <v>20</v>
      </c>
      <c r="B929" t="s">
        <v>21</v>
      </c>
      <c r="C929">
        <v>10</v>
      </c>
      <c r="D929">
        <v>500</v>
      </c>
      <c r="E929" s="8">
        <v>1</v>
      </c>
      <c r="F929" s="8">
        <v>1</v>
      </c>
      <c r="G929" s="8">
        <v>1</v>
      </c>
      <c r="H929" s="9" t="s">
        <v>38</v>
      </c>
      <c r="I929" s="19" t="s">
        <v>217</v>
      </c>
      <c r="J929" s="47" t="s">
        <v>218</v>
      </c>
      <c r="K929">
        <v>35</v>
      </c>
      <c r="L929" s="12">
        <f t="shared" si="56"/>
        <v>11.140846016432674</v>
      </c>
      <c r="M929">
        <v>3</v>
      </c>
      <c r="N929">
        <v>10</v>
      </c>
      <c r="P929" s="13"/>
      <c r="Q929" s="13"/>
      <c r="R929" s="14" t="s">
        <v>25</v>
      </c>
      <c r="S929" s="14" t="s">
        <v>26</v>
      </c>
      <c r="T929">
        <f t="shared" si="53"/>
        <v>9.7482402643785885E-3</v>
      </c>
    </row>
    <row r="930" spans="1:20" x14ac:dyDescent="0.25">
      <c r="A930" t="s">
        <v>20</v>
      </c>
      <c r="B930" t="s">
        <v>21</v>
      </c>
      <c r="C930">
        <v>12</v>
      </c>
      <c r="D930">
        <v>500</v>
      </c>
      <c r="E930" s="8">
        <v>1</v>
      </c>
      <c r="F930" s="8">
        <v>1</v>
      </c>
      <c r="G930" s="8">
        <v>1</v>
      </c>
      <c r="H930" s="9" t="s">
        <v>38</v>
      </c>
      <c r="I930" s="19" t="s">
        <v>217</v>
      </c>
      <c r="J930" s="47" t="s">
        <v>218</v>
      </c>
      <c r="K930">
        <v>42</v>
      </c>
      <c r="L930" s="12">
        <f t="shared" si="56"/>
        <v>13.369015219719209</v>
      </c>
      <c r="M930">
        <v>2.2999999999999998</v>
      </c>
      <c r="N930" s="8">
        <v>9</v>
      </c>
      <c r="P930" s="13"/>
      <c r="Q930" s="13"/>
      <c r="R930" t="s">
        <v>25</v>
      </c>
      <c r="S930" s="14" t="s">
        <v>26</v>
      </c>
      <c r="T930">
        <f t="shared" si="53"/>
        <v>1.4037465980705171E-2</v>
      </c>
    </row>
    <row r="931" spans="1:20" x14ac:dyDescent="0.25">
      <c r="A931" t="s">
        <v>20</v>
      </c>
      <c r="B931" t="s">
        <v>21</v>
      </c>
      <c r="C931">
        <v>12</v>
      </c>
      <c r="D931">
        <v>100</v>
      </c>
      <c r="E931" s="8">
        <v>1</v>
      </c>
      <c r="F931" s="8">
        <v>1</v>
      </c>
      <c r="G931" s="8">
        <v>1</v>
      </c>
      <c r="H931" s="9" t="s">
        <v>38</v>
      </c>
      <c r="I931" s="19" t="s">
        <v>217</v>
      </c>
      <c r="J931" s="47" t="s">
        <v>218</v>
      </c>
      <c r="K931" s="8">
        <v>20.5</v>
      </c>
      <c r="L931" s="12">
        <f t="shared" si="56"/>
        <v>6.5253526667677093</v>
      </c>
      <c r="M931" s="8">
        <v>2.7</v>
      </c>
      <c r="N931" s="8">
        <v>9</v>
      </c>
      <c r="P931" s="13"/>
      <c r="Q931" s="13"/>
      <c r="R931" t="s">
        <v>85</v>
      </c>
      <c r="S931" s="14" t="s">
        <v>26</v>
      </c>
      <c r="T931">
        <f t="shared" si="53"/>
        <v>3.3442432417184515E-3</v>
      </c>
    </row>
    <row r="932" spans="1:20" x14ac:dyDescent="0.25">
      <c r="A932" t="s">
        <v>20</v>
      </c>
      <c r="B932" t="s">
        <v>21</v>
      </c>
      <c r="C932">
        <v>8</v>
      </c>
      <c r="D932">
        <v>500</v>
      </c>
      <c r="E932">
        <v>1</v>
      </c>
      <c r="F932" s="8">
        <v>2</v>
      </c>
      <c r="G932">
        <v>2</v>
      </c>
      <c r="H932" s="9" t="s">
        <v>38</v>
      </c>
      <c r="I932" s="19" t="s">
        <v>217</v>
      </c>
      <c r="J932" s="47" t="s">
        <v>218</v>
      </c>
      <c r="K932">
        <v>57</v>
      </c>
      <c r="L932" s="12">
        <f t="shared" si="56"/>
        <v>18.143663512476071</v>
      </c>
      <c r="M932">
        <v>8</v>
      </c>
      <c r="N932" s="13">
        <v>13</v>
      </c>
      <c r="P932" s="13"/>
      <c r="Q932" s="13"/>
      <c r="R932" t="s">
        <v>25</v>
      </c>
      <c r="S932" t="s">
        <v>26</v>
      </c>
      <c r="T932">
        <f t="shared" si="53"/>
        <v>2.5854720505278404E-2</v>
      </c>
    </row>
    <row r="933" spans="1:20" x14ac:dyDescent="0.25">
      <c r="A933" t="s">
        <v>20</v>
      </c>
      <c r="B933" t="s">
        <v>21</v>
      </c>
      <c r="C933">
        <v>12</v>
      </c>
      <c r="D933">
        <v>500</v>
      </c>
      <c r="E933" s="8">
        <v>1</v>
      </c>
      <c r="F933" s="8">
        <v>2</v>
      </c>
      <c r="G933" s="8">
        <v>2</v>
      </c>
      <c r="H933" s="9" t="s">
        <v>38</v>
      </c>
      <c r="I933" s="19" t="s">
        <v>217</v>
      </c>
      <c r="J933" s="47" t="s">
        <v>218</v>
      </c>
      <c r="K933">
        <v>34</v>
      </c>
      <c r="L933" s="12">
        <f t="shared" si="56"/>
        <v>10.822536130248883</v>
      </c>
      <c r="M933">
        <v>1.4</v>
      </c>
      <c r="N933" s="8">
        <v>12</v>
      </c>
      <c r="P933" s="13"/>
      <c r="Q933" s="13"/>
      <c r="R933" t="s">
        <v>25</v>
      </c>
      <c r="S933" s="14" t="s">
        <v>26</v>
      </c>
      <c r="T933">
        <f t="shared" si="53"/>
        <v>9.1991557107115509E-3</v>
      </c>
    </row>
    <row r="934" spans="1:20" x14ac:dyDescent="0.25">
      <c r="A934" t="s">
        <v>20</v>
      </c>
      <c r="B934" t="s">
        <v>21</v>
      </c>
      <c r="C934">
        <v>12</v>
      </c>
      <c r="D934">
        <v>100</v>
      </c>
      <c r="E934" s="8">
        <v>1</v>
      </c>
      <c r="F934" s="8" t="s">
        <v>123</v>
      </c>
      <c r="G934" s="8">
        <v>2</v>
      </c>
      <c r="H934" s="9" t="s">
        <v>38</v>
      </c>
      <c r="I934" s="19" t="s">
        <v>217</v>
      </c>
      <c r="J934" s="47" t="s">
        <v>218</v>
      </c>
      <c r="K934" s="8">
        <v>19</v>
      </c>
      <c r="L934" s="12">
        <f t="shared" si="56"/>
        <v>6.0478878374920226</v>
      </c>
      <c r="M934">
        <v>2.4</v>
      </c>
      <c r="N934" s="8">
        <v>7</v>
      </c>
      <c r="P934" s="13"/>
      <c r="Q934" s="13"/>
      <c r="R934" t="s">
        <v>25</v>
      </c>
      <c r="S934" s="14" t="s">
        <v>26</v>
      </c>
      <c r="T934">
        <f t="shared" si="53"/>
        <v>2.8727467228087107E-3</v>
      </c>
    </row>
    <row r="935" spans="1:20" x14ac:dyDescent="0.25">
      <c r="A935" t="s">
        <v>20</v>
      </c>
      <c r="B935" t="s">
        <v>21</v>
      </c>
      <c r="C935">
        <v>12</v>
      </c>
      <c r="D935">
        <v>500</v>
      </c>
      <c r="E935" s="8">
        <v>1</v>
      </c>
      <c r="F935" s="8">
        <v>3</v>
      </c>
      <c r="G935" s="8">
        <v>3</v>
      </c>
      <c r="H935" s="9" t="s">
        <v>38</v>
      </c>
      <c r="I935" s="19" t="s">
        <v>217</v>
      </c>
      <c r="J935" s="47" t="s">
        <v>218</v>
      </c>
      <c r="K935">
        <v>35</v>
      </c>
      <c r="L935" s="12">
        <f t="shared" si="56"/>
        <v>11.140846016432674</v>
      </c>
      <c r="M935">
        <v>3.2</v>
      </c>
      <c r="N935" s="8">
        <v>10</v>
      </c>
      <c r="P935" s="13"/>
      <c r="Q935" s="13"/>
      <c r="R935" t="s">
        <v>25</v>
      </c>
      <c r="S935" s="14" t="s">
        <v>26</v>
      </c>
      <c r="T935">
        <f t="shared" si="53"/>
        <v>9.7482402643785885E-3</v>
      </c>
    </row>
    <row r="936" spans="1:20" x14ac:dyDescent="0.25">
      <c r="A936" t="s">
        <v>20</v>
      </c>
      <c r="B936" t="s">
        <v>21</v>
      </c>
      <c r="C936">
        <v>12</v>
      </c>
      <c r="D936">
        <v>100</v>
      </c>
      <c r="E936" s="8">
        <v>1</v>
      </c>
      <c r="F936" s="8">
        <v>2</v>
      </c>
      <c r="G936" s="8">
        <v>3</v>
      </c>
      <c r="H936" s="9" t="s">
        <v>38</v>
      </c>
      <c r="I936" s="19" t="s">
        <v>217</v>
      </c>
      <c r="J936" s="47" t="s">
        <v>218</v>
      </c>
      <c r="K936" s="8">
        <v>17</v>
      </c>
      <c r="L936" s="12">
        <f t="shared" si="56"/>
        <v>5.4112680651244416</v>
      </c>
      <c r="M936" s="8">
        <v>2.2000000000000002</v>
      </c>
      <c r="N936" s="8">
        <v>9</v>
      </c>
      <c r="P936" s="13"/>
      <c r="Q936" s="13"/>
      <c r="R936" t="s">
        <v>25</v>
      </c>
      <c r="S936" s="14" t="s">
        <v>26</v>
      </c>
      <c r="T936">
        <f t="shared" si="53"/>
        <v>2.2997889276778877E-3</v>
      </c>
    </row>
    <row r="937" spans="1:20" x14ac:dyDescent="0.25">
      <c r="A937" t="s">
        <v>20</v>
      </c>
      <c r="B937" t="s">
        <v>21</v>
      </c>
      <c r="C937">
        <v>8</v>
      </c>
      <c r="D937">
        <v>500</v>
      </c>
      <c r="E937">
        <v>1</v>
      </c>
      <c r="F937" s="8">
        <v>4</v>
      </c>
      <c r="G937">
        <v>4</v>
      </c>
      <c r="H937" s="9" t="s">
        <v>38</v>
      </c>
      <c r="I937" s="19" t="s">
        <v>217</v>
      </c>
      <c r="J937" s="47" t="s">
        <v>218</v>
      </c>
      <c r="K937">
        <v>87.5</v>
      </c>
      <c r="L937" s="12">
        <f t="shared" si="56"/>
        <v>27.852115041081685</v>
      </c>
      <c r="M937">
        <v>8</v>
      </c>
      <c r="N937" s="13">
        <v>14</v>
      </c>
      <c r="P937" s="13"/>
      <c r="Q937" s="13"/>
      <c r="R937" t="s">
        <v>85</v>
      </c>
      <c r="S937" t="s">
        <v>26</v>
      </c>
      <c r="T937">
        <f t="shared" si="53"/>
        <v>6.092650165236619E-2</v>
      </c>
    </row>
    <row r="938" spans="1:20" x14ac:dyDescent="0.25">
      <c r="A938" t="s">
        <v>20</v>
      </c>
      <c r="B938" t="s">
        <v>21</v>
      </c>
      <c r="C938">
        <v>12</v>
      </c>
      <c r="D938">
        <v>500</v>
      </c>
      <c r="E938" s="8">
        <v>2</v>
      </c>
      <c r="F938" s="8">
        <v>4</v>
      </c>
      <c r="G938" s="8">
        <v>4</v>
      </c>
      <c r="H938" s="9" t="s">
        <v>38</v>
      </c>
      <c r="I938" s="19" t="s">
        <v>217</v>
      </c>
      <c r="J938" s="47" t="s">
        <v>218</v>
      </c>
      <c r="K938">
        <v>38</v>
      </c>
      <c r="L938" s="12">
        <f t="shared" si="56"/>
        <v>12.095775674984045</v>
      </c>
      <c r="M938">
        <v>3</v>
      </c>
      <c r="N938" s="8">
        <v>9</v>
      </c>
      <c r="P938" s="13"/>
      <c r="Q938" s="13"/>
      <c r="R938" t="s">
        <v>85</v>
      </c>
      <c r="S938" s="14" t="s">
        <v>26</v>
      </c>
      <c r="T938">
        <f t="shared" si="53"/>
        <v>1.1490986891234843E-2</v>
      </c>
    </row>
    <row r="939" spans="1:20" x14ac:dyDescent="0.25">
      <c r="A939" t="s">
        <v>20</v>
      </c>
      <c r="B939" t="s">
        <v>21</v>
      </c>
      <c r="C939">
        <v>12</v>
      </c>
      <c r="D939">
        <v>100</v>
      </c>
      <c r="E939" s="8">
        <v>1</v>
      </c>
      <c r="F939" s="8">
        <v>3</v>
      </c>
      <c r="G939" s="8">
        <v>4</v>
      </c>
      <c r="H939" s="9" t="s">
        <v>38</v>
      </c>
      <c r="I939" s="19" t="s">
        <v>217</v>
      </c>
      <c r="J939" s="47" t="s">
        <v>218</v>
      </c>
      <c r="K939" s="8">
        <v>19</v>
      </c>
      <c r="L939" s="12">
        <f t="shared" si="56"/>
        <v>6.0478878374920226</v>
      </c>
      <c r="M939" s="8">
        <v>7.5</v>
      </c>
      <c r="N939" s="8">
        <v>10</v>
      </c>
      <c r="P939" s="13"/>
      <c r="Q939" s="13"/>
      <c r="R939" t="s">
        <v>25</v>
      </c>
      <c r="S939" s="14" t="s">
        <v>26</v>
      </c>
      <c r="T939">
        <f t="shared" si="53"/>
        <v>2.8727467228087107E-3</v>
      </c>
    </row>
    <row r="940" spans="1:20" x14ac:dyDescent="0.25">
      <c r="A940" t="s">
        <v>20</v>
      </c>
      <c r="B940" t="s">
        <v>21</v>
      </c>
      <c r="C940">
        <v>8</v>
      </c>
      <c r="D940">
        <v>500</v>
      </c>
      <c r="E940">
        <v>1</v>
      </c>
      <c r="F940" s="8" t="s">
        <v>201</v>
      </c>
      <c r="G940">
        <v>5</v>
      </c>
      <c r="H940" s="9" t="s">
        <v>38</v>
      </c>
      <c r="I940" s="19" t="s">
        <v>217</v>
      </c>
      <c r="J940" s="47" t="s">
        <v>218</v>
      </c>
      <c r="K940">
        <v>72</v>
      </c>
      <c r="L940" s="12">
        <f t="shared" si="56"/>
        <v>22.918311805232928</v>
      </c>
      <c r="M940">
        <v>8</v>
      </c>
      <c r="N940" s="13">
        <v>14</v>
      </c>
      <c r="P940" s="13"/>
      <c r="Q940" s="13"/>
      <c r="R940" t="s">
        <v>25</v>
      </c>
      <c r="S940" t="s">
        <v>26</v>
      </c>
      <c r="T940">
        <f t="shared" si="53"/>
        <v>4.1252961249419268E-2</v>
      </c>
    </row>
    <row r="941" spans="1:20" x14ac:dyDescent="0.25">
      <c r="A941" t="s">
        <v>20</v>
      </c>
      <c r="B941" t="s">
        <v>21</v>
      </c>
      <c r="C941">
        <v>12</v>
      </c>
      <c r="D941">
        <v>500</v>
      </c>
      <c r="E941" s="8">
        <v>2</v>
      </c>
      <c r="F941" s="8" t="s">
        <v>201</v>
      </c>
      <c r="G941" s="8">
        <v>5</v>
      </c>
      <c r="H941" s="9" t="s">
        <v>38</v>
      </c>
      <c r="I941" s="19" t="s">
        <v>217</v>
      </c>
      <c r="J941" s="47" t="s">
        <v>218</v>
      </c>
      <c r="K941">
        <v>37.5</v>
      </c>
      <c r="L941" s="12">
        <f t="shared" si="56"/>
        <v>11.93662073189215</v>
      </c>
      <c r="M941">
        <v>1.8</v>
      </c>
      <c r="N941" s="8">
        <v>9</v>
      </c>
      <c r="P941" s="13"/>
      <c r="Q941" s="13"/>
      <c r="R941" t="s">
        <v>25</v>
      </c>
      <c r="S941" s="14" t="s">
        <v>26</v>
      </c>
      <c r="T941">
        <f t="shared" si="53"/>
        <v>1.1190581936148891E-2</v>
      </c>
    </row>
    <row r="942" spans="1:20" x14ac:dyDescent="0.25">
      <c r="A942" t="s">
        <v>20</v>
      </c>
      <c r="B942" t="s">
        <v>21</v>
      </c>
      <c r="C942">
        <v>12</v>
      </c>
      <c r="D942">
        <v>100</v>
      </c>
      <c r="E942" s="8">
        <v>1</v>
      </c>
      <c r="F942" s="8">
        <v>4</v>
      </c>
      <c r="G942" s="8">
        <v>5</v>
      </c>
      <c r="H942" s="9" t="s">
        <v>38</v>
      </c>
      <c r="I942" s="19" t="s">
        <v>217</v>
      </c>
      <c r="J942" s="47" t="s">
        <v>218</v>
      </c>
      <c r="K942" s="8">
        <v>19.5</v>
      </c>
      <c r="L942" s="12">
        <f t="shared" si="56"/>
        <v>6.2070427805839179</v>
      </c>
      <c r="M942" s="8">
        <v>4</v>
      </c>
      <c r="N942" s="8">
        <v>8</v>
      </c>
      <c r="P942" s="13"/>
      <c r="Q942" s="13"/>
      <c r="R942" t="s">
        <v>25</v>
      </c>
      <c r="S942" s="14" t="s">
        <v>26</v>
      </c>
      <c r="T942">
        <f t="shared" si="53"/>
        <v>3.0259333555346601E-3</v>
      </c>
    </row>
    <row r="943" spans="1:20" x14ac:dyDescent="0.25">
      <c r="A943" t="s">
        <v>20</v>
      </c>
      <c r="B943" t="s">
        <v>21</v>
      </c>
      <c r="C943">
        <v>5</v>
      </c>
      <c r="D943">
        <v>500</v>
      </c>
      <c r="E943" s="8">
        <v>1</v>
      </c>
      <c r="F943" s="8">
        <v>6</v>
      </c>
      <c r="G943" s="8">
        <v>6</v>
      </c>
      <c r="H943" s="9" t="s">
        <v>38</v>
      </c>
      <c r="I943" s="19" t="s">
        <v>217</v>
      </c>
      <c r="J943" s="47" t="s">
        <v>218</v>
      </c>
      <c r="K943">
        <v>57.5</v>
      </c>
      <c r="L943" s="12">
        <f t="shared" si="56"/>
        <v>18.302818455567966</v>
      </c>
      <c r="M943">
        <v>6</v>
      </c>
      <c r="N943">
        <v>12</v>
      </c>
      <c r="P943" s="13"/>
      <c r="Q943" s="13"/>
      <c r="R943" t="s">
        <v>25</v>
      </c>
      <c r="S943" s="14" t="s">
        <v>26</v>
      </c>
      <c r="T943">
        <f t="shared" si="53"/>
        <v>2.6310301529878954E-2</v>
      </c>
    </row>
    <row r="944" spans="1:20" x14ac:dyDescent="0.25">
      <c r="A944" t="s">
        <v>20</v>
      </c>
      <c r="B944" t="s">
        <v>21</v>
      </c>
      <c r="C944">
        <v>11</v>
      </c>
      <c r="D944">
        <v>500</v>
      </c>
      <c r="E944" s="8">
        <v>1</v>
      </c>
      <c r="F944" s="8">
        <v>5</v>
      </c>
      <c r="G944" s="8">
        <v>6</v>
      </c>
      <c r="H944" s="9" t="s">
        <v>38</v>
      </c>
      <c r="I944" s="19" t="s">
        <v>217</v>
      </c>
      <c r="J944" s="47" t="s">
        <v>218</v>
      </c>
      <c r="K944">
        <v>56.5</v>
      </c>
      <c r="L944" s="12">
        <f t="shared" si="56"/>
        <v>17.984508569384175</v>
      </c>
      <c r="M944">
        <v>2</v>
      </c>
      <c r="N944">
        <v>11</v>
      </c>
      <c r="P944" s="13"/>
      <c r="Q944" s="13"/>
      <c r="R944" t="s">
        <v>25</v>
      </c>
      <c r="S944" s="14" t="s">
        <v>26</v>
      </c>
      <c r="T944">
        <f t="shared" si="53"/>
        <v>2.5403118354255152E-2</v>
      </c>
    </row>
    <row r="945" spans="1:20" x14ac:dyDescent="0.25">
      <c r="A945" t="s">
        <v>20</v>
      </c>
      <c r="B945" t="s">
        <v>21</v>
      </c>
      <c r="C945">
        <v>12</v>
      </c>
      <c r="D945">
        <v>500</v>
      </c>
      <c r="E945" s="8">
        <v>2</v>
      </c>
      <c r="F945" s="8">
        <v>5</v>
      </c>
      <c r="G945" s="8">
        <v>6</v>
      </c>
      <c r="H945" s="9" t="s">
        <v>38</v>
      </c>
      <c r="I945" s="19" t="s">
        <v>217</v>
      </c>
      <c r="J945" s="47" t="s">
        <v>218</v>
      </c>
      <c r="K945">
        <v>34</v>
      </c>
      <c r="L945" s="12">
        <f t="shared" si="56"/>
        <v>10.822536130248883</v>
      </c>
      <c r="M945">
        <v>5</v>
      </c>
      <c r="N945" s="8">
        <v>10</v>
      </c>
      <c r="P945" s="13"/>
      <c r="Q945" s="13"/>
      <c r="R945" t="s">
        <v>25</v>
      </c>
      <c r="S945" s="14" t="s">
        <v>26</v>
      </c>
      <c r="T945">
        <f t="shared" si="53"/>
        <v>9.1991557107115509E-3</v>
      </c>
    </row>
    <row r="946" spans="1:20" x14ac:dyDescent="0.25">
      <c r="A946" t="s">
        <v>20</v>
      </c>
      <c r="B946" t="s">
        <v>21</v>
      </c>
      <c r="C946">
        <v>9</v>
      </c>
      <c r="D946">
        <v>500</v>
      </c>
      <c r="E946" s="8">
        <v>2</v>
      </c>
      <c r="F946" s="8">
        <v>7</v>
      </c>
      <c r="G946" s="8">
        <v>7</v>
      </c>
      <c r="H946" s="9" t="s">
        <v>38</v>
      </c>
      <c r="I946" s="19" t="s">
        <v>217</v>
      </c>
      <c r="J946" s="47" t="s">
        <v>218</v>
      </c>
      <c r="K946">
        <v>55</v>
      </c>
      <c r="L946" s="12">
        <f t="shared" si="56"/>
        <v>17.507043740108486</v>
      </c>
      <c r="M946">
        <v>2.2999999999999998</v>
      </c>
      <c r="N946">
        <v>11</v>
      </c>
      <c r="P946" s="13"/>
      <c r="Q946" s="13"/>
      <c r="R946" t="s">
        <v>25</v>
      </c>
      <c r="S946" s="14" t="s">
        <v>26</v>
      </c>
      <c r="T946">
        <f t="shared" si="53"/>
        <v>2.4072185142649163E-2</v>
      </c>
    </row>
    <row r="947" spans="1:20" x14ac:dyDescent="0.25">
      <c r="A947" t="s">
        <v>20</v>
      </c>
      <c r="B947" t="s">
        <v>21</v>
      </c>
      <c r="C947">
        <v>10</v>
      </c>
      <c r="D947">
        <v>500</v>
      </c>
      <c r="E947" s="8">
        <v>2</v>
      </c>
      <c r="F947" s="8">
        <v>7</v>
      </c>
      <c r="G947" s="8">
        <v>7</v>
      </c>
      <c r="H947" s="9" t="s">
        <v>38</v>
      </c>
      <c r="I947" s="19" t="s">
        <v>217</v>
      </c>
      <c r="J947" s="47" t="s">
        <v>218</v>
      </c>
      <c r="K947">
        <v>48.5</v>
      </c>
      <c r="L947" s="12">
        <f t="shared" si="56"/>
        <v>15.438029479913848</v>
      </c>
      <c r="M947">
        <v>4</v>
      </c>
      <c r="N947">
        <v>11</v>
      </c>
      <c r="P947" s="13"/>
      <c r="Q947" s="13"/>
      <c r="R947" s="14" t="s">
        <v>25</v>
      </c>
      <c r="S947" s="14" t="s">
        <v>26</v>
      </c>
      <c r="T947">
        <f t="shared" si="53"/>
        <v>1.8718610744395538E-2</v>
      </c>
    </row>
    <row r="948" spans="1:20" x14ac:dyDescent="0.25">
      <c r="A948" t="s">
        <v>20</v>
      </c>
      <c r="B948" t="s">
        <v>21</v>
      </c>
      <c r="C948">
        <v>12</v>
      </c>
      <c r="D948">
        <v>500</v>
      </c>
      <c r="E948" s="8">
        <v>3</v>
      </c>
      <c r="F948" s="8">
        <v>6</v>
      </c>
      <c r="G948" s="8">
        <v>7</v>
      </c>
      <c r="H948" s="9" t="s">
        <v>38</v>
      </c>
      <c r="I948" s="19" t="s">
        <v>217</v>
      </c>
      <c r="J948" s="47" t="s">
        <v>218</v>
      </c>
      <c r="K948">
        <v>36</v>
      </c>
      <c r="L948" s="12">
        <f t="shared" si="56"/>
        <v>11.459155902616464</v>
      </c>
      <c r="M948">
        <v>2.2000000000000002</v>
      </c>
      <c r="N948" s="8">
        <v>10</v>
      </c>
      <c r="P948" s="13"/>
      <c r="Q948" s="13"/>
      <c r="R948" t="s">
        <v>25</v>
      </c>
      <c r="S948" s="14" t="s">
        <v>26</v>
      </c>
      <c r="T948">
        <f t="shared" si="53"/>
        <v>1.0313240312354817E-2</v>
      </c>
    </row>
    <row r="949" spans="1:20" x14ac:dyDescent="0.25">
      <c r="A949" t="s">
        <v>20</v>
      </c>
      <c r="B949" t="s">
        <v>21</v>
      </c>
      <c r="C949">
        <v>12</v>
      </c>
      <c r="D949">
        <v>100</v>
      </c>
      <c r="E949" s="8">
        <v>1</v>
      </c>
      <c r="F949" s="8">
        <v>6</v>
      </c>
      <c r="G949" s="8">
        <v>7</v>
      </c>
      <c r="H949" s="9" t="s">
        <v>38</v>
      </c>
      <c r="I949" s="19" t="s">
        <v>217</v>
      </c>
      <c r="J949" s="47" t="s">
        <v>218</v>
      </c>
      <c r="K949" s="8">
        <v>19</v>
      </c>
      <c r="L949" s="12">
        <f t="shared" si="56"/>
        <v>6.0478878374920226</v>
      </c>
      <c r="M949" s="8">
        <v>7</v>
      </c>
      <c r="N949" s="8">
        <v>9</v>
      </c>
      <c r="P949" s="13"/>
      <c r="Q949" s="13"/>
      <c r="R949" t="s">
        <v>25</v>
      </c>
      <c r="S949" s="14" t="s">
        <v>26</v>
      </c>
      <c r="T949">
        <f t="shared" si="53"/>
        <v>2.8727467228087107E-3</v>
      </c>
    </row>
    <row r="950" spans="1:20" x14ac:dyDescent="0.25">
      <c r="A950" t="s">
        <v>20</v>
      </c>
      <c r="B950" t="s">
        <v>21</v>
      </c>
      <c r="C950">
        <v>9</v>
      </c>
      <c r="D950">
        <v>500</v>
      </c>
      <c r="E950" s="8">
        <v>2</v>
      </c>
      <c r="F950" s="8">
        <v>8</v>
      </c>
      <c r="G950" s="8">
        <v>8</v>
      </c>
      <c r="H950" s="9" t="s">
        <v>38</v>
      </c>
      <c r="I950" s="19" t="s">
        <v>217</v>
      </c>
      <c r="J950" s="47" t="s">
        <v>218</v>
      </c>
      <c r="K950">
        <v>56.5</v>
      </c>
      <c r="L950" s="12">
        <f t="shared" si="56"/>
        <v>17.984508569384175</v>
      </c>
      <c r="M950">
        <v>3.5</v>
      </c>
      <c r="N950">
        <v>12</v>
      </c>
      <c r="P950" s="13"/>
      <c r="Q950" s="13"/>
      <c r="R950" t="s">
        <v>25</v>
      </c>
      <c r="S950" s="14" t="s">
        <v>26</v>
      </c>
      <c r="T950">
        <f t="shared" si="53"/>
        <v>2.5403118354255152E-2</v>
      </c>
    </row>
    <row r="951" spans="1:20" x14ac:dyDescent="0.25">
      <c r="A951" t="s">
        <v>20</v>
      </c>
      <c r="B951" t="s">
        <v>21</v>
      </c>
      <c r="C951">
        <v>12</v>
      </c>
      <c r="D951">
        <v>100</v>
      </c>
      <c r="E951" s="8">
        <v>1</v>
      </c>
      <c r="F951" s="8">
        <v>7</v>
      </c>
      <c r="G951" s="8">
        <v>8</v>
      </c>
      <c r="H951" s="9" t="s">
        <v>38</v>
      </c>
      <c r="I951" s="19" t="s">
        <v>217</v>
      </c>
      <c r="J951" s="47" t="s">
        <v>218</v>
      </c>
      <c r="K951" s="8">
        <v>23.5</v>
      </c>
      <c r="L951" s="12">
        <f t="shared" si="56"/>
        <v>7.4802823253190809</v>
      </c>
      <c r="M951" s="8">
        <v>8</v>
      </c>
      <c r="N951" s="8">
        <v>10</v>
      </c>
      <c r="P951" s="13"/>
      <c r="Q951" s="13"/>
      <c r="R951" t="s">
        <v>25</v>
      </c>
      <c r="S951" s="14" t="s">
        <v>26</v>
      </c>
      <c r="T951">
        <f t="shared" si="53"/>
        <v>4.3946658661249598E-3</v>
      </c>
    </row>
    <row r="952" spans="1:20" x14ac:dyDescent="0.25">
      <c r="A952" t="s">
        <v>20</v>
      </c>
      <c r="B952" t="s">
        <v>21</v>
      </c>
      <c r="C952">
        <v>6</v>
      </c>
      <c r="D952">
        <v>500</v>
      </c>
      <c r="E952" s="8">
        <v>3</v>
      </c>
      <c r="F952" s="8">
        <v>8</v>
      </c>
      <c r="G952" s="8">
        <v>9</v>
      </c>
      <c r="H952" s="9" t="s">
        <v>38</v>
      </c>
      <c r="I952" s="19" t="s">
        <v>217</v>
      </c>
      <c r="J952" s="47" t="s">
        <v>218</v>
      </c>
      <c r="K952" s="8">
        <v>38</v>
      </c>
      <c r="L952" s="12">
        <f t="shared" si="56"/>
        <v>12.095775674984045</v>
      </c>
      <c r="M952" s="8">
        <v>3</v>
      </c>
      <c r="N952" s="8">
        <v>10</v>
      </c>
      <c r="P952" s="13"/>
      <c r="Q952" s="13"/>
      <c r="R952" t="s">
        <v>25</v>
      </c>
      <c r="S952" s="14" t="s">
        <v>26</v>
      </c>
      <c r="T952">
        <f t="shared" si="53"/>
        <v>1.1490986891234843E-2</v>
      </c>
    </row>
    <row r="953" spans="1:20" x14ac:dyDescent="0.25">
      <c r="A953" t="s">
        <v>20</v>
      </c>
      <c r="B953" t="s">
        <v>21</v>
      </c>
      <c r="C953">
        <v>10</v>
      </c>
      <c r="D953">
        <v>500</v>
      </c>
      <c r="E953" s="8">
        <v>3</v>
      </c>
      <c r="F953" s="8">
        <v>9</v>
      </c>
      <c r="G953" s="8">
        <v>9</v>
      </c>
      <c r="H953" s="9" t="s">
        <v>38</v>
      </c>
      <c r="I953" s="19" t="s">
        <v>217</v>
      </c>
      <c r="J953" s="47" t="s">
        <v>218</v>
      </c>
      <c r="K953">
        <v>46.5</v>
      </c>
      <c r="L953" s="12">
        <f t="shared" si="56"/>
        <v>14.801409707546267</v>
      </c>
      <c r="M953">
        <v>5</v>
      </c>
      <c r="N953">
        <v>13</v>
      </c>
      <c r="P953" s="13"/>
      <c r="Q953" s="13"/>
      <c r="R953" s="14" t="s">
        <v>25</v>
      </c>
      <c r="S953" s="14" t="s">
        <v>26</v>
      </c>
      <c r="T953">
        <f t="shared" si="53"/>
        <v>1.7206638785022533E-2</v>
      </c>
    </row>
    <row r="954" spans="1:20" x14ac:dyDescent="0.25">
      <c r="A954" t="s">
        <v>20</v>
      </c>
      <c r="B954" t="s">
        <v>21</v>
      </c>
      <c r="C954">
        <v>12</v>
      </c>
      <c r="D954">
        <v>500</v>
      </c>
      <c r="E954" s="8">
        <v>3</v>
      </c>
      <c r="F954" s="8">
        <v>8</v>
      </c>
      <c r="G954" s="8">
        <v>9</v>
      </c>
      <c r="H954" s="9" t="s">
        <v>38</v>
      </c>
      <c r="I954" s="19" t="s">
        <v>217</v>
      </c>
      <c r="J954" s="47" t="s">
        <v>218</v>
      </c>
      <c r="K954">
        <v>31.5</v>
      </c>
      <c r="L954" s="12">
        <f t="shared" si="56"/>
        <v>10.026761414789407</v>
      </c>
      <c r="M954">
        <v>3.5</v>
      </c>
      <c r="N954" s="8">
        <v>9</v>
      </c>
      <c r="P954" s="13"/>
      <c r="Q954" s="13"/>
      <c r="R954" t="s">
        <v>25</v>
      </c>
      <c r="S954" s="14" t="s">
        <v>26</v>
      </c>
      <c r="T954">
        <f t="shared" si="53"/>
        <v>7.8960746141466566E-3</v>
      </c>
    </row>
    <row r="955" spans="1:20" x14ac:dyDescent="0.25">
      <c r="A955" t="s">
        <v>20</v>
      </c>
      <c r="B955" t="s">
        <v>21</v>
      </c>
      <c r="C955">
        <v>12</v>
      </c>
      <c r="D955">
        <v>100</v>
      </c>
      <c r="E955" s="8">
        <v>2</v>
      </c>
      <c r="F955" s="8">
        <v>8</v>
      </c>
      <c r="G955" s="8">
        <v>9</v>
      </c>
      <c r="H955" s="9" t="s">
        <v>38</v>
      </c>
      <c r="I955" s="19" t="s">
        <v>217</v>
      </c>
      <c r="J955" s="47" t="s">
        <v>218</v>
      </c>
      <c r="K955" s="8">
        <v>24</v>
      </c>
      <c r="L955" s="12">
        <f t="shared" si="56"/>
        <v>7.6394372684109761</v>
      </c>
      <c r="M955" s="8">
        <v>3.5</v>
      </c>
      <c r="N955" s="8">
        <v>9</v>
      </c>
      <c r="P955" s="13"/>
      <c r="Q955" s="13"/>
      <c r="R955" t="s">
        <v>25</v>
      </c>
      <c r="S955" s="14" t="s">
        <v>26</v>
      </c>
      <c r="T955">
        <f t="shared" si="53"/>
        <v>4.5836623610465855E-3</v>
      </c>
    </row>
    <row r="956" spans="1:20" x14ac:dyDescent="0.25">
      <c r="A956" t="s">
        <v>20</v>
      </c>
      <c r="B956" t="s">
        <v>21</v>
      </c>
      <c r="C956">
        <v>8</v>
      </c>
      <c r="D956">
        <v>500</v>
      </c>
      <c r="E956">
        <v>1</v>
      </c>
      <c r="F956" s="8">
        <v>9</v>
      </c>
      <c r="G956">
        <v>10</v>
      </c>
      <c r="H956" s="9" t="s">
        <v>38</v>
      </c>
      <c r="I956" s="19" t="s">
        <v>217</v>
      </c>
      <c r="J956" s="47" t="s">
        <v>218</v>
      </c>
      <c r="K956">
        <v>48</v>
      </c>
      <c r="L956" s="12">
        <f t="shared" si="56"/>
        <v>15.278874536821952</v>
      </c>
      <c r="M956">
        <v>5.5</v>
      </c>
      <c r="N956" s="13">
        <v>12</v>
      </c>
      <c r="P956" s="13"/>
      <c r="Q956" s="13"/>
      <c r="R956" t="s">
        <v>25</v>
      </c>
      <c r="S956" t="s">
        <v>26</v>
      </c>
      <c r="T956">
        <f t="shared" si="53"/>
        <v>1.8334649444186342E-2</v>
      </c>
    </row>
    <row r="957" spans="1:20" x14ac:dyDescent="0.25">
      <c r="A957" t="s">
        <v>20</v>
      </c>
      <c r="B957" t="s">
        <v>21</v>
      </c>
      <c r="C957">
        <v>9</v>
      </c>
      <c r="D957">
        <v>500</v>
      </c>
      <c r="E957" s="8">
        <v>2</v>
      </c>
      <c r="F957" s="8">
        <v>10</v>
      </c>
      <c r="G957" s="8">
        <v>10</v>
      </c>
      <c r="H957" s="9" t="s">
        <v>38</v>
      </c>
      <c r="I957" s="19" t="s">
        <v>217</v>
      </c>
      <c r="J957" s="47" t="s">
        <v>218</v>
      </c>
      <c r="K957">
        <v>41</v>
      </c>
      <c r="L957" s="12">
        <f t="shared" si="56"/>
        <v>13.050705333535419</v>
      </c>
      <c r="M957">
        <v>7.5</v>
      </c>
      <c r="N957">
        <v>11</v>
      </c>
      <c r="P957" s="13"/>
      <c r="Q957" s="13"/>
      <c r="R957" t="s">
        <v>25</v>
      </c>
      <c r="S957" s="14" t="s">
        <v>26</v>
      </c>
      <c r="T957">
        <f t="shared" si="53"/>
        <v>1.3376972966873806E-2</v>
      </c>
    </row>
    <row r="958" spans="1:20" x14ac:dyDescent="0.25">
      <c r="A958" t="s">
        <v>20</v>
      </c>
      <c r="B958" t="s">
        <v>21</v>
      </c>
      <c r="C958">
        <v>11</v>
      </c>
      <c r="D958">
        <v>500</v>
      </c>
      <c r="E958" s="8">
        <v>2</v>
      </c>
      <c r="F958" s="8">
        <v>9</v>
      </c>
      <c r="G958" s="8">
        <v>10</v>
      </c>
      <c r="H958" s="9" t="s">
        <v>38</v>
      </c>
      <c r="I958" s="19" t="s">
        <v>217</v>
      </c>
      <c r="J958" s="47" t="s">
        <v>218</v>
      </c>
      <c r="K958">
        <v>42.5</v>
      </c>
      <c r="L958" s="12">
        <f t="shared" si="56"/>
        <v>13.528170162811104</v>
      </c>
      <c r="M958">
        <v>3.5</v>
      </c>
      <c r="N958">
        <v>9</v>
      </c>
      <c r="P958" s="13"/>
      <c r="Q958" s="13"/>
      <c r="R958" t="s">
        <v>25</v>
      </c>
      <c r="S958" s="14" t="s">
        <v>26</v>
      </c>
      <c r="T958">
        <f t="shared" si="53"/>
        <v>1.43736807979868E-2</v>
      </c>
    </row>
    <row r="959" spans="1:20" x14ac:dyDescent="0.25">
      <c r="A959" t="s">
        <v>20</v>
      </c>
      <c r="B959" t="s">
        <v>21</v>
      </c>
      <c r="C959">
        <v>12</v>
      </c>
      <c r="D959">
        <v>100</v>
      </c>
      <c r="E959" s="8">
        <v>2</v>
      </c>
      <c r="F959" s="8">
        <v>9</v>
      </c>
      <c r="G959" s="8">
        <v>10</v>
      </c>
      <c r="H959" s="9" t="s">
        <v>38</v>
      </c>
      <c r="I959" s="19" t="s">
        <v>217</v>
      </c>
      <c r="J959" s="47" t="s">
        <v>218</v>
      </c>
      <c r="K959" s="8">
        <v>22.5</v>
      </c>
      <c r="L959" s="12">
        <f t="shared" ref="L959:L990" si="57">K959/PI()</f>
        <v>7.1619724391352904</v>
      </c>
      <c r="M959" s="8">
        <v>2</v>
      </c>
      <c r="N959" s="8">
        <v>10</v>
      </c>
      <c r="P959" s="13"/>
      <c r="Q959" s="13"/>
      <c r="R959" t="s">
        <v>25</v>
      </c>
      <c r="S959" s="14" t="s">
        <v>26</v>
      </c>
      <c r="T959">
        <f t="shared" si="53"/>
        <v>4.0286094970136003E-3</v>
      </c>
    </row>
    <row r="960" spans="1:20" x14ac:dyDescent="0.25">
      <c r="A960" t="s">
        <v>20</v>
      </c>
      <c r="B960" t="s">
        <v>21</v>
      </c>
      <c r="C960">
        <v>7</v>
      </c>
      <c r="D960">
        <v>500</v>
      </c>
      <c r="E960">
        <v>2</v>
      </c>
      <c r="F960" s="8">
        <v>8</v>
      </c>
      <c r="G960" s="8">
        <v>11</v>
      </c>
      <c r="H960" s="9" t="s">
        <v>38</v>
      </c>
      <c r="I960" s="19" t="s">
        <v>217</v>
      </c>
      <c r="J960" s="47" t="s">
        <v>218</v>
      </c>
      <c r="K960">
        <v>95</v>
      </c>
      <c r="L960" s="12">
        <f t="shared" si="57"/>
        <v>30.239439187460114</v>
      </c>
      <c r="M960">
        <v>7</v>
      </c>
      <c r="N960">
        <v>14</v>
      </c>
      <c r="P960" s="13"/>
      <c r="Q960" s="13"/>
      <c r="R960" t="s">
        <v>25</v>
      </c>
      <c r="S960" t="s">
        <v>26</v>
      </c>
      <c r="T960">
        <f t="shared" si="53"/>
        <v>7.1818668070217764E-2</v>
      </c>
    </row>
    <row r="961" spans="1:20" x14ac:dyDescent="0.25">
      <c r="A961" t="s">
        <v>20</v>
      </c>
      <c r="B961" t="s">
        <v>21</v>
      </c>
      <c r="C961">
        <v>12</v>
      </c>
      <c r="D961">
        <v>100</v>
      </c>
      <c r="E961" s="8">
        <v>2</v>
      </c>
      <c r="F961" s="8">
        <v>10</v>
      </c>
      <c r="G961" s="8">
        <v>11</v>
      </c>
      <c r="H961" s="9" t="s">
        <v>38</v>
      </c>
      <c r="I961" s="19" t="s">
        <v>217</v>
      </c>
      <c r="J961" s="47" t="s">
        <v>218</v>
      </c>
      <c r="K961" s="8">
        <v>21.5</v>
      </c>
      <c r="L961" s="12">
        <f t="shared" si="57"/>
        <v>6.8436625529514998</v>
      </c>
      <c r="M961" s="8">
        <v>2.2000000000000002</v>
      </c>
      <c r="N961" s="8">
        <v>8</v>
      </c>
      <c r="P961" s="13"/>
      <c r="Q961" s="13"/>
      <c r="R961" t="s">
        <v>85</v>
      </c>
      <c r="S961" s="14" t="s">
        <v>26</v>
      </c>
      <c r="T961">
        <f t="shared" si="53"/>
        <v>3.6784686222114311E-3</v>
      </c>
    </row>
    <row r="962" spans="1:20" x14ac:dyDescent="0.25">
      <c r="A962" t="s">
        <v>20</v>
      </c>
      <c r="B962" t="s">
        <v>21</v>
      </c>
      <c r="C962">
        <v>1</v>
      </c>
      <c r="D962">
        <v>500</v>
      </c>
      <c r="E962">
        <v>2</v>
      </c>
      <c r="F962" s="8">
        <v>11</v>
      </c>
      <c r="G962">
        <v>12</v>
      </c>
      <c r="H962" s="9" t="s">
        <v>38</v>
      </c>
      <c r="I962" s="19" t="s">
        <v>217</v>
      </c>
      <c r="J962" s="47" t="s">
        <v>218</v>
      </c>
      <c r="K962">
        <v>73</v>
      </c>
      <c r="L962" s="12">
        <f t="shared" si="57"/>
        <v>23.236621691416719</v>
      </c>
      <c r="M962">
        <v>6</v>
      </c>
      <c r="N962">
        <v>13</v>
      </c>
      <c r="P962" s="13"/>
      <c r="Q962" s="13"/>
      <c r="R962" t="s">
        <v>85</v>
      </c>
      <c r="S962" t="s">
        <v>26</v>
      </c>
      <c r="T962">
        <f t="shared" si="53"/>
        <v>4.2406834586835508E-2</v>
      </c>
    </row>
    <row r="963" spans="1:20" x14ac:dyDescent="0.25">
      <c r="A963" t="s">
        <v>20</v>
      </c>
      <c r="B963" t="s">
        <v>21</v>
      </c>
      <c r="C963">
        <v>12</v>
      </c>
      <c r="D963">
        <v>100</v>
      </c>
      <c r="E963" s="8">
        <v>2</v>
      </c>
      <c r="F963" s="8" t="s">
        <v>219</v>
      </c>
      <c r="G963" s="8">
        <v>12</v>
      </c>
      <c r="H963" s="9" t="s">
        <v>38</v>
      </c>
      <c r="I963" s="19" t="s">
        <v>217</v>
      </c>
      <c r="J963" s="47" t="s">
        <v>218</v>
      </c>
      <c r="K963" s="8">
        <v>19</v>
      </c>
      <c r="L963" s="12">
        <f t="shared" si="57"/>
        <v>6.0478878374920226</v>
      </c>
      <c r="M963" s="8">
        <v>6</v>
      </c>
      <c r="N963" s="8">
        <v>8</v>
      </c>
      <c r="P963" s="13"/>
      <c r="Q963" s="13"/>
      <c r="R963" t="s">
        <v>25</v>
      </c>
      <c r="S963" s="14" t="s">
        <v>26</v>
      </c>
      <c r="T963">
        <f t="shared" ref="T963:T1026" si="58">PI()*(L963/2)*(L963/2)/10000</f>
        <v>2.8727467228087107E-3</v>
      </c>
    </row>
    <row r="964" spans="1:20" x14ac:dyDescent="0.25">
      <c r="A964" t="s">
        <v>20</v>
      </c>
      <c r="B964" t="s">
        <v>21</v>
      </c>
      <c r="C964">
        <v>1</v>
      </c>
      <c r="D964">
        <v>500</v>
      </c>
      <c r="E964">
        <v>2</v>
      </c>
      <c r="F964" s="8" t="s">
        <v>220</v>
      </c>
      <c r="G964">
        <v>13</v>
      </c>
      <c r="H964" s="9" t="s">
        <v>38</v>
      </c>
      <c r="I964" s="19" t="s">
        <v>217</v>
      </c>
      <c r="J964" s="47" t="s">
        <v>218</v>
      </c>
      <c r="K964">
        <v>64</v>
      </c>
      <c r="L964" s="12">
        <f t="shared" si="57"/>
        <v>20.371832715762604</v>
      </c>
      <c r="M964">
        <v>6</v>
      </c>
      <c r="N964">
        <v>13</v>
      </c>
      <c r="P964" s="13"/>
      <c r="Q964" s="13"/>
      <c r="R964" t="s">
        <v>25</v>
      </c>
      <c r="S964" t="s">
        <v>26</v>
      </c>
      <c r="T964">
        <f t="shared" si="58"/>
        <v>3.2594932345220165E-2</v>
      </c>
    </row>
    <row r="965" spans="1:20" x14ac:dyDescent="0.25">
      <c r="A965" t="s">
        <v>20</v>
      </c>
      <c r="B965" t="s">
        <v>21</v>
      </c>
      <c r="C965">
        <v>12</v>
      </c>
      <c r="D965">
        <v>100</v>
      </c>
      <c r="E965" s="8">
        <v>2</v>
      </c>
      <c r="F965" s="8">
        <v>11</v>
      </c>
      <c r="G965" s="8">
        <v>13</v>
      </c>
      <c r="H965" s="9" t="s">
        <v>38</v>
      </c>
      <c r="I965" s="19" t="s">
        <v>217</v>
      </c>
      <c r="J965" s="47" t="s">
        <v>218</v>
      </c>
      <c r="K965" s="8">
        <v>29.5</v>
      </c>
      <c r="L965" s="12">
        <f t="shared" si="57"/>
        <v>9.3901416424218258</v>
      </c>
      <c r="M965" s="8">
        <v>7</v>
      </c>
      <c r="N965" s="8">
        <v>11</v>
      </c>
      <c r="P965" s="13"/>
      <c r="Q965" s="13"/>
      <c r="R965" t="s">
        <v>85</v>
      </c>
      <c r="S965" s="14" t="s">
        <v>26</v>
      </c>
      <c r="T965">
        <f t="shared" si="58"/>
        <v>6.9252294612860976E-3</v>
      </c>
    </row>
    <row r="966" spans="1:20" x14ac:dyDescent="0.25">
      <c r="A966" t="s">
        <v>20</v>
      </c>
      <c r="B966" t="s">
        <v>21</v>
      </c>
      <c r="C966">
        <v>1</v>
      </c>
      <c r="D966">
        <v>500</v>
      </c>
      <c r="E966">
        <v>2</v>
      </c>
      <c r="F966" s="8" t="s">
        <v>221</v>
      </c>
      <c r="G966">
        <v>14</v>
      </c>
      <c r="H966" s="9" t="s">
        <v>38</v>
      </c>
      <c r="I966" s="19" t="s">
        <v>217</v>
      </c>
      <c r="J966" s="47" t="s">
        <v>218</v>
      </c>
      <c r="K966">
        <v>50</v>
      </c>
      <c r="L966" s="12">
        <f t="shared" si="57"/>
        <v>15.915494309189533</v>
      </c>
      <c r="M966">
        <v>4</v>
      </c>
      <c r="N966">
        <v>11</v>
      </c>
      <c r="P966" s="13"/>
      <c r="Q966" s="13"/>
      <c r="R966" t="s">
        <v>25</v>
      </c>
      <c r="S966" t="s">
        <v>26</v>
      </c>
      <c r="T966">
        <f t="shared" si="58"/>
        <v>1.9894367886486915E-2</v>
      </c>
    </row>
    <row r="967" spans="1:20" x14ac:dyDescent="0.25">
      <c r="A967" t="s">
        <v>20</v>
      </c>
      <c r="B967" t="s">
        <v>21</v>
      </c>
      <c r="C967">
        <v>7</v>
      </c>
      <c r="D967">
        <v>500</v>
      </c>
      <c r="E967">
        <v>2</v>
      </c>
      <c r="F967" s="8">
        <v>11</v>
      </c>
      <c r="G967" s="8">
        <v>14</v>
      </c>
      <c r="H967" s="9" t="s">
        <v>38</v>
      </c>
      <c r="I967" s="19" t="s">
        <v>217</v>
      </c>
      <c r="J967" s="47" t="s">
        <v>218</v>
      </c>
      <c r="K967">
        <v>60</v>
      </c>
      <c r="L967" s="12">
        <f t="shared" si="57"/>
        <v>19.098593171027442</v>
      </c>
      <c r="M967">
        <v>2.6</v>
      </c>
      <c r="N967">
        <v>14</v>
      </c>
      <c r="P967" s="13"/>
      <c r="Q967" s="13"/>
      <c r="R967" t="s">
        <v>25</v>
      </c>
      <c r="S967" t="s">
        <v>26</v>
      </c>
      <c r="T967">
        <f t="shared" si="58"/>
        <v>2.8647889756541162E-2</v>
      </c>
    </row>
    <row r="968" spans="1:20" x14ac:dyDescent="0.25">
      <c r="A968" t="s">
        <v>20</v>
      </c>
      <c r="B968" t="s">
        <v>21</v>
      </c>
      <c r="C968">
        <v>11</v>
      </c>
      <c r="D968">
        <v>500</v>
      </c>
      <c r="E968" s="8">
        <v>3</v>
      </c>
      <c r="F968" s="8">
        <v>13</v>
      </c>
      <c r="G968" s="8">
        <v>14</v>
      </c>
      <c r="H968" s="9" t="s">
        <v>38</v>
      </c>
      <c r="I968" s="19" t="s">
        <v>217</v>
      </c>
      <c r="J968" s="47" t="s">
        <v>218</v>
      </c>
      <c r="K968">
        <v>51</v>
      </c>
      <c r="L968" s="12">
        <f t="shared" si="57"/>
        <v>16.233804195373324</v>
      </c>
      <c r="M968">
        <v>4</v>
      </c>
      <c r="N968">
        <v>10</v>
      </c>
      <c r="P968" s="13"/>
      <c r="Q968" s="13"/>
      <c r="R968" t="s">
        <v>25</v>
      </c>
      <c r="S968" s="14" t="s">
        <v>26</v>
      </c>
      <c r="T968">
        <f t="shared" si="58"/>
        <v>2.0698100349100988E-2</v>
      </c>
    </row>
    <row r="969" spans="1:20" x14ac:dyDescent="0.25">
      <c r="A969" t="s">
        <v>20</v>
      </c>
      <c r="B969" t="s">
        <v>21</v>
      </c>
      <c r="C969">
        <v>12</v>
      </c>
      <c r="D969">
        <v>100</v>
      </c>
      <c r="E969" s="8">
        <v>2</v>
      </c>
      <c r="F969" s="8" t="s">
        <v>220</v>
      </c>
      <c r="G969" s="8">
        <v>14</v>
      </c>
      <c r="H969" s="9" t="s">
        <v>38</v>
      </c>
      <c r="I969" s="19" t="s">
        <v>217</v>
      </c>
      <c r="J969" s="47" t="s">
        <v>218</v>
      </c>
      <c r="K969" s="8">
        <v>21.5</v>
      </c>
      <c r="L969" s="12">
        <f t="shared" si="57"/>
        <v>6.8436625529514998</v>
      </c>
      <c r="M969" s="8">
        <v>6</v>
      </c>
      <c r="N969" s="8">
        <v>9</v>
      </c>
      <c r="P969" s="13"/>
      <c r="Q969" s="13"/>
      <c r="R969" t="s">
        <v>25</v>
      </c>
      <c r="S969" s="14" t="s">
        <v>26</v>
      </c>
      <c r="T969">
        <f t="shared" si="58"/>
        <v>3.6784686222114311E-3</v>
      </c>
    </row>
    <row r="970" spans="1:20" x14ac:dyDescent="0.25">
      <c r="A970" t="s">
        <v>20</v>
      </c>
      <c r="B970" t="s">
        <v>21</v>
      </c>
      <c r="C970">
        <v>7</v>
      </c>
      <c r="D970">
        <v>500</v>
      </c>
      <c r="E970">
        <v>2</v>
      </c>
      <c r="F970" s="8">
        <v>12</v>
      </c>
      <c r="G970" s="8">
        <v>15</v>
      </c>
      <c r="H970" s="9" t="s">
        <v>38</v>
      </c>
      <c r="I970" s="19" t="s">
        <v>217</v>
      </c>
      <c r="J970" s="47" t="s">
        <v>218</v>
      </c>
      <c r="K970">
        <v>66</v>
      </c>
      <c r="L970" s="12">
        <f t="shared" si="57"/>
        <v>21.008452488130185</v>
      </c>
      <c r="M970">
        <v>6</v>
      </c>
      <c r="N970">
        <v>14</v>
      </c>
      <c r="P970" s="13"/>
      <c r="Q970" s="13"/>
      <c r="R970" t="s">
        <v>25</v>
      </c>
      <c r="S970" t="s">
        <v>26</v>
      </c>
      <c r="T970">
        <f t="shared" si="58"/>
        <v>3.4663946605414803E-2</v>
      </c>
    </row>
    <row r="971" spans="1:20" x14ac:dyDescent="0.25">
      <c r="A971" t="s">
        <v>20</v>
      </c>
      <c r="B971" t="s">
        <v>21</v>
      </c>
      <c r="C971">
        <v>11</v>
      </c>
      <c r="D971">
        <v>500</v>
      </c>
      <c r="E971" s="8">
        <v>3</v>
      </c>
      <c r="F971" s="8">
        <v>14</v>
      </c>
      <c r="G971" s="8">
        <v>15</v>
      </c>
      <c r="H971" s="9" t="s">
        <v>38</v>
      </c>
      <c r="I971" s="19" t="s">
        <v>217</v>
      </c>
      <c r="J971" s="47" t="s">
        <v>218</v>
      </c>
      <c r="K971">
        <v>39.5</v>
      </c>
      <c r="L971" s="12">
        <f t="shared" si="57"/>
        <v>12.573240504259733</v>
      </c>
      <c r="M971">
        <v>4.5</v>
      </c>
      <c r="N971">
        <v>13</v>
      </c>
      <c r="P971" s="13"/>
      <c r="Q971" s="13"/>
      <c r="R971" t="s">
        <v>25</v>
      </c>
      <c r="S971" s="14" t="s">
        <v>26</v>
      </c>
      <c r="T971">
        <f t="shared" si="58"/>
        <v>1.2416074997956486E-2</v>
      </c>
    </row>
    <row r="972" spans="1:20" x14ac:dyDescent="0.25">
      <c r="A972" t="s">
        <v>20</v>
      </c>
      <c r="B972" t="s">
        <v>21</v>
      </c>
      <c r="C972">
        <v>12</v>
      </c>
      <c r="D972">
        <v>100</v>
      </c>
      <c r="E972" s="8">
        <v>2</v>
      </c>
      <c r="F972" s="8" t="s">
        <v>220</v>
      </c>
      <c r="G972" s="8">
        <v>15</v>
      </c>
      <c r="H972" s="9" t="s">
        <v>38</v>
      </c>
      <c r="I972" s="19" t="s">
        <v>217</v>
      </c>
      <c r="J972" s="47" t="s">
        <v>218</v>
      </c>
      <c r="K972" s="8">
        <v>22</v>
      </c>
      <c r="L972" s="12">
        <f t="shared" si="57"/>
        <v>7.0028174960433951</v>
      </c>
      <c r="M972" s="8">
        <v>2.5</v>
      </c>
      <c r="N972" s="8">
        <v>7</v>
      </c>
      <c r="P972" s="13"/>
      <c r="Q972" s="13"/>
      <c r="R972" t="s">
        <v>25</v>
      </c>
      <c r="S972" s="14" t="s">
        <v>26</v>
      </c>
      <c r="T972">
        <f t="shared" si="58"/>
        <v>3.8515496228238677E-3</v>
      </c>
    </row>
    <row r="973" spans="1:20" x14ac:dyDescent="0.25">
      <c r="A973" t="s">
        <v>20</v>
      </c>
      <c r="B973" t="s">
        <v>21</v>
      </c>
      <c r="C973">
        <v>7</v>
      </c>
      <c r="D973">
        <v>500</v>
      </c>
      <c r="E973">
        <v>2</v>
      </c>
      <c r="F973" s="8">
        <v>13</v>
      </c>
      <c r="G973" s="8">
        <v>16</v>
      </c>
      <c r="H973" s="9" t="s">
        <v>38</v>
      </c>
      <c r="I973" s="19" t="s">
        <v>217</v>
      </c>
      <c r="J973" s="47" t="s">
        <v>218</v>
      </c>
      <c r="K973">
        <v>66.5</v>
      </c>
      <c r="L973" s="12">
        <f t="shared" si="57"/>
        <v>21.167607431222081</v>
      </c>
      <c r="M973">
        <v>8</v>
      </c>
      <c r="N973">
        <v>14</v>
      </c>
      <c r="P973" s="13"/>
      <c r="Q973" s="13"/>
      <c r="R973" t="s">
        <v>25</v>
      </c>
      <c r="S973" t="s">
        <v>26</v>
      </c>
      <c r="T973">
        <f t="shared" si="58"/>
        <v>3.5191147354406704E-2</v>
      </c>
    </row>
    <row r="974" spans="1:20" x14ac:dyDescent="0.25">
      <c r="A974" t="s">
        <v>20</v>
      </c>
      <c r="B974" t="s">
        <v>21</v>
      </c>
      <c r="C974">
        <v>8</v>
      </c>
      <c r="D974">
        <v>500</v>
      </c>
      <c r="E974">
        <v>1</v>
      </c>
      <c r="F974" s="8">
        <v>15</v>
      </c>
      <c r="G974">
        <v>16</v>
      </c>
      <c r="H974" s="9" t="s">
        <v>38</v>
      </c>
      <c r="I974" s="19" t="s">
        <v>217</v>
      </c>
      <c r="J974" s="47" t="s">
        <v>218</v>
      </c>
      <c r="K974">
        <v>72</v>
      </c>
      <c r="L974" s="12">
        <f t="shared" si="57"/>
        <v>22.918311805232928</v>
      </c>
      <c r="M974">
        <v>4.5</v>
      </c>
      <c r="N974" s="13">
        <v>12</v>
      </c>
      <c r="P974" s="13"/>
      <c r="Q974" s="13"/>
      <c r="R974" t="s">
        <v>25</v>
      </c>
      <c r="S974" t="s">
        <v>26</v>
      </c>
      <c r="T974">
        <f t="shared" si="58"/>
        <v>4.1252961249419268E-2</v>
      </c>
    </row>
    <row r="975" spans="1:20" x14ac:dyDescent="0.25">
      <c r="A975" t="s">
        <v>20</v>
      </c>
      <c r="B975" t="s">
        <v>21</v>
      </c>
      <c r="C975">
        <v>9</v>
      </c>
      <c r="D975">
        <v>500</v>
      </c>
      <c r="E975" s="8">
        <v>4</v>
      </c>
      <c r="F975" s="8">
        <v>16</v>
      </c>
      <c r="G975" s="8">
        <v>16</v>
      </c>
      <c r="H975" s="9" t="s">
        <v>38</v>
      </c>
      <c r="I975" s="19" t="s">
        <v>217</v>
      </c>
      <c r="J975" s="47" t="s">
        <v>218</v>
      </c>
      <c r="K975">
        <v>51</v>
      </c>
      <c r="L975" s="12">
        <f t="shared" si="57"/>
        <v>16.233804195373324</v>
      </c>
      <c r="M975">
        <v>5</v>
      </c>
      <c r="N975">
        <v>12</v>
      </c>
      <c r="P975" s="13"/>
      <c r="Q975" s="13"/>
      <c r="R975" t="s">
        <v>25</v>
      </c>
      <c r="S975" s="14" t="s">
        <v>26</v>
      </c>
      <c r="T975">
        <f t="shared" si="58"/>
        <v>2.0698100349100988E-2</v>
      </c>
    </row>
    <row r="976" spans="1:20" x14ac:dyDescent="0.25">
      <c r="A976" t="s">
        <v>20</v>
      </c>
      <c r="B976" t="s">
        <v>21</v>
      </c>
      <c r="C976">
        <v>12</v>
      </c>
      <c r="D976">
        <v>100</v>
      </c>
      <c r="E976" s="8">
        <v>2</v>
      </c>
      <c r="F976" s="8">
        <v>12</v>
      </c>
      <c r="G976" s="8">
        <v>16</v>
      </c>
      <c r="H976" s="9" t="s">
        <v>38</v>
      </c>
      <c r="I976" s="19" t="s">
        <v>217</v>
      </c>
      <c r="J976" s="47" t="s">
        <v>218</v>
      </c>
      <c r="K976" s="8">
        <v>22</v>
      </c>
      <c r="L976" s="12">
        <f t="shared" si="57"/>
        <v>7.0028174960433951</v>
      </c>
      <c r="M976" s="8">
        <v>6</v>
      </c>
      <c r="N976" s="8">
        <v>9</v>
      </c>
      <c r="P976" s="13"/>
      <c r="Q976" s="13"/>
      <c r="R976" t="s">
        <v>85</v>
      </c>
      <c r="S976" s="14" t="s">
        <v>26</v>
      </c>
      <c r="T976">
        <f t="shared" si="58"/>
        <v>3.8515496228238677E-3</v>
      </c>
    </row>
    <row r="977" spans="1:20" x14ac:dyDescent="0.25">
      <c r="A977" t="s">
        <v>20</v>
      </c>
      <c r="B977" t="s">
        <v>21</v>
      </c>
      <c r="C977">
        <v>7</v>
      </c>
      <c r="D977">
        <v>500</v>
      </c>
      <c r="E977">
        <v>2</v>
      </c>
      <c r="F977" s="8">
        <v>14</v>
      </c>
      <c r="G977" s="8">
        <v>17</v>
      </c>
      <c r="H977" s="9" t="s">
        <v>38</v>
      </c>
      <c r="I977" s="19" t="s">
        <v>217</v>
      </c>
      <c r="J977" s="47" t="s">
        <v>218</v>
      </c>
      <c r="K977">
        <v>81</v>
      </c>
      <c r="L977" s="12">
        <f t="shared" si="57"/>
        <v>25.783100780887047</v>
      </c>
      <c r="M977">
        <v>4</v>
      </c>
      <c r="N977">
        <v>12</v>
      </c>
      <c r="P977" s="13"/>
      <c r="Q977" s="13"/>
      <c r="R977" t="s">
        <v>25</v>
      </c>
      <c r="S977" t="s">
        <v>26</v>
      </c>
      <c r="T977">
        <f t="shared" si="58"/>
        <v>5.2210779081296267E-2</v>
      </c>
    </row>
    <row r="978" spans="1:20" x14ac:dyDescent="0.25">
      <c r="A978" t="s">
        <v>20</v>
      </c>
      <c r="B978" t="s">
        <v>21</v>
      </c>
      <c r="C978">
        <v>8</v>
      </c>
      <c r="D978">
        <v>500</v>
      </c>
      <c r="E978">
        <v>2</v>
      </c>
      <c r="F978" s="8">
        <v>16</v>
      </c>
      <c r="G978">
        <v>17</v>
      </c>
      <c r="H978" s="9" t="s">
        <v>38</v>
      </c>
      <c r="I978" s="19" t="s">
        <v>217</v>
      </c>
      <c r="J978" s="47" t="s">
        <v>218</v>
      </c>
      <c r="K978">
        <v>64</v>
      </c>
      <c r="L978" s="12">
        <f t="shared" si="57"/>
        <v>20.371832715762604</v>
      </c>
      <c r="M978">
        <v>7</v>
      </c>
      <c r="N978" s="13">
        <v>12</v>
      </c>
      <c r="P978" s="13"/>
      <c r="Q978" s="13"/>
      <c r="R978" t="s">
        <v>85</v>
      </c>
      <c r="S978" t="s">
        <v>26</v>
      </c>
      <c r="T978">
        <f t="shared" si="58"/>
        <v>3.2594932345220165E-2</v>
      </c>
    </row>
    <row r="979" spans="1:20" x14ac:dyDescent="0.25">
      <c r="A979" t="s">
        <v>20</v>
      </c>
      <c r="B979" t="s">
        <v>21</v>
      </c>
      <c r="C979">
        <v>12</v>
      </c>
      <c r="D979">
        <v>100</v>
      </c>
      <c r="E979" s="8">
        <v>2</v>
      </c>
      <c r="F979" s="8" t="s">
        <v>222</v>
      </c>
      <c r="G979" s="8">
        <v>17</v>
      </c>
      <c r="H979" s="9" t="s">
        <v>38</v>
      </c>
      <c r="I979" s="19" t="s">
        <v>217</v>
      </c>
      <c r="J979" s="47" t="s">
        <v>218</v>
      </c>
      <c r="K979" s="8">
        <v>17</v>
      </c>
      <c r="L979" s="12">
        <f t="shared" si="57"/>
        <v>5.4112680651244416</v>
      </c>
      <c r="M979" s="8">
        <v>6</v>
      </c>
      <c r="N979" s="8">
        <v>9</v>
      </c>
      <c r="P979" s="13"/>
      <c r="Q979" s="13"/>
      <c r="R979" t="s">
        <v>25</v>
      </c>
      <c r="S979" s="14" t="s">
        <v>26</v>
      </c>
      <c r="T979">
        <f t="shared" si="58"/>
        <v>2.2997889276778877E-3</v>
      </c>
    </row>
    <row r="980" spans="1:20" x14ac:dyDescent="0.25">
      <c r="A980" t="s">
        <v>20</v>
      </c>
      <c r="B980" t="s">
        <v>21</v>
      </c>
      <c r="C980">
        <v>8</v>
      </c>
      <c r="D980">
        <v>500</v>
      </c>
      <c r="E980">
        <v>2</v>
      </c>
      <c r="F980" s="8" t="s">
        <v>223</v>
      </c>
      <c r="G980">
        <v>18</v>
      </c>
      <c r="H980" s="9" t="s">
        <v>38</v>
      </c>
      <c r="I980" s="19" t="s">
        <v>217</v>
      </c>
      <c r="J980" s="47" t="s">
        <v>218</v>
      </c>
      <c r="K980">
        <v>42</v>
      </c>
      <c r="L980" s="12">
        <f t="shared" si="57"/>
        <v>13.369015219719209</v>
      </c>
      <c r="M980">
        <v>5.5</v>
      </c>
      <c r="N980" s="13">
        <v>12</v>
      </c>
      <c r="P980" s="13"/>
      <c r="Q980" s="13"/>
      <c r="R980" t="s">
        <v>25</v>
      </c>
      <c r="S980" t="s">
        <v>26</v>
      </c>
      <c r="T980">
        <f t="shared" si="58"/>
        <v>1.4037465980705171E-2</v>
      </c>
    </row>
    <row r="981" spans="1:20" x14ac:dyDescent="0.25">
      <c r="A981" t="s">
        <v>20</v>
      </c>
      <c r="B981" t="s">
        <v>21</v>
      </c>
      <c r="C981">
        <v>12</v>
      </c>
      <c r="D981">
        <v>100</v>
      </c>
      <c r="E981" s="8">
        <v>2</v>
      </c>
      <c r="F981" s="8">
        <v>13</v>
      </c>
      <c r="G981" s="8">
        <v>18</v>
      </c>
      <c r="H981" s="9" t="s">
        <v>38</v>
      </c>
      <c r="I981" s="19" t="s">
        <v>217</v>
      </c>
      <c r="J981" s="47" t="s">
        <v>218</v>
      </c>
      <c r="K981" s="8">
        <v>18.5</v>
      </c>
      <c r="L981" s="12">
        <f t="shared" si="57"/>
        <v>5.8887328944001274</v>
      </c>
      <c r="M981" s="8">
        <v>3.5</v>
      </c>
      <c r="N981" s="8">
        <v>8</v>
      </c>
      <c r="P981" s="13"/>
      <c r="Q981" s="13"/>
      <c r="R981" t="s">
        <v>25</v>
      </c>
      <c r="S981" s="14" t="s">
        <v>26</v>
      </c>
      <c r="T981">
        <f t="shared" si="58"/>
        <v>2.723538963660059E-3</v>
      </c>
    </row>
    <row r="982" spans="1:20" x14ac:dyDescent="0.25">
      <c r="A982" t="s">
        <v>20</v>
      </c>
      <c r="B982" t="s">
        <v>21</v>
      </c>
      <c r="C982">
        <v>7</v>
      </c>
      <c r="D982">
        <v>500</v>
      </c>
      <c r="E982">
        <v>2</v>
      </c>
      <c r="F982" s="8">
        <v>16</v>
      </c>
      <c r="G982" s="8">
        <v>19</v>
      </c>
      <c r="H982" s="9" t="s">
        <v>38</v>
      </c>
      <c r="I982" s="19" t="s">
        <v>217</v>
      </c>
      <c r="J982" s="47" t="s">
        <v>218</v>
      </c>
      <c r="K982">
        <v>44</v>
      </c>
      <c r="L982" s="12">
        <f t="shared" si="57"/>
        <v>14.00563499208679</v>
      </c>
      <c r="M982">
        <v>5</v>
      </c>
      <c r="N982">
        <v>12</v>
      </c>
      <c r="P982" s="13"/>
      <c r="Q982" s="13"/>
      <c r="R982" t="s">
        <v>25</v>
      </c>
      <c r="S982" t="s">
        <v>26</v>
      </c>
      <c r="T982">
        <f t="shared" si="58"/>
        <v>1.5406198491295471E-2</v>
      </c>
    </row>
    <row r="983" spans="1:20" x14ac:dyDescent="0.25">
      <c r="A983" t="s">
        <v>20</v>
      </c>
      <c r="B983" t="s">
        <v>21</v>
      </c>
      <c r="C983">
        <v>7</v>
      </c>
      <c r="D983">
        <v>500</v>
      </c>
      <c r="E983">
        <v>2</v>
      </c>
      <c r="F983" s="8">
        <v>17</v>
      </c>
      <c r="G983" s="8">
        <v>20</v>
      </c>
      <c r="H983" s="9" t="s">
        <v>38</v>
      </c>
      <c r="I983" s="19" t="s">
        <v>217</v>
      </c>
      <c r="J983" s="47" t="s">
        <v>218</v>
      </c>
      <c r="K983">
        <v>40</v>
      </c>
      <c r="L983" s="12">
        <f t="shared" si="57"/>
        <v>12.732395447351628</v>
      </c>
      <c r="M983">
        <v>7</v>
      </c>
      <c r="N983">
        <v>13</v>
      </c>
      <c r="P983" s="13"/>
      <c r="Q983" s="13"/>
      <c r="R983" t="s">
        <v>25</v>
      </c>
      <c r="S983" t="s">
        <v>26</v>
      </c>
      <c r="T983">
        <f t="shared" si="58"/>
        <v>1.2732395447351628E-2</v>
      </c>
    </row>
    <row r="984" spans="1:20" x14ac:dyDescent="0.25">
      <c r="A984" t="s">
        <v>20</v>
      </c>
      <c r="B984" t="s">
        <v>21</v>
      </c>
      <c r="C984">
        <v>7</v>
      </c>
      <c r="D984">
        <v>500</v>
      </c>
      <c r="E984">
        <v>2</v>
      </c>
      <c r="F984" s="8">
        <v>18</v>
      </c>
      <c r="G984" s="8">
        <v>21</v>
      </c>
      <c r="H984" s="9" t="s">
        <v>38</v>
      </c>
      <c r="I984" s="19" t="s">
        <v>217</v>
      </c>
      <c r="J984" s="47" t="s">
        <v>218</v>
      </c>
      <c r="K984">
        <v>40</v>
      </c>
      <c r="L984" s="12">
        <f t="shared" si="57"/>
        <v>12.732395447351628</v>
      </c>
      <c r="M984">
        <v>6.5</v>
      </c>
      <c r="N984">
        <v>12</v>
      </c>
      <c r="P984" s="13"/>
      <c r="Q984" s="13"/>
      <c r="R984" t="s">
        <v>25</v>
      </c>
      <c r="S984" t="s">
        <v>26</v>
      </c>
      <c r="T984">
        <f t="shared" si="58"/>
        <v>1.2732395447351628E-2</v>
      </c>
    </row>
    <row r="985" spans="1:20" x14ac:dyDescent="0.25">
      <c r="A985" t="s">
        <v>20</v>
      </c>
      <c r="B985" t="s">
        <v>21</v>
      </c>
      <c r="C985">
        <v>12</v>
      </c>
      <c r="D985">
        <v>100</v>
      </c>
      <c r="E985" s="8">
        <v>3</v>
      </c>
      <c r="F985" s="8">
        <v>16</v>
      </c>
      <c r="G985" s="8">
        <v>21</v>
      </c>
      <c r="H985" s="9" t="s">
        <v>38</v>
      </c>
      <c r="I985" s="19" t="s">
        <v>217</v>
      </c>
      <c r="J985" s="47" t="s">
        <v>218</v>
      </c>
      <c r="K985" s="8">
        <v>25.5</v>
      </c>
      <c r="L985" s="12">
        <f t="shared" si="57"/>
        <v>8.1169020976866619</v>
      </c>
      <c r="M985" s="8">
        <v>1.8</v>
      </c>
      <c r="N985" s="8">
        <v>9</v>
      </c>
      <c r="P985" s="13"/>
      <c r="Q985" s="13"/>
      <c r="R985" t="s">
        <v>85</v>
      </c>
      <c r="S985" s="14" t="s">
        <v>26</v>
      </c>
      <c r="T985">
        <f t="shared" si="58"/>
        <v>5.1745250872752471E-3</v>
      </c>
    </row>
    <row r="986" spans="1:20" x14ac:dyDescent="0.25">
      <c r="A986" t="s">
        <v>20</v>
      </c>
      <c r="B986" t="s">
        <v>21</v>
      </c>
      <c r="C986">
        <v>1</v>
      </c>
      <c r="D986">
        <v>500</v>
      </c>
      <c r="E986">
        <v>4</v>
      </c>
      <c r="F986" s="8">
        <v>19</v>
      </c>
      <c r="G986">
        <v>22</v>
      </c>
      <c r="H986" s="9" t="s">
        <v>38</v>
      </c>
      <c r="I986" s="19" t="s">
        <v>217</v>
      </c>
      <c r="J986" s="47" t="s">
        <v>218</v>
      </c>
      <c r="K986">
        <v>37</v>
      </c>
      <c r="L986" s="12">
        <f t="shared" si="57"/>
        <v>11.777465788800255</v>
      </c>
      <c r="M986">
        <v>6.5</v>
      </c>
      <c r="N986">
        <v>12</v>
      </c>
      <c r="P986" s="13"/>
      <c r="Q986" s="13"/>
      <c r="R986" t="s">
        <v>25</v>
      </c>
      <c r="S986" t="s">
        <v>26</v>
      </c>
      <c r="T986">
        <f t="shared" si="58"/>
        <v>1.0894155854640236E-2</v>
      </c>
    </row>
    <row r="987" spans="1:20" x14ac:dyDescent="0.25">
      <c r="A987" t="s">
        <v>20</v>
      </c>
      <c r="B987" t="s">
        <v>21</v>
      </c>
      <c r="C987">
        <v>5</v>
      </c>
      <c r="D987">
        <v>500</v>
      </c>
      <c r="E987" s="8">
        <v>2</v>
      </c>
      <c r="F987" s="8">
        <v>20</v>
      </c>
      <c r="G987" s="8">
        <v>22</v>
      </c>
      <c r="H987" s="9" t="s">
        <v>38</v>
      </c>
      <c r="I987" s="19" t="s">
        <v>217</v>
      </c>
      <c r="J987" s="47" t="s">
        <v>218</v>
      </c>
      <c r="K987">
        <v>39.5</v>
      </c>
      <c r="L987" s="12">
        <f t="shared" si="57"/>
        <v>12.573240504259733</v>
      </c>
      <c r="M987">
        <v>3</v>
      </c>
      <c r="N987">
        <v>12</v>
      </c>
      <c r="P987" s="13"/>
      <c r="Q987" s="13"/>
      <c r="R987" t="s">
        <v>25</v>
      </c>
      <c r="S987" s="14" t="s">
        <v>26</v>
      </c>
      <c r="T987">
        <f t="shared" si="58"/>
        <v>1.2416074997956486E-2</v>
      </c>
    </row>
    <row r="988" spans="1:20" x14ac:dyDescent="0.25">
      <c r="A988" t="s">
        <v>20</v>
      </c>
      <c r="B988" t="s">
        <v>21</v>
      </c>
      <c r="C988">
        <v>7</v>
      </c>
      <c r="D988">
        <v>500</v>
      </c>
      <c r="E988">
        <v>2</v>
      </c>
      <c r="F988" s="8">
        <v>19</v>
      </c>
      <c r="G988" s="8">
        <v>22</v>
      </c>
      <c r="H988" s="9" t="s">
        <v>38</v>
      </c>
      <c r="I988" s="19" t="s">
        <v>217</v>
      </c>
      <c r="J988" s="47" t="s">
        <v>218</v>
      </c>
      <c r="K988">
        <v>66.5</v>
      </c>
      <c r="L988" s="12">
        <f t="shared" si="57"/>
        <v>21.167607431222081</v>
      </c>
      <c r="M988">
        <v>10</v>
      </c>
      <c r="N988">
        <v>15</v>
      </c>
      <c r="P988" s="13"/>
      <c r="Q988" s="13"/>
      <c r="R988" t="s">
        <v>25</v>
      </c>
      <c r="S988" t="s">
        <v>26</v>
      </c>
      <c r="T988">
        <f t="shared" si="58"/>
        <v>3.5191147354406704E-2</v>
      </c>
    </row>
    <row r="989" spans="1:20" x14ac:dyDescent="0.25">
      <c r="A989" t="s">
        <v>20</v>
      </c>
      <c r="B989" t="s">
        <v>21</v>
      </c>
      <c r="C989">
        <v>12</v>
      </c>
      <c r="D989">
        <v>100</v>
      </c>
      <c r="E989" s="8">
        <v>3</v>
      </c>
      <c r="F989" s="8" t="s">
        <v>223</v>
      </c>
      <c r="G989" s="8">
        <v>22</v>
      </c>
      <c r="H989" s="9" t="s">
        <v>38</v>
      </c>
      <c r="I989" s="19" t="s">
        <v>217</v>
      </c>
      <c r="J989" s="47" t="s">
        <v>218</v>
      </c>
      <c r="K989" s="8">
        <v>20</v>
      </c>
      <c r="L989" s="12">
        <f t="shared" si="57"/>
        <v>6.366197723675814</v>
      </c>
      <c r="M989" s="8">
        <v>2.2999999999999998</v>
      </c>
      <c r="N989" s="8">
        <v>9</v>
      </c>
      <c r="P989" s="13"/>
      <c r="Q989" s="13"/>
      <c r="R989" t="s">
        <v>25</v>
      </c>
      <c r="S989" s="14" t="s">
        <v>26</v>
      </c>
      <c r="T989">
        <f t="shared" si="58"/>
        <v>3.1830988618379071E-3</v>
      </c>
    </row>
    <row r="990" spans="1:20" x14ac:dyDescent="0.25">
      <c r="A990" t="s">
        <v>20</v>
      </c>
      <c r="B990" t="s">
        <v>21</v>
      </c>
      <c r="C990">
        <v>7</v>
      </c>
      <c r="D990">
        <v>500</v>
      </c>
      <c r="E990">
        <v>2</v>
      </c>
      <c r="F990" s="8">
        <v>20</v>
      </c>
      <c r="G990" s="8">
        <v>23</v>
      </c>
      <c r="H990" s="9" t="s">
        <v>38</v>
      </c>
      <c r="I990" s="19" t="s">
        <v>217</v>
      </c>
      <c r="J990" s="47" t="s">
        <v>218</v>
      </c>
      <c r="K990">
        <v>80</v>
      </c>
      <c r="L990" s="12">
        <f t="shared" si="57"/>
        <v>25.464790894703256</v>
      </c>
      <c r="M990">
        <v>7</v>
      </c>
      <c r="N990">
        <v>13</v>
      </c>
      <c r="P990" s="13"/>
      <c r="Q990" s="13"/>
      <c r="R990" t="s">
        <v>25</v>
      </c>
      <c r="S990" t="s">
        <v>26</v>
      </c>
      <c r="T990">
        <f t="shared" si="58"/>
        <v>5.0929581789406514E-2</v>
      </c>
    </row>
    <row r="991" spans="1:20" x14ac:dyDescent="0.25">
      <c r="A991" t="s">
        <v>20</v>
      </c>
      <c r="B991" t="s">
        <v>21</v>
      </c>
      <c r="C991">
        <v>12</v>
      </c>
      <c r="D991">
        <v>100</v>
      </c>
      <c r="E991" s="8">
        <v>3</v>
      </c>
      <c r="F991" s="8" t="s">
        <v>224</v>
      </c>
      <c r="G991" s="8">
        <v>23</v>
      </c>
      <c r="H991" s="9" t="s">
        <v>38</v>
      </c>
      <c r="I991" s="19" t="s">
        <v>217</v>
      </c>
      <c r="J991" s="47" t="s">
        <v>218</v>
      </c>
      <c r="K991" s="8">
        <v>17.5</v>
      </c>
      <c r="L991" s="12">
        <f t="shared" ref="L991:L1022" si="59">K991/PI()</f>
        <v>5.5704230082163368</v>
      </c>
      <c r="M991" s="8">
        <v>3</v>
      </c>
      <c r="N991" s="8">
        <v>7</v>
      </c>
      <c r="P991" s="13"/>
      <c r="Q991" s="13"/>
      <c r="R991" t="s">
        <v>25</v>
      </c>
      <c r="S991" s="14" t="s">
        <v>26</v>
      </c>
      <c r="T991">
        <f t="shared" si="58"/>
        <v>2.4370600660946471E-3</v>
      </c>
    </row>
    <row r="992" spans="1:20" x14ac:dyDescent="0.25">
      <c r="A992" t="s">
        <v>20</v>
      </c>
      <c r="B992" t="s">
        <v>21</v>
      </c>
      <c r="C992">
        <v>7</v>
      </c>
      <c r="D992">
        <v>500</v>
      </c>
      <c r="E992">
        <v>2</v>
      </c>
      <c r="F992" s="8">
        <v>21</v>
      </c>
      <c r="G992" s="8">
        <v>24</v>
      </c>
      <c r="H992" s="9" t="s">
        <v>38</v>
      </c>
      <c r="I992" s="19" t="s">
        <v>217</v>
      </c>
      <c r="J992" s="47" t="s">
        <v>218</v>
      </c>
      <c r="K992">
        <v>66</v>
      </c>
      <c r="L992" s="12">
        <f t="shared" si="59"/>
        <v>21.008452488130185</v>
      </c>
      <c r="M992">
        <v>8</v>
      </c>
      <c r="N992">
        <v>13</v>
      </c>
      <c r="P992" s="13"/>
      <c r="Q992" s="13"/>
      <c r="R992" t="s">
        <v>25</v>
      </c>
      <c r="S992" t="s">
        <v>26</v>
      </c>
      <c r="T992">
        <f t="shared" si="58"/>
        <v>3.4663946605414803E-2</v>
      </c>
    </row>
    <row r="993" spans="1:20" x14ac:dyDescent="0.25">
      <c r="A993" t="s">
        <v>20</v>
      </c>
      <c r="B993" t="s">
        <v>21</v>
      </c>
      <c r="C993">
        <v>12</v>
      </c>
      <c r="D993">
        <v>100</v>
      </c>
      <c r="E993" s="8">
        <v>3</v>
      </c>
      <c r="F993" s="8">
        <v>17</v>
      </c>
      <c r="G993" s="8">
        <v>24</v>
      </c>
      <c r="H993" s="9" t="s">
        <v>38</v>
      </c>
      <c r="I993" s="19" t="s">
        <v>217</v>
      </c>
      <c r="J993" s="47" t="s">
        <v>218</v>
      </c>
      <c r="K993" s="8">
        <v>26</v>
      </c>
      <c r="L993" s="12">
        <f t="shared" si="59"/>
        <v>8.2760570407785572</v>
      </c>
      <c r="M993" s="8">
        <v>3.5</v>
      </c>
      <c r="N993" s="8">
        <v>9</v>
      </c>
      <c r="P993" s="13"/>
      <c r="Q993" s="13"/>
      <c r="R993" t="s">
        <v>85</v>
      </c>
      <c r="S993" s="14" t="s">
        <v>26</v>
      </c>
      <c r="T993">
        <f t="shared" si="58"/>
        <v>5.379437076506061E-3</v>
      </c>
    </row>
    <row r="994" spans="1:20" x14ac:dyDescent="0.25">
      <c r="A994" t="s">
        <v>20</v>
      </c>
      <c r="B994" t="s">
        <v>21</v>
      </c>
      <c r="C994">
        <v>12</v>
      </c>
      <c r="D994">
        <v>100</v>
      </c>
      <c r="E994" s="8">
        <v>3</v>
      </c>
      <c r="F994" s="8" t="s">
        <v>225</v>
      </c>
      <c r="G994" s="8">
        <v>25</v>
      </c>
      <c r="H994" s="9" t="s">
        <v>38</v>
      </c>
      <c r="I994" s="19" t="s">
        <v>217</v>
      </c>
      <c r="J994" s="47" t="s">
        <v>218</v>
      </c>
      <c r="K994" s="8">
        <v>23</v>
      </c>
      <c r="L994" s="12">
        <f t="shared" si="59"/>
        <v>7.3211273822271856</v>
      </c>
      <c r="M994" s="8">
        <v>2</v>
      </c>
      <c r="N994" s="8">
        <v>9</v>
      </c>
      <c r="P994" s="13"/>
      <c r="Q994" s="13"/>
      <c r="R994" t="s">
        <v>25</v>
      </c>
      <c r="S994" s="14" t="s">
        <v>26</v>
      </c>
      <c r="T994">
        <f t="shared" si="58"/>
        <v>4.2096482447806314E-3</v>
      </c>
    </row>
    <row r="995" spans="1:20" x14ac:dyDescent="0.25">
      <c r="A995" t="s">
        <v>20</v>
      </c>
      <c r="B995" t="s">
        <v>21</v>
      </c>
      <c r="C995">
        <v>5</v>
      </c>
      <c r="D995">
        <v>500</v>
      </c>
      <c r="E995" s="8">
        <v>2</v>
      </c>
      <c r="F995" s="8">
        <v>24</v>
      </c>
      <c r="G995" s="8">
        <v>26</v>
      </c>
      <c r="H995" s="9" t="s">
        <v>38</v>
      </c>
      <c r="I995" s="19" t="s">
        <v>217</v>
      </c>
      <c r="J995" s="47" t="s">
        <v>218</v>
      </c>
      <c r="K995">
        <v>63</v>
      </c>
      <c r="L995" s="12">
        <f t="shared" si="59"/>
        <v>20.053522829578814</v>
      </c>
      <c r="M995">
        <v>2.5</v>
      </c>
      <c r="N995">
        <v>12</v>
      </c>
      <c r="P995" s="13"/>
      <c r="Q995" s="13"/>
      <c r="R995" t="s">
        <v>25</v>
      </c>
      <c r="S995" s="14" t="s">
        <v>26</v>
      </c>
      <c r="T995">
        <f t="shared" si="58"/>
        <v>3.1584298456586626E-2</v>
      </c>
    </row>
    <row r="996" spans="1:20" x14ac:dyDescent="0.25">
      <c r="A996" t="s">
        <v>20</v>
      </c>
      <c r="B996" t="s">
        <v>21</v>
      </c>
      <c r="C996">
        <v>12</v>
      </c>
      <c r="D996">
        <v>100</v>
      </c>
      <c r="E996" s="8">
        <v>3</v>
      </c>
      <c r="F996" s="8" t="s">
        <v>226</v>
      </c>
      <c r="G996" s="8">
        <v>26</v>
      </c>
      <c r="H996" s="9" t="s">
        <v>38</v>
      </c>
      <c r="I996" s="19" t="s">
        <v>217</v>
      </c>
      <c r="J996" s="47" t="s">
        <v>218</v>
      </c>
      <c r="K996" s="8">
        <v>21.5</v>
      </c>
      <c r="L996" s="12">
        <f t="shared" si="59"/>
        <v>6.8436625529514998</v>
      </c>
      <c r="M996" s="8">
        <v>3</v>
      </c>
      <c r="N996" s="8">
        <v>9</v>
      </c>
      <c r="P996" s="13"/>
      <c r="Q996" s="13"/>
      <c r="R996" t="s">
        <v>25</v>
      </c>
      <c r="S996" s="14" t="s">
        <v>26</v>
      </c>
      <c r="T996">
        <f t="shared" si="58"/>
        <v>3.6784686222114311E-3</v>
      </c>
    </row>
    <row r="997" spans="1:20" x14ac:dyDescent="0.25">
      <c r="A997" t="s">
        <v>20</v>
      </c>
      <c r="B997" t="s">
        <v>21</v>
      </c>
      <c r="C997">
        <v>8</v>
      </c>
      <c r="D997">
        <v>500</v>
      </c>
      <c r="E997">
        <v>2</v>
      </c>
      <c r="F997" s="8">
        <v>25</v>
      </c>
      <c r="G997">
        <v>27</v>
      </c>
      <c r="H997" s="9" t="s">
        <v>38</v>
      </c>
      <c r="I997" s="19" t="s">
        <v>217</v>
      </c>
      <c r="J997" s="47" t="s">
        <v>218</v>
      </c>
      <c r="K997">
        <v>61</v>
      </c>
      <c r="L997" s="12">
        <f t="shared" si="59"/>
        <v>19.416903057211233</v>
      </c>
      <c r="M997">
        <v>6.5</v>
      </c>
      <c r="N997" s="13">
        <v>12</v>
      </c>
      <c r="P997" s="13"/>
      <c r="Q997" s="13"/>
      <c r="R997" t="s">
        <v>25</v>
      </c>
      <c r="S997" t="s">
        <v>26</v>
      </c>
      <c r="T997">
        <f t="shared" si="58"/>
        <v>2.961077716224713E-2</v>
      </c>
    </row>
    <row r="998" spans="1:20" x14ac:dyDescent="0.25">
      <c r="A998" t="s">
        <v>20</v>
      </c>
      <c r="B998" t="s">
        <v>21</v>
      </c>
      <c r="C998">
        <v>12</v>
      </c>
      <c r="D998">
        <v>100</v>
      </c>
      <c r="E998" s="8">
        <v>3</v>
      </c>
      <c r="F998" s="8">
        <v>18</v>
      </c>
      <c r="G998" s="8">
        <v>27</v>
      </c>
      <c r="H998" s="9" t="s">
        <v>38</v>
      </c>
      <c r="I998" s="19" t="s">
        <v>217</v>
      </c>
      <c r="J998" s="47" t="s">
        <v>218</v>
      </c>
      <c r="K998" s="8">
        <v>30</v>
      </c>
      <c r="L998" s="12">
        <f t="shared" si="59"/>
        <v>9.5492965855137211</v>
      </c>
      <c r="M998" s="8">
        <v>2</v>
      </c>
      <c r="N998" s="8">
        <v>9</v>
      </c>
      <c r="P998" s="13"/>
      <c r="Q998" s="13"/>
      <c r="R998" t="s">
        <v>85</v>
      </c>
      <c r="S998" s="14" t="s">
        <v>26</v>
      </c>
      <c r="T998">
        <f t="shared" si="58"/>
        <v>7.1619724391352906E-3</v>
      </c>
    </row>
    <row r="999" spans="1:20" x14ac:dyDescent="0.25">
      <c r="A999" t="s">
        <v>20</v>
      </c>
      <c r="B999" t="s">
        <v>21</v>
      </c>
      <c r="C999">
        <v>7</v>
      </c>
      <c r="D999">
        <v>500</v>
      </c>
      <c r="E999">
        <v>3</v>
      </c>
      <c r="F999" s="8">
        <v>25</v>
      </c>
      <c r="G999" s="8">
        <v>28</v>
      </c>
      <c r="H999" s="9" t="s">
        <v>38</v>
      </c>
      <c r="I999" s="19" t="s">
        <v>217</v>
      </c>
      <c r="J999" s="47" t="s">
        <v>218</v>
      </c>
      <c r="K999">
        <v>60</v>
      </c>
      <c r="L999" s="12">
        <f t="shared" si="59"/>
        <v>19.098593171027442</v>
      </c>
      <c r="M999">
        <v>8</v>
      </c>
      <c r="N999">
        <v>12</v>
      </c>
      <c r="P999" s="13"/>
      <c r="Q999" s="13"/>
      <c r="R999" t="s">
        <v>25</v>
      </c>
      <c r="S999" t="s">
        <v>26</v>
      </c>
      <c r="T999">
        <f t="shared" si="58"/>
        <v>2.8647889756541162E-2</v>
      </c>
    </row>
    <row r="1000" spans="1:20" x14ac:dyDescent="0.25">
      <c r="A1000" t="s">
        <v>20</v>
      </c>
      <c r="B1000" t="s">
        <v>21</v>
      </c>
      <c r="C1000">
        <v>12</v>
      </c>
      <c r="D1000">
        <v>100</v>
      </c>
      <c r="E1000" s="8">
        <v>3</v>
      </c>
      <c r="F1000" s="8" t="s">
        <v>87</v>
      </c>
      <c r="G1000" s="8">
        <v>28</v>
      </c>
      <c r="H1000" s="9" t="s">
        <v>38</v>
      </c>
      <c r="I1000" s="19" t="s">
        <v>217</v>
      </c>
      <c r="J1000" s="47" t="s">
        <v>218</v>
      </c>
      <c r="K1000" s="8">
        <v>29.5</v>
      </c>
      <c r="L1000" s="12">
        <f t="shared" si="59"/>
        <v>9.3901416424218258</v>
      </c>
      <c r="M1000" s="8">
        <v>3</v>
      </c>
      <c r="N1000" s="8">
        <v>9</v>
      </c>
      <c r="P1000" s="13"/>
      <c r="Q1000" s="13"/>
      <c r="R1000" t="s">
        <v>25</v>
      </c>
      <c r="S1000" s="14" t="s">
        <v>26</v>
      </c>
      <c r="T1000">
        <f t="shared" si="58"/>
        <v>6.9252294612860976E-3</v>
      </c>
    </row>
    <row r="1001" spans="1:20" x14ac:dyDescent="0.25">
      <c r="A1001" t="s">
        <v>20</v>
      </c>
      <c r="B1001" t="s">
        <v>21</v>
      </c>
      <c r="C1001">
        <v>5</v>
      </c>
      <c r="D1001">
        <v>500</v>
      </c>
      <c r="E1001" s="8">
        <v>3</v>
      </c>
      <c r="F1001" s="8">
        <v>27</v>
      </c>
      <c r="G1001" s="8">
        <v>29</v>
      </c>
      <c r="H1001" s="9" t="s">
        <v>38</v>
      </c>
      <c r="I1001" s="19" t="s">
        <v>217</v>
      </c>
      <c r="J1001" s="47" t="s">
        <v>218</v>
      </c>
      <c r="K1001">
        <v>76</v>
      </c>
      <c r="L1001" s="12">
        <f t="shared" si="59"/>
        <v>24.191551349968091</v>
      </c>
      <c r="M1001">
        <v>3.5</v>
      </c>
      <c r="N1001">
        <v>10</v>
      </c>
      <c r="P1001" s="13"/>
      <c r="Q1001" s="13"/>
      <c r="R1001" t="s">
        <v>25</v>
      </c>
      <c r="S1001" s="14" t="s">
        <v>26</v>
      </c>
      <c r="T1001">
        <f t="shared" si="58"/>
        <v>4.5963947564939371E-2</v>
      </c>
    </row>
    <row r="1002" spans="1:20" x14ac:dyDescent="0.25">
      <c r="A1002" t="s">
        <v>20</v>
      </c>
      <c r="B1002" t="s">
        <v>21</v>
      </c>
      <c r="C1002">
        <v>7</v>
      </c>
      <c r="D1002">
        <v>500</v>
      </c>
      <c r="E1002">
        <v>3</v>
      </c>
      <c r="F1002" s="8">
        <v>26</v>
      </c>
      <c r="G1002" s="8">
        <v>29</v>
      </c>
      <c r="H1002" s="9" t="s">
        <v>38</v>
      </c>
      <c r="I1002" s="19" t="s">
        <v>217</v>
      </c>
      <c r="J1002" s="47" t="s">
        <v>218</v>
      </c>
      <c r="K1002">
        <v>103</v>
      </c>
      <c r="L1002" s="12">
        <f t="shared" si="59"/>
        <v>32.785918276930438</v>
      </c>
      <c r="M1002">
        <v>7</v>
      </c>
      <c r="N1002">
        <v>14</v>
      </c>
      <c r="P1002" s="13"/>
      <c r="Q1002" s="13"/>
      <c r="R1002" t="s">
        <v>25</v>
      </c>
      <c r="S1002" t="s">
        <v>26</v>
      </c>
      <c r="T1002">
        <f t="shared" si="58"/>
        <v>8.4423739563095873E-2</v>
      </c>
    </row>
    <row r="1003" spans="1:20" x14ac:dyDescent="0.25">
      <c r="A1003" t="s">
        <v>20</v>
      </c>
      <c r="B1003" t="s">
        <v>21</v>
      </c>
      <c r="C1003">
        <v>8</v>
      </c>
      <c r="D1003">
        <v>500</v>
      </c>
      <c r="E1003">
        <v>2</v>
      </c>
      <c r="F1003" s="8">
        <v>27</v>
      </c>
      <c r="G1003">
        <v>29</v>
      </c>
      <c r="H1003" s="9" t="s">
        <v>38</v>
      </c>
      <c r="I1003" s="19" t="s">
        <v>217</v>
      </c>
      <c r="J1003" s="47" t="s">
        <v>218</v>
      </c>
      <c r="K1003">
        <v>59</v>
      </c>
      <c r="L1003" s="12">
        <f t="shared" si="59"/>
        <v>18.780283284843652</v>
      </c>
      <c r="M1003">
        <v>5</v>
      </c>
      <c r="N1003" s="13">
        <v>13</v>
      </c>
      <c r="P1003" s="13"/>
      <c r="Q1003" s="13"/>
      <c r="R1003" t="s">
        <v>85</v>
      </c>
      <c r="S1003" t="s">
        <v>26</v>
      </c>
      <c r="T1003">
        <f t="shared" si="58"/>
        <v>2.770091784514439E-2</v>
      </c>
    </row>
    <row r="1004" spans="1:20" x14ac:dyDescent="0.25">
      <c r="A1004" t="s">
        <v>20</v>
      </c>
      <c r="B1004" t="s">
        <v>21</v>
      </c>
      <c r="C1004">
        <v>12</v>
      </c>
      <c r="D1004">
        <v>100</v>
      </c>
      <c r="E1004" s="8">
        <v>3</v>
      </c>
      <c r="F1004" s="8" t="s">
        <v>227</v>
      </c>
      <c r="G1004" s="8">
        <v>29</v>
      </c>
      <c r="H1004" s="9" t="s">
        <v>38</v>
      </c>
      <c r="I1004" s="19" t="s">
        <v>217</v>
      </c>
      <c r="J1004" s="47" t="s">
        <v>218</v>
      </c>
      <c r="K1004" s="8">
        <v>26.5</v>
      </c>
      <c r="L1004" s="12">
        <f t="shared" si="59"/>
        <v>8.4352119838704525</v>
      </c>
      <c r="M1004" s="8">
        <v>2</v>
      </c>
      <c r="N1004" s="8">
        <v>9</v>
      </c>
      <c r="P1004" s="13"/>
      <c r="Q1004" s="13"/>
      <c r="R1004" t="s">
        <v>25</v>
      </c>
      <c r="S1004" s="14" t="s">
        <v>26</v>
      </c>
      <c r="T1004">
        <f t="shared" si="58"/>
        <v>5.5883279393141739E-3</v>
      </c>
    </row>
    <row r="1005" spans="1:20" x14ac:dyDescent="0.25">
      <c r="A1005" t="s">
        <v>20</v>
      </c>
      <c r="B1005" t="s">
        <v>21</v>
      </c>
      <c r="C1005">
        <v>7</v>
      </c>
      <c r="D1005">
        <v>500</v>
      </c>
      <c r="E1005">
        <v>3</v>
      </c>
      <c r="F1005" s="8">
        <v>27</v>
      </c>
      <c r="G1005" s="8">
        <v>30</v>
      </c>
      <c r="H1005" s="9" t="s">
        <v>38</v>
      </c>
      <c r="I1005" s="19" t="s">
        <v>217</v>
      </c>
      <c r="J1005" s="47" t="s">
        <v>218</v>
      </c>
      <c r="K1005">
        <v>77.5</v>
      </c>
      <c r="L1005" s="12">
        <f t="shared" si="59"/>
        <v>24.669016179243776</v>
      </c>
      <c r="M1005">
        <v>7</v>
      </c>
      <c r="N1005">
        <v>14</v>
      </c>
      <c r="P1005" s="13"/>
      <c r="Q1005" s="13"/>
      <c r="R1005" t="s">
        <v>25</v>
      </c>
      <c r="S1005" t="s">
        <v>26</v>
      </c>
      <c r="T1005">
        <f t="shared" si="58"/>
        <v>4.7796218847284813E-2</v>
      </c>
    </row>
    <row r="1006" spans="1:20" x14ac:dyDescent="0.25">
      <c r="A1006" t="s">
        <v>20</v>
      </c>
      <c r="B1006" t="s">
        <v>21</v>
      </c>
      <c r="C1006">
        <v>8</v>
      </c>
      <c r="D1006">
        <v>500</v>
      </c>
      <c r="E1006">
        <v>2</v>
      </c>
      <c r="F1006" s="8" t="s">
        <v>228</v>
      </c>
      <c r="G1006">
        <v>30</v>
      </c>
      <c r="H1006" s="9" t="s">
        <v>38</v>
      </c>
      <c r="I1006" s="19" t="s">
        <v>217</v>
      </c>
      <c r="J1006" s="47" t="s">
        <v>218</v>
      </c>
      <c r="K1006">
        <v>53</v>
      </c>
      <c r="L1006" s="12">
        <f t="shared" si="59"/>
        <v>16.870423967740905</v>
      </c>
      <c r="M1006">
        <v>7</v>
      </c>
      <c r="N1006" s="13">
        <v>12</v>
      </c>
      <c r="P1006" s="13"/>
      <c r="Q1006" s="13"/>
      <c r="R1006" t="s">
        <v>25</v>
      </c>
      <c r="S1006" t="s">
        <v>26</v>
      </c>
      <c r="T1006">
        <f t="shared" si="58"/>
        <v>2.2353311757256696E-2</v>
      </c>
    </row>
    <row r="1007" spans="1:20" x14ac:dyDescent="0.25">
      <c r="A1007" t="s">
        <v>20</v>
      </c>
      <c r="B1007" t="s">
        <v>21</v>
      </c>
      <c r="C1007">
        <v>12</v>
      </c>
      <c r="D1007">
        <v>100</v>
      </c>
      <c r="E1007" s="8">
        <v>3</v>
      </c>
      <c r="F1007" s="8">
        <v>19</v>
      </c>
      <c r="G1007" s="8">
        <v>30</v>
      </c>
      <c r="H1007" s="9" t="s">
        <v>38</v>
      </c>
      <c r="I1007" s="19" t="s">
        <v>217</v>
      </c>
      <c r="J1007" s="47" t="s">
        <v>218</v>
      </c>
      <c r="K1007" s="8">
        <v>22.5</v>
      </c>
      <c r="L1007" s="12">
        <f t="shared" si="59"/>
        <v>7.1619724391352904</v>
      </c>
      <c r="M1007" s="8">
        <v>6</v>
      </c>
      <c r="N1007" s="8">
        <v>10</v>
      </c>
      <c r="P1007" s="13"/>
      <c r="Q1007" s="13"/>
      <c r="R1007" t="s">
        <v>25</v>
      </c>
      <c r="S1007" s="14" t="s">
        <v>26</v>
      </c>
      <c r="T1007">
        <f t="shared" si="58"/>
        <v>4.0286094970136003E-3</v>
      </c>
    </row>
    <row r="1008" spans="1:20" x14ac:dyDescent="0.25">
      <c r="A1008" t="s">
        <v>20</v>
      </c>
      <c r="B1008" t="s">
        <v>21</v>
      </c>
      <c r="C1008">
        <v>7</v>
      </c>
      <c r="D1008">
        <v>500</v>
      </c>
      <c r="E1008">
        <v>3</v>
      </c>
      <c r="F1008" s="8">
        <v>28</v>
      </c>
      <c r="G1008" s="8">
        <v>31</v>
      </c>
      <c r="H1008" s="9" t="s">
        <v>38</v>
      </c>
      <c r="I1008" s="19" t="s">
        <v>217</v>
      </c>
      <c r="J1008" s="47" t="s">
        <v>218</v>
      </c>
      <c r="K1008">
        <v>54</v>
      </c>
      <c r="L1008" s="12">
        <f t="shared" si="59"/>
        <v>17.188733853924695</v>
      </c>
      <c r="M1008">
        <v>7</v>
      </c>
      <c r="N1008">
        <v>13</v>
      </c>
      <c r="P1008" s="13"/>
      <c r="Q1008" s="13"/>
      <c r="R1008" t="s">
        <v>25</v>
      </c>
      <c r="S1008" t="s">
        <v>26</v>
      </c>
      <c r="T1008">
        <f t="shared" si="58"/>
        <v>2.3204790702798336E-2</v>
      </c>
    </row>
    <row r="1009" spans="1:20" x14ac:dyDescent="0.25">
      <c r="A1009" t="s">
        <v>20</v>
      </c>
      <c r="B1009" t="s">
        <v>21</v>
      </c>
      <c r="C1009">
        <v>8</v>
      </c>
      <c r="D1009">
        <v>500</v>
      </c>
      <c r="E1009">
        <v>3</v>
      </c>
      <c r="F1009" s="8">
        <v>28</v>
      </c>
      <c r="G1009">
        <v>31</v>
      </c>
      <c r="H1009" s="9" t="s">
        <v>38</v>
      </c>
      <c r="I1009" s="19" t="s">
        <v>217</v>
      </c>
      <c r="J1009" s="47" t="s">
        <v>218</v>
      </c>
      <c r="K1009">
        <v>34</v>
      </c>
      <c r="L1009" s="12">
        <f t="shared" si="59"/>
        <v>10.822536130248883</v>
      </c>
      <c r="M1009">
        <v>4.5</v>
      </c>
      <c r="N1009" s="13">
        <v>10</v>
      </c>
      <c r="P1009" s="13"/>
      <c r="Q1009" s="13"/>
      <c r="R1009" t="s">
        <v>25</v>
      </c>
      <c r="S1009" t="s">
        <v>26</v>
      </c>
      <c r="T1009">
        <f t="shared" si="58"/>
        <v>9.1991557107115509E-3</v>
      </c>
    </row>
    <row r="1010" spans="1:20" x14ac:dyDescent="0.25">
      <c r="A1010" t="s">
        <v>20</v>
      </c>
      <c r="B1010" t="s">
        <v>21</v>
      </c>
      <c r="C1010">
        <v>12</v>
      </c>
      <c r="D1010">
        <v>100</v>
      </c>
      <c r="E1010" s="8">
        <v>3</v>
      </c>
      <c r="F1010" s="8">
        <v>20</v>
      </c>
      <c r="G1010" s="8">
        <v>31</v>
      </c>
      <c r="H1010" s="9" t="s">
        <v>38</v>
      </c>
      <c r="I1010" s="19" t="s">
        <v>217</v>
      </c>
      <c r="J1010" s="47" t="s">
        <v>218</v>
      </c>
      <c r="K1010" s="8">
        <v>25.5</v>
      </c>
      <c r="L1010" s="12">
        <f t="shared" si="59"/>
        <v>8.1169020976866619</v>
      </c>
      <c r="M1010" s="8">
        <v>6</v>
      </c>
      <c r="N1010" s="8">
        <v>9</v>
      </c>
      <c r="P1010" s="13"/>
      <c r="Q1010" s="13"/>
      <c r="R1010" t="s">
        <v>85</v>
      </c>
      <c r="S1010" s="14" t="s">
        <v>26</v>
      </c>
      <c r="T1010">
        <f t="shared" si="58"/>
        <v>5.1745250872752471E-3</v>
      </c>
    </row>
    <row r="1011" spans="1:20" x14ac:dyDescent="0.25">
      <c r="A1011" t="s">
        <v>20</v>
      </c>
      <c r="B1011" t="s">
        <v>21</v>
      </c>
      <c r="C1011">
        <v>8</v>
      </c>
      <c r="D1011">
        <v>500</v>
      </c>
      <c r="E1011">
        <v>3</v>
      </c>
      <c r="F1011" s="8">
        <v>29</v>
      </c>
      <c r="G1011">
        <v>32</v>
      </c>
      <c r="H1011" s="9" t="s">
        <v>38</v>
      </c>
      <c r="I1011" s="19" t="s">
        <v>217</v>
      </c>
      <c r="J1011" s="47" t="s">
        <v>218</v>
      </c>
      <c r="K1011">
        <v>61</v>
      </c>
      <c r="L1011" s="12">
        <f t="shared" si="59"/>
        <v>19.416903057211233</v>
      </c>
      <c r="M1011">
        <v>6</v>
      </c>
      <c r="N1011" s="13">
        <v>14</v>
      </c>
      <c r="P1011" s="13"/>
      <c r="Q1011" s="13"/>
      <c r="R1011" t="s">
        <v>85</v>
      </c>
      <c r="S1011" t="s">
        <v>26</v>
      </c>
      <c r="T1011">
        <f t="shared" si="58"/>
        <v>2.961077716224713E-2</v>
      </c>
    </row>
    <row r="1012" spans="1:20" x14ac:dyDescent="0.25">
      <c r="A1012" t="s">
        <v>20</v>
      </c>
      <c r="B1012" t="s">
        <v>21</v>
      </c>
      <c r="C1012">
        <v>12</v>
      </c>
      <c r="D1012">
        <v>100</v>
      </c>
      <c r="E1012" s="8">
        <v>3</v>
      </c>
      <c r="F1012" s="8" t="s">
        <v>229</v>
      </c>
      <c r="G1012" s="8">
        <v>32</v>
      </c>
      <c r="H1012" s="9" t="s">
        <v>38</v>
      </c>
      <c r="I1012" s="19" t="s">
        <v>217</v>
      </c>
      <c r="J1012" s="47" t="s">
        <v>218</v>
      </c>
      <c r="K1012" s="8">
        <v>20.5</v>
      </c>
      <c r="L1012" s="12">
        <f t="shared" si="59"/>
        <v>6.5253526667677093</v>
      </c>
      <c r="M1012" s="8">
        <v>4</v>
      </c>
      <c r="N1012" s="8">
        <v>9</v>
      </c>
      <c r="P1012" s="13"/>
      <c r="Q1012" s="13"/>
      <c r="R1012" t="s">
        <v>25</v>
      </c>
      <c r="S1012" s="14" t="s">
        <v>26</v>
      </c>
      <c r="T1012">
        <f t="shared" si="58"/>
        <v>3.3442432417184515E-3</v>
      </c>
    </row>
    <row r="1013" spans="1:20" x14ac:dyDescent="0.25">
      <c r="A1013" t="s">
        <v>20</v>
      </c>
      <c r="B1013" t="s">
        <v>21</v>
      </c>
      <c r="C1013">
        <v>5</v>
      </c>
      <c r="D1013">
        <v>500</v>
      </c>
      <c r="E1013" s="8">
        <v>3</v>
      </c>
      <c r="F1013" s="8">
        <v>31</v>
      </c>
      <c r="G1013" s="8">
        <v>33</v>
      </c>
      <c r="H1013" s="9" t="s">
        <v>38</v>
      </c>
      <c r="I1013" s="19" t="s">
        <v>217</v>
      </c>
      <c r="J1013" s="47" t="s">
        <v>218</v>
      </c>
      <c r="K1013">
        <v>57</v>
      </c>
      <c r="L1013" s="12">
        <f t="shared" si="59"/>
        <v>18.143663512476071</v>
      </c>
      <c r="M1013">
        <v>6</v>
      </c>
      <c r="N1013">
        <v>13</v>
      </c>
      <c r="P1013" s="13"/>
      <c r="Q1013" s="13"/>
      <c r="R1013" t="s">
        <v>25</v>
      </c>
      <c r="S1013" s="14" t="s">
        <v>26</v>
      </c>
      <c r="T1013">
        <f t="shared" si="58"/>
        <v>2.5854720505278404E-2</v>
      </c>
    </row>
    <row r="1014" spans="1:20" x14ac:dyDescent="0.25">
      <c r="A1014" t="s">
        <v>20</v>
      </c>
      <c r="B1014" t="s">
        <v>21</v>
      </c>
      <c r="C1014">
        <v>8</v>
      </c>
      <c r="D1014">
        <v>500</v>
      </c>
      <c r="E1014">
        <v>3</v>
      </c>
      <c r="F1014" s="8" t="s">
        <v>230</v>
      </c>
      <c r="G1014">
        <v>33</v>
      </c>
      <c r="H1014" s="9" t="s">
        <v>38</v>
      </c>
      <c r="I1014" s="19" t="s">
        <v>217</v>
      </c>
      <c r="J1014" s="47" t="s">
        <v>218</v>
      </c>
      <c r="K1014">
        <v>50</v>
      </c>
      <c r="L1014" s="12">
        <f t="shared" si="59"/>
        <v>15.915494309189533</v>
      </c>
      <c r="M1014">
        <v>6</v>
      </c>
      <c r="N1014" s="13">
        <v>14</v>
      </c>
      <c r="P1014" s="13"/>
      <c r="Q1014" s="13"/>
      <c r="R1014" t="s">
        <v>25</v>
      </c>
      <c r="S1014" t="s">
        <v>26</v>
      </c>
      <c r="T1014">
        <f t="shared" si="58"/>
        <v>1.9894367886486915E-2</v>
      </c>
    </row>
    <row r="1015" spans="1:20" x14ac:dyDescent="0.25">
      <c r="A1015" t="s">
        <v>20</v>
      </c>
      <c r="B1015" t="s">
        <v>21</v>
      </c>
      <c r="C1015">
        <v>8</v>
      </c>
      <c r="D1015">
        <v>500</v>
      </c>
      <c r="E1015">
        <v>3</v>
      </c>
      <c r="F1015" s="8" t="s">
        <v>231</v>
      </c>
      <c r="G1015">
        <v>34</v>
      </c>
      <c r="H1015" s="9" t="s">
        <v>38</v>
      </c>
      <c r="I1015" s="19" t="s">
        <v>217</v>
      </c>
      <c r="J1015" s="47" t="s">
        <v>218</v>
      </c>
      <c r="K1015">
        <v>43</v>
      </c>
      <c r="L1015" s="12">
        <f t="shared" si="59"/>
        <v>13.687325105903</v>
      </c>
      <c r="M1015">
        <v>6</v>
      </c>
      <c r="N1015" s="13">
        <v>14</v>
      </c>
      <c r="P1015" s="13"/>
      <c r="Q1015" s="13"/>
      <c r="R1015" t="s">
        <v>25</v>
      </c>
      <c r="S1015" t="s">
        <v>26</v>
      </c>
      <c r="T1015">
        <f t="shared" si="58"/>
        <v>1.4713874488845724E-2</v>
      </c>
    </row>
    <row r="1016" spans="1:20" x14ac:dyDescent="0.25">
      <c r="A1016" t="s">
        <v>20</v>
      </c>
      <c r="B1016" t="s">
        <v>21</v>
      </c>
      <c r="C1016">
        <v>12</v>
      </c>
      <c r="D1016">
        <v>100</v>
      </c>
      <c r="E1016" s="8">
        <v>3</v>
      </c>
      <c r="F1016" s="8">
        <v>22</v>
      </c>
      <c r="G1016" s="8">
        <v>34</v>
      </c>
      <c r="H1016" s="9" t="s">
        <v>38</v>
      </c>
      <c r="I1016" s="19" t="s">
        <v>217</v>
      </c>
      <c r="J1016" s="47" t="s">
        <v>218</v>
      </c>
      <c r="K1016" s="8">
        <v>20.5</v>
      </c>
      <c r="L1016" s="12">
        <f t="shared" si="59"/>
        <v>6.5253526667677093</v>
      </c>
      <c r="M1016" s="8">
        <v>7</v>
      </c>
      <c r="N1016" s="8">
        <v>10</v>
      </c>
      <c r="P1016" s="13"/>
      <c r="Q1016" s="13"/>
      <c r="R1016" t="s">
        <v>25</v>
      </c>
      <c r="S1016" s="14" t="s">
        <v>26</v>
      </c>
      <c r="T1016">
        <f t="shared" si="58"/>
        <v>3.3442432417184515E-3</v>
      </c>
    </row>
    <row r="1017" spans="1:20" x14ac:dyDescent="0.25">
      <c r="A1017" t="s">
        <v>20</v>
      </c>
      <c r="B1017" t="s">
        <v>21</v>
      </c>
      <c r="C1017">
        <v>12</v>
      </c>
      <c r="D1017">
        <v>100</v>
      </c>
      <c r="E1017" s="8">
        <v>3</v>
      </c>
      <c r="F1017" s="8">
        <v>23</v>
      </c>
      <c r="G1017" s="8">
        <v>35</v>
      </c>
      <c r="H1017" s="9" t="s">
        <v>38</v>
      </c>
      <c r="I1017" s="19" t="s">
        <v>217</v>
      </c>
      <c r="J1017" s="47" t="s">
        <v>218</v>
      </c>
      <c r="K1017" s="8">
        <v>27.5</v>
      </c>
      <c r="L1017" s="12">
        <f t="shared" si="59"/>
        <v>8.753521870054243</v>
      </c>
      <c r="M1017" s="8">
        <v>2.4</v>
      </c>
      <c r="N1017" s="8">
        <v>9</v>
      </c>
      <c r="P1017" s="13"/>
      <c r="Q1017" s="13"/>
      <c r="R1017" t="s">
        <v>25</v>
      </c>
      <c r="S1017" s="14" t="s">
        <v>26</v>
      </c>
      <c r="T1017">
        <f t="shared" si="58"/>
        <v>6.0180462856622907E-3</v>
      </c>
    </row>
    <row r="1018" spans="1:20" x14ac:dyDescent="0.25">
      <c r="A1018" t="s">
        <v>20</v>
      </c>
      <c r="B1018" t="s">
        <v>21</v>
      </c>
      <c r="C1018">
        <v>7</v>
      </c>
      <c r="D1018">
        <v>500</v>
      </c>
      <c r="E1018">
        <v>3</v>
      </c>
      <c r="F1018" s="8">
        <v>33</v>
      </c>
      <c r="G1018" s="8">
        <v>36</v>
      </c>
      <c r="H1018" s="9" t="s">
        <v>38</v>
      </c>
      <c r="I1018" s="19" t="s">
        <v>217</v>
      </c>
      <c r="J1018" s="47" t="s">
        <v>218</v>
      </c>
      <c r="K1018">
        <v>62.5</v>
      </c>
      <c r="L1018" s="12">
        <f t="shared" si="59"/>
        <v>19.894367886486918</v>
      </c>
      <c r="M1018">
        <v>7</v>
      </c>
      <c r="N1018">
        <v>14</v>
      </c>
      <c r="P1018" s="13"/>
      <c r="Q1018" s="13"/>
      <c r="R1018" t="s">
        <v>25</v>
      </c>
      <c r="S1018" t="s">
        <v>26</v>
      </c>
      <c r="T1018">
        <f t="shared" si="58"/>
        <v>3.1084949822635811E-2</v>
      </c>
    </row>
    <row r="1019" spans="1:20" x14ac:dyDescent="0.25">
      <c r="A1019" t="s">
        <v>20</v>
      </c>
      <c r="B1019" t="s">
        <v>21</v>
      </c>
      <c r="C1019">
        <v>12</v>
      </c>
      <c r="D1019">
        <v>100</v>
      </c>
      <c r="E1019" s="8">
        <v>3</v>
      </c>
      <c r="F1019" s="8">
        <v>24</v>
      </c>
      <c r="G1019" s="8">
        <v>36</v>
      </c>
      <c r="H1019" s="9" t="s">
        <v>38</v>
      </c>
      <c r="I1019" s="19" t="s">
        <v>217</v>
      </c>
      <c r="J1019" s="47" t="s">
        <v>218</v>
      </c>
      <c r="K1019" s="8">
        <v>29</v>
      </c>
      <c r="L1019" s="12">
        <f t="shared" si="59"/>
        <v>9.2309866993299305</v>
      </c>
      <c r="M1019" s="8">
        <v>9</v>
      </c>
      <c r="N1019" s="8">
        <v>11</v>
      </c>
      <c r="P1019" s="13"/>
      <c r="Q1019" s="13"/>
      <c r="R1019" t="s">
        <v>25</v>
      </c>
      <c r="S1019" s="14" t="s">
        <v>26</v>
      </c>
      <c r="T1019">
        <f t="shared" si="58"/>
        <v>6.6924653570142002E-3</v>
      </c>
    </row>
    <row r="1020" spans="1:20" x14ac:dyDescent="0.25">
      <c r="A1020" t="s">
        <v>20</v>
      </c>
      <c r="B1020" t="s">
        <v>21</v>
      </c>
      <c r="C1020">
        <v>7</v>
      </c>
      <c r="D1020">
        <v>500</v>
      </c>
      <c r="E1020">
        <v>3</v>
      </c>
      <c r="F1020" s="8">
        <v>34</v>
      </c>
      <c r="G1020" s="8">
        <v>37</v>
      </c>
      <c r="H1020" s="9" t="s">
        <v>38</v>
      </c>
      <c r="I1020" s="19" t="s">
        <v>217</v>
      </c>
      <c r="J1020" s="47" t="s">
        <v>218</v>
      </c>
      <c r="K1020">
        <v>62</v>
      </c>
      <c r="L1020" s="12">
        <f t="shared" si="59"/>
        <v>19.735212943395023</v>
      </c>
      <c r="M1020">
        <v>6</v>
      </c>
      <c r="N1020">
        <v>14</v>
      </c>
      <c r="P1020" s="13"/>
      <c r="Q1020" s="13"/>
      <c r="R1020" t="s">
        <v>25</v>
      </c>
      <c r="S1020" t="s">
        <v>26</v>
      </c>
      <c r="T1020">
        <f t="shared" si="58"/>
        <v>3.0589580062262287E-2</v>
      </c>
    </row>
    <row r="1021" spans="1:20" x14ac:dyDescent="0.25">
      <c r="A1021" t="s">
        <v>20</v>
      </c>
      <c r="B1021" t="s">
        <v>21</v>
      </c>
      <c r="C1021">
        <v>12</v>
      </c>
      <c r="D1021">
        <v>100</v>
      </c>
      <c r="E1021" s="8">
        <v>4</v>
      </c>
      <c r="F1021" s="8">
        <v>26</v>
      </c>
      <c r="G1021" s="8">
        <v>38</v>
      </c>
      <c r="H1021" s="9" t="s">
        <v>38</v>
      </c>
      <c r="I1021" s="19" t="s">
        <v>217</v>
      </c>
      <c r="J1021" s="47" t="s">
        <v>218</v>
      </c>
      <c r="K1021" s="8">
        <v>17.5</v>
      </c>
      <c r="L1021" s="12">
        <f t="shared" si="59"/>
        <v>5.5704230082163368</v>
      </c>
      <c r="M1021" s="8">
        <v>2.1</v>
      </c>
      <c r="N1021" s="8">
        <v>8</v>
      </c>
      <c r="P1021" s="13"/>
      <c r="Q1021" s="13"/>
      <c r="R1021" t="s">
        <v>25</v>
      </c>
      <c r="S1021" s="14" t="s">
        <v>26</v>
      </c>
      <c r="T1021">
        <f t="shared" si="58"/>
        <v>2.4370600660946471E-3</v>
      </c>
    </row>
    <row r="1022" spans="1:20" x14ac:dyDescent="0.25">
      <c r="A1022" t="s">
        <v>20</v>
      </c>
      <c r="B1022" t="s">
        <v>21</v>
      </c>
      <c r="C1022">
        <v>8</v>
      </c>
      <c r="D1022">
        <v>500</v>
      </c>
      <c r="E1022">
        <v>3</v>
      </c>
      <c r="F1022" s="8">
        <v>36</v>
      </c>
      <c r="G1022">
        <v>41</v>
      </c>
      <c r="H1022" s="9" t="s">
        <v>38</v>
      </c>
      <c r="I1022" s="19" t="s">
        <v>217</v>
      </c>
      <c r="J1022" s="47" t="s">
        <v>218</v>
      </c>
      <c r="K1022">
        <v>62</v>
      </c>
      <c r="L1022" s="12">
        <f t="shared" si="59"/>
        <v>19.735212943395023</v>
      </c>
      <c r="M1022">
        <v>5.5</v>
      </c>
      <c r="N1022" s="13">
        <v>12</v>
      </c>
      <c r="P1022" s="13"/>
      <c r="Q1022" s="13"/>
      <c r="R1022" t="s">
        <v>25</v>
      </c>
      <c r="S1022" t="s">
        <v>26</v>
      </c>
      <c r="T1022">
        <f t="shared" si="58"/>
        <v>3.0589580062262287E-2</v>
      </c>
    </row>
    <row r="1023" spans="1:20" x14ac:dyDescent="0.25">
      <c r="A1023" t="s">
        <v>20</v>
      </c>
      <c r="B1023" t="s">
        <v>21</v>
      </c>
      <c r="C1023">
        <v>12</v>
      </c>
      <c r="D1023">
        <v>100</v>
      </c>
      <c r="E1023" s="8">
        <v>4</v>
      </c>
      <c r="F1023" s="8">
        <v>29</v>
      </c>
      <c r="G1023" s="8">
        <v>41</v>
      </c>
      <c r="H1023" s="9" t="s">
        <v>38</v>
      </c>
      <c r="I1023" s="19" t="s">
        <v>217</v>
      </c>
      <c r="J1023" s="47" t="s">
        <v>218</v>
      </c>
      <c r="K1023" s="8">
        <v>19.5</v>
      </c>
      <c r="L1023" s="12">
        <f t="shared" ref="L1023:L1049" si="60">K1023/PI()</f>
        <v>6.2070427805839179</v>
      </c>
      <c r="M1023" s="8">
        <v>8</v>
      </c>
      <c r="N1023" s="8">
        <v>10</v>
      </c>
      <c r="P1023" s="13"/>
      <c r="Q1023" s="13"/>
      <c r="R1023" t="s">
        <v>25</v>
      </c>
      <c r="S1023" s="14" t="s">
        <v>26</v>
      </c>
      <c r="T1023">
        <f t="shared" si="58"/>
        <v>3.0259333555346601E-3</v>
      </c>
    </row>
    <row r="1024" spans="1:20" x14ac:dyDescent="0.25">
      <c r="A1024" t="s">
        <v>20</v>
      </c>
      <c r="B1024" t="s">
        <v>21</v>
      </c>
      <c r="C1024">
        <v>12</v>
      </c>
      <c r="D1024">
        <v>100</v>
      </c>
      <c r="E1024" s="8">
        <v>4</v>
      </c>
      <c r="F1024" s="8">
        <v>30</v>
      </c>
      <c r="G1024" s="8">
        <v>42</v>
      </c>
      <c r="H1024" s="9" t="s">
        <v>38</v>
      </c>
      <c r="I1024" s="19" t="s">
        <v>217</v>
      </c>
      <c r="J1024" s="47" t="s">
        <v>218</v>
      </c>
      <c r="K1024" s="8">
        <v>25</v>
      </c>
      <c r="L1024" s="12">
        <f t="shared" si="60"/>
        <v>7.9577471545947667</v>
      </c>
      <c r="M1024" s="8">
        <v>5</v>
      </c>
      <c r="N1024" s="8">
        <v>10</v>
      </c>
      <c r="P1024" s="13"/>
      <c r="Q1024" s="13"/>
      <c r="R1024" t="s">
        <v>25</v>
      </c>
      <c r="S1024" s="14" t="s">
        <v>26</v>
      </c>
      <c r="T1024">
        <f t="shared" si="58"/>
        <v>4.9735919716217287E-3</v>
      </c>
    </row>
    <row r="1025" spans="1:20" x14ac:dyDescent="0.25">
      <c r="A1025" t="s">
        <v>20</v>
      </c>
      <c r="B1025" t="s">
        <v>21</v>
      </c>
      <c r="C1025">
        <v>12</v>
      </c>
      <c r="D1025">
        <v>100</v>
      </c>
      <c r="E1025" s="8">
        <v>4</v>
      </c>
      <c r="F1025" s="8">
        <v>31</v>
      </c>
      <c r="G1025" s="8">
        <v>43</v>
      </c>
      <c r="H1025" s="9" t="s">
        <v>38</v>
      </c>
      <c r="I1025" s="19" t="s">
        <v>217</v>
      </c>
      <c r="J1025" s="47" t="s">
        <v>218</v>
      </c>
      <c r="K1025" s="8">
        <v>17.5</v>
      </c>
      <c r="L1025" s="12">
        <f t="shared" si="60"/>
        <v>5.5704230082163368</v>
      </c>
      <c r="M1025" s="8">
        <v>3.5</v>
      </c>
      <c r="N1025" s="8">
        <v>8</v>
      </c>
      <c r="P1025" s="13"/>
      <c r="Q1025" s="13"/>
      <c r="R1025" t="s">
        <v>85</v>
      </c>
      <c r="S1025" s="14" t="s">
        <v>26</v>
      </c>
      <c r="T1025">
        <f t="shared" si="58"/>
        <v>2.4370600660946471E-3</v>
      </c>
    </row>
    <row r="1026" spans="1:20" x14ac:dyDescent="0.25">
      <c r="A1026" t="s">
        <v>20</v>
      </c>
      <c r="B1026" t="s">
        <v>21</v>
      </c>
      <c r="C1026">
        <v>12</v>
      </c>
      <c r="D1026">
        <v>100</v>
      </c>
      <c r="E1026" s="8">
        <v>4</v>
      </c>
      <c r="F1026" s="8" t="s">
        <v>232</v>
      </c>
      <c r="G1026" s="8">
        <v>44</v>
      </c>
      <c r="H1026" s="9" t="s">
        <v>38</v>
      </c>
      <c r="I1026" s="19" t="s">
        <v>217</v>
      </c>
      <c r="J1026" s="47" t="s">
        <v>218</v>
      </c>
      <c r="K1026" s="8">
        <v>17.5</v>
      </c>
      <c r="L1026" s="12">
        <f t="shared" si="60"/>
        <v>5.5704230082163368</v>
      </c>
      <c r="M1026" s="8">
        <v>6</v>
      </c>
      <c r="N1026" s="8">
        <v>8</v>
      </c>
      <c r="P1026" s="13"/>
      <c r="Q1026" s="13"/>
      <c r="R1026" t="s">
        <v>25</v>
      </c>
      <c r="S1026" s="14" t="s">
        <v>26</v>
      </c>
      <c r="T1026">
        <f t="shared" si="58"/>
        <v>2.4370600660946471E-3</v>
      </c>
    </row>
    <row r="1027" spans="1:20" x14ac:dyDescent="0.25">
      <c r="A1027" t="s">
        <v>20</v>
      </c>
      <c r="B1027" t="s">
        <v>21</v>
      </c>
      <c r="C1027">
        <v>8</v>
      </c>
      <c r="D1027">
        <v>500</v>
      </c>
      <c r="E1027">
        <v>3</v>
      </c>
      <c r="F1027" s="8">
        <v>40</v>
      </c>
      <c r="G1027">
        <v>45</v>
      </c>
      <c r="H1027" s="9" t="s">
        <v>38</v>
      </c>
      <c r="I1027" s="19" t="s">
        <v>217</v>
      </c>
      <c r="J1027" s="47" t="s">
        <v>218</v>
      </c>
      <c r="K1027">
        <v>93</v>
      </c>
      <c r="L1027" s="12">
        <f t="shared" si="60"/>
        <v>29.602819415092533</v>
      </c>
      <c r="M1027">
        <v>2</v>
      </c>
      <c r="N1027" s="13">
        <v>14</v>
      </c>
      <c r="P1027" s="13"/>
      <c r="Q1027" s="13"/>
      <c r="R1027" t="s">
        <v>25</v>
      </c>
      <c r="S1027" t="s">
        <v>26</v>
      </c>
      <c r="T1027">
        <f t="shared" ref="T1027:T1090" si="61">PI()*(L1027/2)*(L1027/2)/10000</f>
        <v>6.8826555140090132E-2</v>
      </c>
    </row>
    <row r="1028" spans="1:20" x14ac:dyDescent="0.25">
      <c r="A1028" t="s">
        <v>20</v>
      </c>
      <c r="B1028" t="s">
        <v>21</v>
      </c>
      <c r="C1028">
        <v>12</v>
      </c>
      <c r="D1028">
        <v>100</v>
      </c>
      <c r="E1028" s="8">
        <v>4</v>
      </c>
      <c r="F1028" s="8" t="s">
        <v>233</v>
      </c>
      <c r="G1028" s="8">
        <v>45</v>
      </c>
      <c r="H1028" s="9" t="s">
        <v>38</v>
      </c>
      <c r="I1028" s="19" t="s">
        <v>217</v>
      </c>
      <c r="J1028" s="47" t="s">
        <v>218</v>
      </c>
      <c r="K1028" s="8">
        <v>25.5</v>
      </c>
      <c r="L1028" s="12">
        <f t="shared" si="60"/>
        <v>8.1169020976866619</v>
      </c>
      <c r="M1028" s="8">
        <v>5</v>
      </c>
      <c r="N1028" s="8">
        <v>9</v>
      </c>
      <c r="P1028" s="13"/>
      <c r="Q1028" s="13"/>
      <c r="R1028" t="s">
        <v>25</v>
      </c>
      <c r="S1028" s="14" t="s">
        <v>26</v>
      </c>
      <c r="T1028">
        <f t="shared" si="61"/>
        <v>5.1745250872752471E-3</v>
      </c>
    </row>
    <row r="1029" spans="1:20" x14ac:dyDescent="0.25">
      <c r="A1029" t="s">
        <v>20</v>
      </c>
      <c r="B1029" t="s">
        <v>21</v>
      </c>
      <c r="C1029">
        <v>12</v>
      </c>
      <c r="D1029">
        <v>100</v>
      </c>
      <c r="E1029" s="8">
        <v>4</v>
      </c>
      <c r="F1029" s="8" t="s">
        <v>234</v>
      </c>
      <c r="G1029" s="8">
        <v>46</v>
      </c>
      <c r="H1029" s="9" t="s">
        <v>38</v>
      </c>
      <c r="I1029" s="19" t="s">
        <v>217</v>
      </c>
      <c r="J1029" s="47" t="s">
        <v>218</v>
      </c>
      <c r="K1029" s="8">
        <v>27.5</v>
      </c>
      <c r="L1029" s="12">
        <f t="shared" si="60"/>
        <v>8.753521870054243</v>
      </c>
      <c r="M1029" s="8">
        <v>5</v>
      </c>
      <c r="N1029" s="8">
        <v>8</v>
      </c>
      <c r="P1029" s="13"/>
      <c r="Q1029" s="13"/>
      <c r="R1029" t="s">
        <v>25</v>
      </c>
      <c r="S1029" s="14" t="s">
        <v>26</v>
      </c>
      <c r="T1029">
        <f t="shared" si="61"/>
        <v>6.0180462856622907E-3</v>
      </c>
    </row>
    <row r="1030" spans="1:20" x14ac:dyDescent="0.25">
      <c r="A1030" t="s">
        <v>20</v>
      </c>
      <c r="B1030" t="s">
        <v>21</v>
      </c>
      <c r="C1030">
        <v>12</v>
      </c>
      <c r="D1030">
        <v>100</v>
      </c>
      <c r="E1030" s="8">
        <v>4</v>
      </c>
      <c r="F1030" s="8" t="s">
        <v>235</v>
      </c>
      <c r="G1030" s="8">
        <v>47</v>
      </c>
      <c r="H1030" s="9" t="s">
        <v>38</v>
      </c>
      <c r="I1030" s="19" t="s">
        <v>217</v>
      </c>
      <c r="J1030" s="47" t="s">
        <v>218</v>
      </c>
      <c r="K1030" s="8">
        <v>25.5</v>
      </c>
      <c r="L1030" s="12">
        <f t="shared" si="60"/>
        <v>8.1169020976866619</v>
      </c>
      <c r="M1030" s="8">
        <v>4</v>
      </c>
      <c r="N1030" s="8">
        <v>9</v>
      </c>
      <c r="P1030" s="13"/>
      <c r="Q1030" s="13"/>
      <c r="R1030" t="s">
        <v>25</v>
      </c>
      <c r="S1030" s="14" t="s">
        <v>26</v>
      </c>
      <c r="T1030">
        <f t="shared" si="61"/>
        <v>5.1745250872752471E-3</v>
      </c>
    </row>
    <row r="1031" spans="1:20" x14ac:dyDescent="0.25">
      <c r="A1031" t="s">
        <v>20</v>
      </c>
      <c r="B1031" t="s">
        <v>21</v>
      </c>
      <c r="C1031">
        <v>12</v>
      </c>
      <c r="D1031">
        <v>100</v>
      </c>
      <c r="E1031" s="8">
        <v>4</v>
      </c>
      <c r="F1031" s="8" t="s">
        <v>236</v>
      </c>
      <c r="G1031" s="8">
        <v>48</v>
      </c>
      <c r="H1031" s="9" t="s">
        <v>38</v>
      </c>
      <c r="I1031" s="19" t="s">
        <v>217</v>
      </c>
      <c r="J1031" s="47" t="s">
        <v>218</v>
      </c>
      <c r="K1031" s="8">
        <v>31</v>
      </c>
      <c r="L1031" s="12">
        <f t="shared" si="60"/>
        <v>9.8676064716975116</v>
      </c>
      <c r="M1031" s="8">
        <v>2</v>
      </c>
      <c r="N1031" s="8">
        <v>9</v>
      </c>
      <c r="P1031" s="13"/>
      <c r="Q1031" s="13"/>
      <c r="R1031" t="s">
        <v>25</v>
      </c>
      <c r="S1031" s="14" t="s">
        <v>26</v>
      </c>
      <c r="T1031">
        <f t="shared" si="61"/>
        <v>7.6473950155655718E-3</v>
      </c>
    </row>
    <row r="1032" spans="1:20" x14ac:dyDescent="0.25">
      <c r="A1032" t="s">
        <v>20</v>
      </c>
      <c r="B1032" t="s">
        <v>21</v>
      </c>
      <c r="C1032">
        <v>8</v>
      </c>
      <c r="D1032">
        <v>500</v>
      </c>
      <c r="E1032">
        <v>3</v>
      </c>
      <c r="F1032" s="8">
        <v>44</v>
      </c>
      <c r="G1032">
        <v>49</v>
      </c>
      <c r="H1032" s="9" t="s">
        <v>38</v>
      </c>
      <c r="I1032" s="19" t="s">
        <v>217</v>
      </c>
      <c r="J1032" s="47" t="s">
        <v>218</v>
      </c>
      <c r="K1032">
        <v>41</v>
      </c>
      <c r="L1032" s="12">
        <f t="shared" si="60"/>
        <v>13.050705333535419</v>
      </c>
      <c r="M1032">
        <v>8</v>
      </c>
      <c r="N1032" s="13">
        <v>13</v>
      </c>
      <c r="P1032" s="13"/>
      <c r="Q1032" s="13"/>
      <c r="R1032" t="s">
        <v>25</v>
      </c>
      <c r="S1032" t="s">
        <v>26</v>
      </c>
      <c r="T1032">
        <f t="shared" si="61"/>
        <v>1.3376972966873806E-2</v>
      </c>
    </row>
    <row r="1033" spans="1:20" x14ac:dyDescent="0.25">
      <c r="A1033" t="s">
        <v>20</v>
      </c>
      <c r="B1033" t="s">
        <v>21</v>
      </c>
      <c r="C1033">
        <v>12</v>
      </c>
      <c r="D1033">
        <v>100</v>
      </c>
      <c r="E1033" s="8">
        <v>4</v>
      </c>
      <c r="F1033" s="8">
        <v>32</v>
      </c>
      <c r="G1033" s="8">
        <v>49</v>
      </c>
      <c r="H1033" s="9" t="s">
        <v>38</v>
      </c>
      <c r="I1033" s="19" t="s">
        <v>217</v>
      </c>
      <c r="J1033" s="47" t="s">
        <v>218</v>
      </c>
      <c r="K1033" s="8">
        <v>30</v>
      </c>
      <c r="L1033" s="12">
        <f t="shared" si="60"/>
        <v>9.5492965855137211</v>
      </c>
      <c r="M1033" s="8">
        <v>4.5</v>
      </c>
      <c r="N1033" s="8">
        <v>9</v>
      </c>
      <c r="P1033" s="13"/>
      <c r="Q1033" s="13"/>
      <c r="R1033" t="s">
        <v>25</v>
      </c>
      <c r="S1033" s="14" t="s">
        <v>26</v>
      </c>
      <c r="T1033">
        <f t="shared" si="61"/>
        <v>7.1619724391352906E-3</v>
      </c>
    </row>
    <row r="1034" spans="1:20" x14ac:dyDescent="0.25">
      <c r="A1034" t="s">
        <v>20</v>
      </c>
      <c r="B1034" t="s">
        <v>21</v>
      </c>
      <c r="C1034">
        <v>8</v>
      </c>
      <c r="D1034">
        <v>500</v>
      </c>
      <c r="E1034">
        <v>4</v>
      </c>
      <c r="F1034" s="8">
        <v>45</v>
      </c>
      <c r="G1034">
        <v>50</v>
      </c>
      <c r="H1034" s="9" t="s">
        <v>38</v>
      </c>
      <c r="I1034" s="19" t="s">
        <v>217</v>
      </c>
      <c r="J1034" s="47" t="s">
        <v>218</v>
      </c>
      <c r="K1034">
        <v>90</v>
      </c>
      <c r="L1034" s="12">
        <f t="shared" si="60"/>
        <v>28.647889756541161</v>
      </c>
      <c r="M1034">
        <v>2.5</v>
      </c>
      <c r="N1034" s="13">
        <v>12</v>
      </c>
      <c r="P1034" s="13"/>
      <c r="Q1034" s="13"/>
      <c r="R1034" t="s">
        <v>25</v>
      </c>
      <c r="S1034" t="s">
        <v>26</v>
      </c>
      <c r="T1034">
        <f t="shared" si="61"/>
        <v>6.4457751952217604E-2</v>
      </c>
    </row>
    <row r="1035" spans="1:20" x14ac:dyDescent="0.25">
      <c r="A1035" t="s">
        <v>20</v>
      </c>
      <c r="B1035" t="s">
        <v>21</v>
      </c>
      <c r="C1035">
        <v>12</v>
      </c>
      <c r="D1035">
        <v>100</v>
      </c>
      <c r="E1035" s="8">
        <v>4</v>
      </c>
      <c r="F1035" s="8">
        <v>33</v>
      </c>
      <c r="G1035" s="8">
        <v>50</v>
      </c>
      <c r="H1035" s="9" t="s">
        <v>38</v>
      </c>
      <c r="I1035" s="19" t="s">
        <v>217</v>
      </c>
      <c r="J1035" s="47" t="s">
        <v>218</v>
      </c>
      <c r="K1035" s="8">
        <v>16</v>
      </c>
      <c r="L1035" s="12">
        <f t="shared" si="60"/>
        <v>5.0929581789406511</v>
      </c>
      <c r="M1035" s="8">
        <v>5</v>
      </c>
      <c r="N1035" s="8">
        <v>8</v>
      </c>
      <c r="P1035" s="13"/>
      <c r="Q1035" s="13"/>
      <c r="R1035" t="s">
        <v>25</v>
      </c>
      <c r="S1035" s="14" t="s">
        <v>26</v>
      </c>
      <c r="T1035">
        <f t="shared" si="61"/>
        <v>2.0371832715762603E-3</v>
      </c>
    </row>
    <row r="1036" spans="1:20" x14ac:dyDescent="0.25">
      <c r="A1036" t="s">
        <v>20</v>
      </c>
      <c r="B1036" t="s">
        <v>21</v>
      </c>
      <c r="C1036">
        <v>12</v>
      </c>
      <c r="D1036">
        <v>100</v>
      </c>
      <c r="E1036" s="8">
        <v>4</v>
      </c>
      <c r="F1036" s="8">
        <v>35</v>
      </c>
      <c r="G1036" s="8">
        <v>52</v>
      </c>
      <c r="H1036" s="9" t="s">
        <v>38</v>
      </c>
      <c r="I1036" s="19" t="s">
        <v>217</v>
      </c>
      <c r="J1036" s="47" t="s">
        <v>218</v>
      </c>
      <c r="K1036" s="8">
        <v>18</v>
      </c>
      <c r="L1036" s="12">
        <f t="shared" si="60"/>
        <v>5.7295779513082321</v>
      </c>
      <c r="M1036" s="8">
        <v>2</v>
      </c>
      <c r="N1036" s="8">
        <v>9</v>
      </c>
      <c r="P1036" s="13"/>
      <c r="Q1036" s="13"/>
      <c r="R1036" t="s">
        <v>85</v>
      </c>
      <c r="S1036" s="14" t="s">
        <v>26</v>
      </c>
      <c r="T1036">
        <f t="shared" si="61"/>
        <v>2.5783100780887042E-3</v>
      </c>
    </row>
    <row r="1037" spans="1:20" x14ac:dyDescent="0.25">
      <c r="A1037" t="s">
        <v>20</v>
      </c>
      <c r="B1037" t="s">
        <v>21</v>
      </c>
      <c r="C1037">
        <v>12</v>
      </c>
      <c r="D1037">
        <v>100</v>
      </c>
      <c r="E1037" s="8">
        <v>4</v>
      </c>
      <c r="F1037" s="8" t="s">
        <v>237</v>
      </c>
      <c r="G1037" s="8">
        <v>53</v>
      </c>
      <c r="H1037" s="9" t="s">
        <v>38</v>
      </c>
      <c r="I1037" s="19" t="s">
        <v>217</v>
      </c>
      <c r="J1037" s="47" t="s">
        <v>218</v>
      </c>
      <c r="K1037" s="8">
        <v>19.5</v>
      </c>
      <c r="L1037" s="12">
        <f t="shared" si="60"/>
        <v>6.2070427805839179</v>
      </c>
      <c r="M1037" s="8">
        <v>4.5</v>
      </c>
      <c r="N1037" s="8">
        <v>10</v>
      </c>
      <c r="P1037" s="13"/>
      <c r="Q1037" s="13"/>
      <c r="R1037" t="s">
        <v>25</v>
      </c>
      <c r="S1037" s="14" t="s">
        <v>26</v>
      </c>
      <c r="T1037">
        <f t="shared" si="61"/>
        <v>3.0259333555346601E-3</v>
      </c>
    </row>
    <row r="1038" spans="1:20" x14ac:dyDescent="0.25">
      <c r="A1038" t="s">
        <v>20</v>
      </c>
      <c r="B1038" t="s">
        <v>21</v>
      </c>
      <c r="C1038">
        <v>12</v>
      </c>
      <c r="D1038">
        <v>100</v>
      </c>
      <c r="E1038" s="8">
        <v>4</v>
      </c>
      <c r="F1038" s="8" t="s">
        <v>238</v>
      </c>
      <c r="G1038" s="8">
        <v>54</v>
      </c>
      <c r="H1038" s="9" t="s">
        <v>38</v>
      </c>
      <c r="I1038" s="19" t="s">
        <v>217</v>
      </c>
      <c r="J1038" s="47" t="s">
        <v>218</v>
      </c>
      <c r="K1038" s="8">
        <v>21.5</v>
      </c>
      <c r="L1038" s="12">
        <f t="shared" si="60"/>
        <v>6.8436625529514998</v>
      </c>
      <c r="M1038" s="8">
        <v>4</v>
      </c>
      <c r="N1038" s="8">
        <v>9</v>
      </c>
      <c r="P1038" s="13"/>
      <c r="Q1038" s="13"/>
      <c r="R1038" t="s">
        <v>25</v>
      </c>
      <c r="S1038" s="14" t="s">
        <v>26</v>
      </c>
      <c r="T1038">
        <f t="shared" si="61"/>
        <v>3.6784686222114311E-3</v>
      </c>
    </row>
    <row r="1039" spans="1:20" x14ac:dyDescent="0.25">
      <c r="A1039" t="s">
        <v>20</v>
      </c>
      <c r="B1039" t="s">
        <v>21</v>
      </c>
      <c r="C1039">
        <v>8</v>
      </c>
      <c r="D1039">
        <v>500</v>
      </c>
      <c r="E1039">
        <v>4</v>
      </c>
      <c r="F1039" s="8">
        <v>50</v>
      </c>
      <c r="G1039">
        <v>55</v>
      </c>
      <c r="H1039" s="9" t="s">
        <v>38</v>
      </c>
      <c r="I1039" s="19" t="s">
        <v>217</v>
      </c>
      <c r="J1039" s="47" t="s">
        <v>218</v>
      </c>
      <c r="K1039">
        <v>93</v>
      </c>
      <c r="L1039" s="12">
        <f t="shared" si="60"/>
        <v>29.602819415092533</v>
      </c>
      <c r="M1039">
        <v>8</v>
      </c>
      <c r="N1039" s="13">
        <v>13</v>
      </c>
      <c r="P1039" s="13"/>
      <c r="Q1039" s="13"/>
      <c r="R1039" t="s">
        <v>25</v>
      </c>
      <c r="S1039" t="s">
        <v>26</v>
      </c>
      <c r="T1039">
        <f t="shared" si="61"/>
        <v>6.8826555140090132E-2</v>
      </c>
    </row>
    <row r="1040" spans="1:20" x14ac:dyDescent="0.25">
      <c r="A1040" t="s">
        <v>20</v>
      </c>
      <c r="B1040" t="s">
        <v>21</v>
      </c>
      <c r="C1040">
        <v>12</v>
      </c>
      <c r="D1040">
        <v>100</v>
      </c>
      <c r="E1040" s="8">
        <v>4</v>
      </c>
      <c r="F1040" s="8">
        <v>36</v>
      </c>
      <c r="G1040" s="8">
        <v>55</v>
      </c>
      <c r="H1040" s="9" t="s">
        <v>38</v>
      </c>
      <c r="I1040" s="19" t="s">
        <v>217</v>
      </c>
      <c r="J1040" s="47" t="s">
        <v>218</v>
      </c>
      <c r="K1040" s="8">
        <v>25.5</v>
      </c>
      <c r="L1040" s="12">
        <f t="shared" si="60"/>
        <v>8.1169020976866619</v>
      </c>
      <c r="M1040" s="8">
        <v>4</v>
      </c>
      <c r="N1040" s="8">
        <v>10</v>
      </c>
      <c r="P1040" s="13"/>
      <c r="Q1040" s="13"/>
      <c r="R1040" t="s">
        <v>85</v>
      </c>
      <c r="S1040" s="14" t="s">
        <v>26</v>
      </c>
      <c r="T1040">
        <f t="shared" si="61"/>
        <v>5.1745250872752471E-3</v>
      </c>
    </row>
    <row r="1041" spans="1:20" x14ac:dyDescent="0.25">
      <c r="A1041" t="s">
        <v>20</v>
      </c>
      <c r="B1041" t="s">
        <v>21</v>
      </c>
      <c r="C1041">
        <v>12</v>
      </c>
      <c r="D1041">
        <v>100</v>
      </c>
      <c r="E1041" s="8">
        <v>4</v>
      </c>
      <c r="F1041" s="8" t="s">
        <v>239</v>
      </c>
      <c r="G1041" s="8">
        <v>56</v>
      </c>
      <c r="H1041" s="9" t="s">
        <v>38</v>
      </c>
      <c r="I1041" s="19" t="s">
        <v>217</v>
      </c>
      <c r="J1041" s="47" t="s">
        <v>218</v>
      </c>
      <c r="K1041" s="8">
        <v>21.5</v>
      </c>
      <c r="L1041" s="12">
        <f t="shared" si="60"/>
        <v>6.8436625529514998</v>
      </c>
      <c r="M1041" s="8">
        <v>3</v>
      </c>
      <c r="N1041" s="8">
        <v>10</v>
      </c>
      <c r="P1041" s="13"/>
      <c r="Q1041" s="13"/>
      <c r="R1041" t="s">
        <v>25</v>
      </c>
      <c r="S1041" s="14" t="s">
        <v>26</v>
      </c>
      <c r="T1041">
        <f t="shared" si="61"/>
        <v>3.6784686222114311E-3</v>
      </c>
    </row>
    <row r="1042" spans="1:20" x14ac:dyDescent="0.25">
      <c r="A1042" t="s">
        <v>20</v>
      </c>
      <c r="B1042" t="s">
        <v>21</v>
      </c>
      <c r="C1042">
        <v>12</v>
      </c>
      <c r="D1042">
        <v>100</v>
      </c>
      <c r="E1042" s="8">
        <v>4</v>
      </c>
      <c r="F1042" s="8">
        <v>37</v>
      </c>
      <c r="G1042" s="8">
        <v>57</v>
      </c>
      <c r="H1042" s="9" t="s">
        <v>38</v>
      </c>
      <c r="I1042" s="19" t="s">
        <v>217</v>
      </c>
      <c r="J1042" s="47" t="s">
        <v>218</v>
      </c>
      <c r="K1042" s="8">
        <v>22</v>
      </c>
      <c r="L1042" s="12">
        <f t="shared" si="60"/>
        <v>7.0028174960433951</v>
      </c>
      <c r="M1042" s="8">
        <v>4</v>
      </c>
      <c r="N1042" s="8">
        <v>9</v>
      </c>
      <c r="P1042" s="13"/>
      <c r="Q1042" s="13"/>
      <c r="R1042" t="s">
        <v>85</v>
      </c>
      <c r="S1042" s="14" t="s">
        <v>26</v>
      </c>
      <c r="T1042">
        <f t="shared" si="61"/>
        <v>3.8515496228238677E-3</v>
      </c>
    </row>
    <row r="1043" spans="1:20" x14ac:dyDescent="0.25">
      <c r="A1043" t="s">
        <v>20</v>
      </c>
      <c r="B1043" t="s">
        <v>21</v>
      </c>
      <c r="C1043">
        <v>12</v>
      </c>
      <c r="D1043">
        <v>100</v>
      </c>
      <c r="E1043" s="8">
        <v>4</v>
      </c>
      <c r="F1043" s="8" t="s">
        <v>240</v>
      </c>
      <c r="G1043" s="8">
        <v>58</v>
      </c>
      <c r="H1043" s="9" t="s">
        <v>38</v>
      </c>
      <c r="I1043" s="19" t="s">
        <v>217</v>
      </c>
      <c r="J1043" s="47" t="s">
        <v>218</v>
      </c>
      <c r="K1043" s="8">
        <v>20.5</v>
      </c>
      <c r="L1043" s="12">
        <f t="shared" si="60"/>
        <v>6.5253526667677093</v>
      </c>
      <c r="M1043" s="8">
        <v>5</v>
      </c>
      <c r="N1043" s="8">
        <v>9</v>
      </c>
      <c r="P1043" s="13"/>
      <c r="Q1043" s="13"/>
      <c r="R1043" t="s">
        <v>25</v>
      </c>
      <c r="S1043" s="14" t="s">
        <v>26</v>
      </c>
      <c r="T1043">
        <f t="shared" si="61"/>
        <v>3.3442432417184515E-3</v>
      </c>
    </row>
    <row r="1044" spans="1:20" x14ac:dyDescent="0.25">
      <c r="A1044" t="s">
        <v>20</v>
      </c>
      <c r="B1044" t="s">
        <v>21</v>
      </c>
      <c r="C1044">
        <v>8</v>
      </c>
      <c r="D1044">
        <v>500</v>
      </c>
      <c r="E1044">
        <v>4</v>
      </c>
      <c r="F1044" s="8">
        <v>56</v>
      </c>
      <c r="G1044">
        <v>61</v>
      </c>
      <c r="H1044" s="9" t="s">
        <v>38</v>
      </c>
      <c r="I1044" s="19" t="s">
        <v>217</v>
      </c>
      <c r="J1044" s="47" t="s">
        <v>218</v>
      </c>
      <c r="K1044">
        <v>72</v>
      </c>
      <c r="L1044" s="12">
        <f t="shared" si="60"/>
        <v>22.918311805232928</v>
      </c>
      <c r="M1044">
        <v>5</v>
      </c>
      <c r="N1044" s="13">
        <v>12</v>
      </c>
      <c r="P1044" s="13"/>
      <c r="Q1044" s="13"/>
      <c r="R1044" t="s">
        <v>25</v>
      </c>
      <c r="S1044" t="s">
        <v>26</v>
      </c>
      <c r="T1044">
        <f t="shared" si="61"/>
        <v>4.1252961249419268E-2</v>
      </c>
    </row>
    <row r="1045" spans="1:20" x14ac:dyDescent="0.25">
      <c r="A1045" t="s">
        <v>20</v>
      </c>
      <c r="B1045" t="s">
        <v>21</v>
      </c>
      <c r="C1045">
        <v>8</v>
      </c>
      <c r="D1045">
        <v>500</v>
      </c>
      <c r="E1045">
        <v>4</v>
      </c>
      <c r="F1045" s="8" t="s">
        <v>241</v>
      </c>
      <c r="G1045">
        <v>62</v>
      </c>
      <c r="H1045" s="9" t="s">
        <v>38</v>
      </c>
      <c r="I1045" s="19" t="s">
        <v>217</v>
      </c>
      <c r="J1045" s="47" t="s">
        <v>218</v>
      </c>
      <c r="K1045">
        <v>66</v>
      </c>
      <c r="L1045" s="12">
        <f t="shared" si="60"/>
        <v>21.008452488130185</v>
      </c>
      <c r="M1045">
        <v>7</v>
      </c>
      <c r="N1045" s="13">
        <v>12</v>
      </c>
      <c r="P1045" s="13"/>
      <c r="Q1045" s="13"/>
      <c r="R1045" t="s">
        <v>25</v>
      </c>
      <c r="S1045" t="s">
        <v>26</v>
      </c>
      <c r="T1045">
        <f t="shared" si="61"/>
        <v>3.4663946605414803E-2</v>
      </c>
    </row>
    <row r="1046" spans="1:20" x14ac:dyDescent="0.25">
      <c r="A1046" t="s">
        <v>20</v>
      </c>
      <c r="B1046" t="s">
        <v>21</v>
      </c>
      <c r="C1046">
        <v>3</v>
      </c>
      <c r="D1046">
        <v>500</v>
      </c>
      <c r="E1046" s="8">
        <v>4</v>
      </c>
      <c r="F1046" s="8">
        <v>54</v>
      </c>
      <c r="G1046" s="8">
        <v>63</v>
      </c>
      <c r="H1046" s="9" t="s">
        <v>38</v>
      </c>
      <c r="I1046" s="19" t="s">
        <v>217</v>
      </c>
      <c r="J1046" s="47" t="s">
        <v>218</v>
      </c>
      <c r="K1046">
        <v>96.5</v>
      </c>
      <c r="L1046" s="12">
        <f t="shared" si="60"/>
        <v>30.7169040167358</v>
      </c>
      <c r="M1046">
        <v>4</v>
      </c>
      <c r="N1046" s="8">
        <v>13</v>
      </c>
      <c r="P1046" s="13"/>
      <c r="Q1046" s="13"/>
      <c r="R1046" t="s">
        <v>25</v>
      </c>
      <c r="S1046" s="14" t="s">
        <v>26</v>
      </c>
      <c r="T1046">
        <f t="shared" si="61"/>
        <v>7.4104530940375113E-2</v>
      </c>
    </row>
    <row r="1047" spans="1:20" x14ac:dyDescent="0.25">
      <c r="A1047" t="s">
        <v>20</v>
      </c>
      <c r="B1047" t="s">
        <v>21</v>
      </c>
      <c r="C1047">
        <v>8</v>
      </c>
      <c r="D1047">
        <v>500</v>
      </c>
      <c r="E1047">
        <v>4</v>
      </c>
      <c r="F1047" s="8" t="s">
        <v>242</v>
      </c>
      <c r="G1047">
        <v>63</v>
      </c>
      <c r="H1047" s="9" t="s">
        <v>38</v>
      </c>
      <c r="I1047" s="19" t="s">
        <v>217</v>
      </c>
      <c r="J1047" s="47" t="s">
        <v>218</v>
      </c>
      <c r="K1047">
        <v>50</v>
      </c>
      <c r="L1047" s="12">
        <f t="shared" si="60"/>
        <v>15.915494309189533</v>
      </c>
      <c r="M1047">
        <v>5.5</v>
      </c>
      <c r="N1047" s="13">
        <v>10</v>
      </c>
      <c r="P1047" s="13"/>
      <c r="Q1047" s="13"/>
      <c r="R1047" t="s">
        <v>25</v>
      </c>
      <c r="S1047" t="s">
        <v>26</v>
      </c>
      <c r="T1047">
        <f t="shared" si="61"/>
        <v>1.9894367886486915E-2</v>
      </c>
    </row>
    <row r="1048" spans="1:20" x14ac:dyDescent="0.25">
      <c r="A1048" t="s">
        <v>20</v>
      </c>
      <c r="B1048" t="s">
        <v>21</v>
      </c>
      <c r="C1048">
        <v>8</v>
      </c>
      <c r="D1048">
        <v>500</v>
      </c>
      <c r="E1048">
        <v>4</v>
      </c>
      <c r="F1048" s="8">
        <v>57</v>
      </c>
      <c r="G1048">
        <v>64</v>
      </c>
      <c r="H1048" s="9" t="s">
        <v>38</v>
      </c>
      <c r="I1048" s="19" t="s">
        <v>217</v>
      </c>
      <c r="J1048" s="47" t="s">
        <v>218</v>
      </c>
      <c r="K1048">
        <v>50.5</v>
      </c>
      <c r="L1048" s="12">
        <f t="shared" si="60"/>
        <v>16.074649252281429</v>
      </c>
      <c r="M1048">
        <v>4</v>
      </c>
      <c r="N1048" s="13">
        <v>13</v>
      </c>
      <c r="P1048" s="13"/>
      <c r="Q1048" s="13"/>
      <c r="R1048" t="s">
        <v>25</v>
      </c>
      <c r="S1048" t="s">
        <v>26</v>
      </c>
      <c r="T1048">
        <f t="shared" si="61"/>
        <v>2.0294244681005304E-2</v>
      </c>
    </row>
    <row r="1049" spans="1:20" x14ac:dyDescent="0.25">
      <c r="A1049" t="s">
        <v>20</v>
      </c>
      <c r="B1049" t="s">
        <v>21</v>
      </c>
      <c r="C1049">
        <v>1</v>
      </c>
      <c r="D1049">
        <v>500</v>
      </c>
      <c r="E1049">
        <v>4</v>
      </c>
      <c r="F1049" s="8">
        <v>21</v>
      </c>
      <c r="G1049">
        <v>24</v>
      </c>
      <c r="H1049" s="24" t="s">
        <v>243</v>
      </c>
      <c r="I1049" s="28" t="s">
        <v>244</v>
      </c>
      <c r="J1049" s="25" t="s">
        <v>245</v>
      </c>
      <c r="K1049">
        <v>35</v>
      </c>
      <c r="L1049" s="12">
        <f t="shared" si="60"/>
        <v>11.140846016432674</v>
      </c>
      <c r="M1049">
        <v>3</v>
      </c>
      <c r="N1049">
        <v>10</v>
      </c>
      <c r="P1049" s="13"/>
      <c r="Q1049" s="13"/>
      <c r="R1049" t="s">
        <v>25</v>
      </c>
      <c r="S1049" t="s">
        <v>26</v>
      </c>
      <c r="T1049">
        <f t="shared" si="61"/>
        <v>9.7482402643785885E-3</v>
      </c>
    </row>
    <row r="1050" spans="1:20" x14ac:dyDescent="0.25">
      <c r="A1050" t="s">
        <v>20</v>
      </c>
      <c r="B1050" t="s">
        <v>21</v>
      </c>
      <c r="C1050">
        <v>12</v>
      </c>
      <c r="D1050">
        <v>5</v>
      </c>
      <c r="E1050" s="8"/>
      <c r="F1050" s="8">
        <v>6</v>
      </c>
      <c r="G1050" s="8">
        <v>6</v>
      </c>
      <c r="H1050" s="24" t="s">
        <v>246</v>
      </c>
      <c r="I1050" s="39" t="s">
        <v>247</v>
      </c>
      <c r="J1050" s="25" t="s">
        <v>248</v>
      </c>
      <c r="N1050" s="8">
        <v>5</v>
      </c>
      <c r="O1050">
        <v>1.5</v>
      </c>
      <c r="P1050" s="18">
        <v>1</v>
      </c>
      <c r="Q1050" s="18">
        <f>O1050*P1050</f>
        <v>1.5</v>
      </c>
      <c r="S1050" s="14" t="s">
        <v>26</v>
      </c>
    </row>
    <row r="1051" spans="1:20" x14ac:dyDescent="0.25">
      <c r="A1051" t="s">
        <v>20</v>
      </c>
      <c r="B1051" t="s">
        <v>21</v>
      </c>
      <c r="C1051">
        <v>7</v>
      </c>
      <c r="D1051">
        <v>500</v>
      </c>
      <c r="E1051">
        <v>1</v>
      </c>
      <c r="F1051" s="8">
        <v>2</v>
      </c>
      <c r="G1051" s="8">
        <v>2</v>
      </c>
      <c r="H1051" s="9" t="s">
        <v>137</v>
      </c>
      <c r="I1051" s="10" t="s">
        <v>196</v>
      </c>
      <c r="J1051" s="44" t="s">
        <v>197</v>
      </c>
      <c r="K1051">
        <v>65</v>
      </c>
      <c r="L1051" s="12">
        <f t="shared" ref="L1051:L1062" si="62">K1051/PI()</f>
        <v>20.690142601946395</v>
      </c>
      <c r="M1051">
        <v>4</v>
      </c>
      <c r="N1051">
        <v>7</v>
      </c>
      <c r="P1051" s="13"/>
      <c r="Q1051" s="13"/>
      <c r="R1051" t="s">
        <v>191</v>
      </c>
      <c r="S1051" t="s">
        <v>26</v>
      </c>
      <c r="T1051">
        <f t="shared" si="61"/>
        <v>3.3621481728162893E-2</v>
      </c>
    </row>
    <row r="1052" spans="1:20" x14ac:dyDescent="0.25">
      <c r="A1052" t="s">
        <v>20</v>
      </c>
      <c r="B1052" t="s">
        <v>21</v>
      </c>
      <c r="C1052">
        <v>1</v>
      </c>
      <c r="D1052">
        <v>500</v>
      </c>
      <c r="E1052">
        <v>2</v>
      </c>
      <c r="F1052" s="8">
        <v>4</v>
      </c>
      <c r="G1052">
        <v>5</v>
      </c>
      <c r="H1052" s="9" t="s">
        <v>137</v>
      </c>
      <c r="I1052" s="10" t="s">
        <v>196</v>
      </c>
      <c r="J1052" s="44" t="s">
        <v>197</v>
      </c>
      <c r="K1052">
        <v>64</v>
      </c>
      <c r="L1052" s="12">
        <f t="shared" si="62"/>
        <v>20.371832715762604</v>
      </c>
      <c r="M1052">
        <v>1.8</v>
      </c>
      <c r="N1052">
        <v>5</v>
      </c>
      <c r="P1052" s="13"/>
      <c r="Q1052" s="13"/>
      <c r="R1052" t="s">
        <v>191</v>
      </c>
      <c r="S1052" t="s">
        <v>26</v>
      </c>
      <c r="T1052">
        <f t="shared" si="61"/>
        <v>3.2594932345220165E-2</v>
      </c>
    </row>
    <row r="1053" spans="1:20" x14ac:dyDescent="0.25">
      <c r="A1053" t="s">
        <v>20</v>
      </c>
      <c r="B1053" t="s">
        <v>21</v>
      </c>
      <c r="C1053">
        <v>8</v>
      </c>
      <c r="D1053">
        <v>500</v>
      </c>
      <c r="E1053">
        <v>1</v>
      </c>
      <c r="F1053" s="8">
        <v>6</v>
      </c>
      <c r="G1053">
        <v>7</v>
      </c>
      <c r="H1053" s="9" t="s">
        <v>137</v>
      </c>
      <c r="I1053" s="10" t="s">
        <v>196</v>
      </c>
      <c r="J1053" s="44" t="s">
        <v>197</v>
      </c>
      <c r="K1053">
        <v>64</v>
      </c>
      <c r="L1053" s="12">
        <f t="shared" si="62"/>
        <v>20.371832715762604</v>
      </c>
      <c r="M1053">
        <v>6</v>
      </c>
      <c r="N1053" s="13">
        <v>8</v>
      </c>
      <c r="P1053" s="13"/>
      <c r="Q1053" s="13"/>
      <c r="R1053" t="s">
        <v>25</v>
      </c>
      <c r="S1053" t="s">
        <v>26</v>
      </c>
      <c r="T1053">
        <f t="shared" si="61"/>
        <v>3.2594932345220165E-2</v>
      </c>
    </row>
    <row r="1054" spans="1:20" x14ac:dyDescent="0.25">
      <c r="A1054" t="s">
        <v>20</v>
      </c>
      <c r="B1054" t="s">
        <v>21</v>
      </c>
      <c r="C1054">
        <v>10</v>
      </c>
      <c r="D1054">
        <v>500</v>
      </c>
      <c r="E1054" s="8">
        <v>3</v>
      </c>
      <c r="F1054" s="8">
        <v>12</v>
      </c>
      <c r="G1054" s="8">
        <v>12</v>
      </c>
      <c r="H1054" s="9" t="s">
        <v>137</v>
      </c>
      <c r="I1054" s="10" t="s">
        <v>196</v>
      </c>
      <c r="J1054" s="44" t="s">
        <v>197</v>
      </c>
      <c r="K1054">
        <v>34</v>
      </c>
      <c r="L1054" s="12">
        <f t="shared" si="62"/>
        <v>10.822536130248883</v>
      </c>
      <c r="M1054">
        <v>1.3</v>
      </c>
      <c r="N1054">
        <v>5.5</v>
      </c>
      <c r="P1054" s="13"/>
      <c r="Q1054" s="13"/>
      <c r="R1054" s="14" t="s">
        <v>25</v>
      </c>
      <c r="S1054" s="14" t="s">
        <v>26</v>
      </c>
      <c r="T1054">
        <f t="shared" si="61"/>
        <v>9.1991557107115509E-3</v>
      </c>
    </row>
    <row r="1055" spans="1:20" x14ac:dyDescent="0.25">
      <c r="A1055" t="s">
        <v>20</v>
      </c>
      <c r="B1055" t="s">
        <v>21</v>
      </c>
      <c r="C1055">
        <v>11</v>
      </c>
      <c r="D1055">
        <v>500</v>
      </c>
      <c r="E1055" s="8">
        <v>3</v>
      </c>
      <c r="F1055" s="8">
        <v>11</v>
      </c>
      <c r="G1055" s="8">
        <v>12</v>
      </c>
      <c r="H1055" s="9" t="s">
        <v>137</v>
      </c>
      <c r="I1055" s="10" t="s">
        <v>196</v>
      </c>
      <c r="J1055" s="44" t="s">
        <v>197</v>
      </c>
      <c r="K1055">
        <v>50</v>
      </c>
      <c r="L1055" s="12">
        <f t="shared" si="62"/>
        <v>15.915494309189533</v>
      </c>
      <c r="M1055">
        <v>5</v>
      </c>
      <c r="N1055">
        <v>8</v>
      </c>
      <c r="P1055" s="13"/>
      <c r="Q1055" s="13"/>
      <c r="R1055" t="s">
        <v>25</v>
      </c>
      <c r="S1055" s="14" t="s">
        <v>26</v>
      </c>
      <c r="T1055">
        <f t="shared" si="61"/>
        <v>1.9894367886486915E-2</v>
      </c>
    </row>
    <row r="1056" spans="1:20" x14ac:dyDescent="0.25">
      <c r="A1056" t="s">
        <v>20</v>
      </c>
      <c r="B1056" t="s">
        <v>21</v>
      </c>
      <c r="C1056">
        <v>3</v>
      </c>
      <c r="D1056">
        <v>500</v>
      </c>
      <c r="E1056" s="8">
        <v>2</v>
      </c>
      <c r="F1056" s="8">
        <v>23</v>
      </c>
      <c r="G1056" s="8">
        <v>23</v>
      </c>
      <c r="H1056" s="9" t="s">
        <v>137</v>
      </c>
      <c r="I1056" s="10" t="s">
        <v>196</v>
      </c>
      <c r="J1056" s="44" t="s">
        <v>197</v>
      </c>
      <c r="K1056">
        <v>55</v>
      </c>
      <c r="L1056" s="12">
        <f t="shared" si="62"/>
        <v>17.507043740108486</v>
      </c>
      <c r="M1056">
        <v>5</v>
      </c>
      <c r="N1056" s="8">
        <v>8</v>
      </c>
      <c r="P1056" s="13"/>
      <c r="Q1056" s="13"/>
      <c r="R1056" t="s">
        <v>25</v>
      </c>
      <c r="S1056" s="14" t="s">
        <v>26</v>
      </c>
      <c r="T1056">
        <f t="shared" si="61"/>
        <v>2.4072185142649163E-2</v>
      </c>
    </row>
    <row r="1057" spans="1:20" x14ac:dyDescent="0.25">
      <c r="A1057" t="s">
        <v>20</v>
      </c>
      <c r="B1057" t="s">
        <v>21</v>
      </c>
      <c r="C1057">
        <v>7</v>
      </c>
      <c r="D1057">
        <v>500</v>
      </c>
      <c r="E1057">
        <v>2</v>
      </c>
      <c r="F1057" s="8">
        <v>22</v>
      </c>
      <c r="G1057" s="8">
        <v>25</v>
      </c>
      <c r="H1057" s="9" t="s">
        <v>137</v>
      </c>
      <c r="I1057" s="10" t="s">
        <v>196</v>
      </c>
      <c r="J1057" s="44" t="s">
        <v>197</v>
      </c>
      <c r="K1057">
        <v>72</v>
      </c>
      <c r="L1057" s="12">
        <f t="shared" si="62"/>
        <v>22.918311805232928</v>
      </c>
      <c r="M1057">
        <v>8</v>
      </c>
      <c r="N1057">
        <v>14</v>
      </c>
      <c r="P1057" s="13"/>
      <c r="Q1057" s="13"/>
      <c r="R1057" t="s">
        <v>25</v>
      </c>
      <c r="S1057" t="s">
        <v>26</v>
      </c>
      <c r="T1057">
        <f t="shared" si="61"/>
        <v>4.1252961249419268E-2</v>
      </c>
    </row>
    <row r="1058" spans="1:20" x14ac:dyDescent="0.25">
      <c r="A1058" t="s">
        <v>20</v>
      </c>
      <c r="B1058" t="s">
        <v>21</v>
      </c>
      <c r="C1058">
        <v>7</v>
      </c>
      <c r="D1058">
        <v>500</v>
      </c>
      <c r="E1058">
        <v>4</v>
      </c>
      <c r="F1058" s="8">
        <v>43</v>
      </c>
      <c r="G1058" s="8">
        <v>46</v>
      </c>
      <c r="H1058" s="9" t="s">
        <v>137</v>
      </c>
      <c r="I1058" s="10" t="s">
        <v>196</v>
      </c>
      <c r="J1058" s="44" t="s">
        <v>197</v>
      </c>
      <c r="K1058">
        <v>80</v>
      </c>
      <c r="L1058" s="12">
        <f t="shared" si="62"/>
        <v>25.464790894703256</v>
      </c>
      <c r="M1058">
        <v>3.5</v>
      </c>
      <c r="N1058">
        <v>8</v>
      </c>
      <c r="P1058" s="13"/>
      <c r="Q1058" s="13"/>
      <c r="R1058" t="s">
        <v>25</v>
      </c>
      <c r="S1058" t="s">
        <v>26</v>
      </c>
      <c r="T1058">
        <f t="shared" si="61"/>
        <v>5.0929581789406514E-2</v>
      </c>
    </row>
    <row r="1059" spans="1:20" x14ac:dyDescent="0.25">
      <c r="A1059" t="s">
        <v>20</v>
      </c>
      <c r="B1059" t="s">
        <v>21</v>
      </c>
      <c r="C1059">
        <v>7</v>
      </c>
      <c r="D1059">
        <v>500</v>
      </c>
      <c r="E1059">
        <v>4</v>
      </c>
      <c r="F1059" s="8">
        <v>44</v>
      </c>
      <c r="G1059" s="8">
        <v>47</v>
      </c>
      <c r="H1059" s="9" t="s">
        <v>137</v>
      </c>
      <c r="I1059" s="10" t="s">
        <v>196</v>
      </c>
      <c r="J1059" s="44" t="s">
        <v>197</v>
      </c>
      <c r="K1059">
        <v>55</v>
      </c>
      <c r="L1059" s="12">
        <f t="shared" si="62"/>
        <v>17.507043740108486</v>
      </c>
      <c r="M1059">
        <v>6</v>
      </c>
      <c r="N1059">
        <v>9</v>
      </c>
      <c r="P1059" s="13"/>
      <c r="Q1059" s="13"/>
      <c r="R1059" t="s">
        <v>25</v>
      </c>
      <c r="S1059" t="s">
        <v>26</v>
      </c>
      <c r="T1059">
        <f t="shared" si="61"/>
        <v>2.4072185142649163E-2</v>
      </c>
    </row>
    <row r="1060" spans="1:20" x14ac:dyDescent="0.25">
      <c r="A1060" t="s">
        <v>20</v>
      </c>
      <c r="B1060" t="s">
        <v>21</v>
      </c>
      <c r="C1060">
        <v>9</v>
      </c>
      <c r="D1060">
        <v>100</v>
      </c>
      <c r="E1060" s="8">
        <v>1</v>
      </c>
      <c r="F1060" s="8">
        <v>1</v>
      </c>
      <c r="G1060" s="8">
        <v>1</v>
      </c>
      <c r="H1060" s="9" t="s">
        <v>38</v>
      </c>
      <c r="I1060" s="10" t="s">
        <v>175</v>
      </c>
      <c r="J1060" s="25" t="s">
        <v>176</v>
      </c>
      <c r="K1060" s="8">
        <v>22</v>
      </c>
      <c r="L1060" s="12">
        <f t="shared" si="62"/>
        <v>7.0028174960433951</v>
      </c>
      <c r="M1060" s="8">
        <v>7.5</v>
      </c>
      <c r="N1060" s="8">
        <v>9</v>
      </c>
      <c r="P1060" s="13"/>
      <c r="Q1060" s="13"/>
      <c r="R1060" t="s">
        <v>25</v>
      </c>
      <c r="S1060" s="14" t="s">
        <v>26</v>
      </c>
      <c r="T1060">
        <f t="shared" si="61"/>
        <v>3.8515496228238677E-3</v>
      </c>
    </row>
    <row r="1061" spans="1:20" x14ac:dyDescent="0.25">
      <c r="A1061" t="s">
        <v>20</v>
      </c>
      <c r="B1061" t="s">
        <v>21</v>
      </c>
      <c r="C1061">
        <v>9</v>
      </c>
      <c r="D1061">
        <v>100</v>
      </c>
      <c r="E1061" s="8">
        <v>1</v>
      </c>
      <c r="F1061" s="8">
        <v>4</v>
      </c>
      <c r="G1061" s="8">
        <v>4</v>
      </c>
      <c r="H1061" s="9" t="s">
        <v>38</v>
      </c>
      <c r="I1061" s="10" t="s">
        <v>175</v>
      </c>
      <c r="J1061" s="25" t="s">
        <v>176</v>
      </c>
      <c r="K1061" s="8">
        <v>27</v>
      </c>
      <c r="L1061" s="12">
        <f t="shared" si="62"/>
        <v>8.5943669269623477</v>
      </c>
      <c r="M1061" s="8">
        <v>5</v>
      </c>
      <c r="N1061" s="8">
        <v>10</v>
      </c>
      <c r="P1061" s="13"/>
      <c r="Q1061" s="13"/>
      <c r="R1061" t="s">
        <v>25</v>
      </c>
      <c r="S1061" s="14" t="s">
        <v>26</v>
      </c>
      <c r="T1061">
        <f t="shared" si="61"/>
        <v>5.8011976756995841E-3</v>
      </c>
    </row>
    <row r="1062" spans="1:20" x14ac:dyDescent="0.25">
      <c r="A1062" t="s">
        <v>20</v>
      </c>
      <c r="B1062" t="s">
        <v>21</v>
      </c>
      <c r="C1062">
        <v>9</v>
      </c>
      <c r="D1062">
        <v>100</v>
      </c>
      <c r="E1062" s="8">
        <v>1</v>
      </c>
      <c r="F1062" s="8">
        <v>6</v>
      </c>
      <c r="G1062" s="8">
        <v>6</v>
      </c>
      <c r="H1062" s="9" t="s">
        <v>38</v>
      </c>
      <c r="I1062" s="10" t="s">
        <v>175</v>
      </c>
      <c r="J1062" s="25" t="s">
        <v>176</v>
      </c>
      <c r="K1062" s="8">
        <v>18.5</v>
      </c>
      <c r="L1062" s="12">
        <f t="shared" si="62"/>
        <v>5.8887328944001274</v>
      </c>
      <c r="M1062" s="8">
        <v>7</v>
      </c>
      <c r="N1062" s="8">
        <v>10</v>
      </c>
      <c r="P1062" s="13"/>
      <c r="Q1062" s="13"/>
      <c r="R1062" t="s">
        <v>25</v>
      </c>
      <c r="S1062" s="14" t="s">
        <v>26</v>
      </c>
      <c r="T1062">
        <f t="shared" si="61"/>
        <v>2.723538963660059E-3</v>
      </c>
    </row>
    <row r="1063" spans="1:20" x14ac:dyDescent="0.25">
      <c r="A1063" t="s">
        <v>20</v>
      </c>
      <c r="B1063" t="s">
        <v>21</v>
      </c>
      <c r="C1063">
        <v>12</v>
      </c>
      <c r="D1063">
        <v>5</v>
      </c>
      <c r="E1063" s="8"/>
      <c r="F1063" s="8">
        <v>7</v>
      </c>
      <c r="G1063" s="8">
        <v>7</v>
      </c>
      <c r="H1063" s="24" t="s">
        <v>246</v>
      </c>
      <c r="I1063" s="39" t="s">
        <v>247</v>
      </c>
      <c r="J1063" s="25" t="s">
        <v>248</v>
      </c>
      <c r="N1063" s="8">
        <v>5</v>
      </c>
      <c r="O1063">
        <v>1</v>
      </c>
      <c r="P1063" s="18">
        <v>1</v>
      </c>
      <c r="Q1063" s="18">
        <f>O1063*P1063</f>
        <v>1</v>
      </c>
      <c r="S1063" s="14" t="s">
        <v>26</v>
      </c>
    </row>
    <row r="1064" spans="1:20" x14ac:dyDescent="0.25">
      <c r="A1064" t="s">
        <v>20</v>
      </c>
      <c r="B1064" t="s">
        <v>21</v>
      </c>
      <c r="C1064">
        <v>12</v>
      </c>
      <c r="D1064">
        <v>5</v>
      </c>
      <c r="E1064" s="8"/>
      <c r="F1064" s="8">
        <v>8</v>
      </c>
      <c r="G1064" s="8">
        <v>8</v>
      </c>
      <c r="H1064" s="9" t="s">
        <v>27</v>
      </c>
      <c r="I1064" s="19" t="s">
        <v>28</v>
      </c>
      <c r="J1064" s="20" t="s">
        <v>29</v>
      </c>
      <c r="N1064" s="8">
        <v>2.4</v>
      </c>
      <c r="O1064">
        <v>1</v>
      </c>
      <c r="P1064" s="18">
        <v>0.9</v>
      </c>
      <c r="Q1064" s="18">
        <f>O1064*P1064</f>
        <v>0.9</v>
      </c>
      <c r="S1064" s="14" t="s">
        <v>26</v>
      </c>
    </row>
    <row r="1065" spans="1:20" x14ac:dyDescent="0.25">
      <c r="A1065" t="s">
        <v>20</v>
      </c>
      <c r="B1065" t="s">
        <v>21</v>
      </c>
      <c r="C1065">
        <v>9</v>
      </c>
      <c r="D1065">
        <v>100</v>
      </c>
      <c r="E1065" s="8">
        <v>1</v>
      </c>
      <c r="F1065" s="8">
        <v>8</v>
      </c>
      <c r="G1065" s="8">
        <v>8</v>
      </c>
      <c r="H1065" s="9" t="s">
        <v>38</v>
      </c>
      <c r="I1065" s="10" t="s">
        <v>175</v>
      </c>
      <c r="J1065" s="25" t="s">
        <v>176</v>
      </c>
      <c r="K1065" s="8">
        <v>17</v>
      </c>
      <c r="L1065" s="12">
        <f>K1065/PI()</f>
        <v>5.4112680651244416</v>
      </c>
      <c r="M1065" s="8">
        <v>7</v>
      </c>
      <c r="N1065" s="8">
        <v>9</v>
      </c>
      <c r="P1065" s="13"/>
      <c r="Q1065" s="13"/>
      <c r="R1065" t="s">
        <v>25</v>
      </c>
      <c r="S1065" s="14" t="s">
        <v>26</v>
      </c>
      <c r="T1065">
        <f t="shared" si="61"/>
        <v>2.2997889276778877E-3</v>
      </c>
    </row>
    <row r="1066" spans="1:20" x14ac:dyDescent="0.25">
      <c r="A1066" t="s">
        <v>20</v>
      </c>
      <c r="B1066" t="s">
        <v>21</v>
      </c>
      <c r="C1066">
        <v>12</v>
      </c>
      <c r="D1066">
        <v>5</v>
      </c>
      <c r="E1066" s="8"/>
      <c r="F1066" s="8">
        <v>9</v>
      </c>
      <c r="G1066" s="8">
        <v>9</v>
      </c>
      <c r="H1066" s="9" t="s">
        <v>52</v>
      </c>
      <c r="I1066" s="19" t="s">
        <v>124</v>
      </c>
      <c r="J1066" s="20" t="s">
        <v>125</v>
      </c>
      <c r="N1066">
        <v>1.2</v>
      </c>
      <c r="O1066">
        <v>0.9</v>
      </c>
      <c r="P1066" s="18">
        <v>0.8</v>
      </c>
      <c r="Q1066" s="18">
        <f>O1066*P1066</f>
        <v>0.72000000000000008</v>
      </c>
      <c r="S1066" s="14" t="s">
        <v>26</v>
      </c>
    </row>
    <row r="1067" spans="1:20" x14ac:dyDescent="0.25">
      <c r="A1067" t="s">
        <v>20</v>
      </c>
      <c r="B1067" t="s">
        <v>21</v>
      </c>
      <c r="C1067">
        <v>12</v>
      </c>
      <c r="D1067">
        <v>5</v>
      </c>
      <c r="E1067" s="8"/>
      <c r="F1067" s="8">
        <v>10</v>
      </c>
      <c r="G1067" s="8">
        <v>10</v>
      </c>
      <c r="H1067" s="9" t="s">
        <v>52</v>
      </c>
      <c r="I1067" s="19" t="s">
        <v>124</v>
      </c>
      <c r="J1067" s="20" t="s">
        <v>125</v>
      </c>
      <c r="N1067">
        <v>1.2</v>
      </c>
      <c r="O1067">
        <v>0.9</v>
      </c>
      <c r="P1067" s="18">
        <v>0.8</v>
      </c>
      <c r="Q1067" s="18">
        <f>O1067*P1067</f>
        <v>0.72000000000000008</v>
      </c>
      <c r="S1067" s="14" t="s">
        <v>26</v>
      </c>
    </row>
    <row r="1068" spans="1:20" x14ac:dyDescent="0.25">
      <c r="A1068" t="s">
        <v>20</v>
      </c>
      <c r="B1068" t="s">
        <v>21</v>
      </c>
      <c r="C1068">
        <v>12</v>
      </c>
      <c r="D1068">
        <v>5</v>
      </c>
      <c r="E1068" s="8"/>
      <c r="F1068" s="8">
        <v>11</v>
      </c>
      <c r="G1068" s="8">
        <v>11</v>
      </c>
      <c r="H1068" s="48" t="s">
        <v>99</v>
      </c>
      <c r="I1068" s="34" t="s">
        <v>249</v>
      </c>
      <c r="J1068" s="49" t="s">
        <v>250</v>
      </c>
      <c r="N1068">
        <v>9</v>
      </c>
      <c r="O1068">
        <v>1</v>
      </c>
      <c r="P1068" s="18">
        <v>1</v>
      </c>
      <c r="Q1068" s="18">
        <f>O1068*P1068</f>
        <v>1</v>
      </c>
      <c r="S1068" s="14" t="s">
        <v>26</v>
      </c>
    </row>
    <row r="1069" spans="1:20" x14ac:dyDescent="0.25">
      <c r="A1069" t="s">
        <v>20</v>
      </c>
      <c r="B1069" t="s">
        <v>21</v>
      </c>
      <c r="C1069">
        <v>9</v>
      </c>
      <c r="D1069">
        <v>100</v>
      </c>
      <c r="E1069" s="8">
        <v>2</v>
      </c>
      <c r="F1069" s="8">
        <v>14</v>
      </c>
      <c r="G1069" s="8">
        <v>14</v>
      </c>
      <c r="H1069" s="9" t="s">
        <v>38</v>
      </c>
      <c r="I1069" s="10" t="s">
        <v>175</v>
      </c>
      <c r="J1069" s="25" t="s">
        <v>176</v>
      </c>
      <c r="K1069" s="8">
        <v>17</v>
      </c>
      <c r="L1069" s="12">
        <f>K1069/PI()</f>
        <v>5.4112680651244416</v>
      </c>
      <c r="M1069" s="8">
        <v>9</v>
      </c>
      <c r="N1069" s="8">
        <v>12</v>
      </c>
      <c r="P1069" s="13"/>
      <c r="Q1069" s="13"/>
      <c r="R1069" t="s">
        <v>25</v>
      </c>
      <c r="S1069" s="14" t="s">
        <v>26</v>
      </c>
      <c r="T1069">
        <f t="shared" si="61"/>
        <v>2.2997889276778877E-3</v>
      </c>
    </row>
    <row r="1070" spans="1:20" x14ac:dyDescent="0.25">
      <c r="A1070" t="s">
        <v>20</v>
      </c>
      <c r="B1070" t="s">
        <v>21</v>
      </c>
      <c r="C1070">
        <v>9</v>
      </c>
      <c r="D1070">
        <v>100</v>
      </c>
      <c r="E1070" s="8">
        <v>2</v>
      </c>
      <c r="F1070" s="8">
        <v>16</v>
      </c>
      <c r="G1070" s="8">
        <v>16</v>
      </c>
      <c r="H1070" s="9" t="s">
        <v>38</v>
      </c>
      <c r="I1070" s="10" t="s">
        <v>175</v>
      </c>
      <c r="J1070" s="25" t="s">
        <v>176</v>
      </c>
      <c r="K1070" s="8">
        <v>19.5</v>
      </c>
      <c r="L1070" s="12">
        <f>K1070/PI()</f>
        <v>6.2070427805839179</v>
      </c>
      <c r="M1070" s="8">
        <v>4</v>
      </c>
      <c r="N1070" s="8">
        <v>9</v>
      </c>
      <c r="P1070" s="13"/>
      <c r="Q1070" s="13"/>
      <c r="R1070" t="s">
        <v>25</v>
      </c>
      <c r="S1070" s="14" t="s">
        <v>26</v>
      </c>
      <c r="T1070">
        <f t="shared" si="61"/>
        <v>3.0259333555346601E-3</v>
      </c>
    </row>
    <row r="1071" spans="1:20" x14ac:dyDescent="0.25">
      <c r="A1071" t="s">
        <v>20</v>
      </c>
      <c r="B1071" t="s">
        <v>21</v>
      </c>
      <c r="C1071">
        <v>9</v>
      </c>
      <c r="D1071">
        <v>100</v>
      </c>
      <c r="E1071" s="8">
        <v>2</v>
      </c>
      <c r="F1071" s="8">
        <v>18</v>
      </c>
      <c r="G1071" s="8">
        <v>18</v>
      </c>
      <c r="H1071" s="9" t="s">
        <v>38</v>
      </c>
      <c r="I1071" s="10" t="s">
        <v>175</v>
      </c>
      <c r="J1071" s="25" t="s">
        <v>176</v>
      </c>
      <c r="K1071" s="8">
        <v>18</v>
      </c>
      <c r="L1071" s="12">
        <f>K1071/PI()</f>
        <v>5.7295779513082321</v>
      </c>
      <c r="M1071" s="8">
        <v>5</v>
      </c>
      <c r="N1071" s="8">
        <v>8</v>
      </c>
      <c r="P1071" s="13"/>
      <c r="Q1071" s="13"/>
      <c r="R1071" t="s">
        <v>25</v>
      </c>
      <c r="S1071" s="14" t="s">
        <v>26</v>
      </c>
      <c r="T1071">
        <f t="shared" si="61"/>
        <v>2.5783100780887042E-3</v>
      </c>
    </row>
    <row r="1072" spans="1:20" x14ac:dyDescent="0.25">
      <c r="A1072" t="s">
        <v>20</v>
      </c>
      <c r="B1072" t="s">
        <v>21</v>
      </c>
      <c r="C1072">
        <v>12</v>
      </c>
      <c r="D1072">
        <v>5</v>
      </c>
      <c r="E1072" s="8"/>
      <c r="F1072" s="8">
        <v>12</v>
      </c>
      <c r="G1072" s="8">
        <v>12</v>
      </c>
      <c r="H1072" s="9" t="s">
        <v>99</v>
      </c>
      <c r="I1072" s="19" t="s">
        <v>100</v>
      </c>
      <c r="J1072" s="11" t="s">
        <v>101</v>
      </c>
      <c r="N1072">
        <v>5</v>
      </c>
      <c r="O1072">
        <v>2</v>
      </c>
      <c r="P1072" s="18">
        <v>1</v>
      </c>
      <c r="Q1072" s="18">
        <f>O1072*P1072</f>
        <v>2</v>
      </c>
      <c r="S1072" s="14" t="s">
        <v>26</v>
      </c>
    </row>
    <row r="1073" spans="1:20" x14ac:dyDescent="0.25">
      <c r="A1073" t="s">
        <v>20</v>
      </c>
      <c r="B1073" t="s">
        <v>21</v>
      </c>
      <c r="C1073">
        <v>9</v>
      </c>
      <c r="D1073">
        <v>100</v>
      </c>
      <c r="E1073" s="8">
        <v>2</v>
      </c>
      <c r="F1073" s="8">
        <v>22</v>
      </c>
      <c r="G1073" s="8">
        <v>22</v>
      </c>
      <c r="H1073" s="9" t="s">
        <v>38</v>
      </c>
      <c r="I1073" s="10" t="s">
        <v>175</v>
      </c>
      <c r="J1073" s="25" t="s">
        <v>176</v>
      </c>
      <c r="K1073" s="8">
        <v>18.5</v>
      </c>
      <c r="L1073" s="12">
        <f>K1073/PI()</f>
        <v>5.8887328944001274</v>
      </c>
      <c r="M1073" s="8">
        <v>8</v>
      </c>
      <c r="N1073" s="8">
        <v>11</v>
      </c>
      <c r="P1073" s="13"/>
      <c r="Q1073" s="13"/>
      <c r="R1073" t="s">
        <v>25</v>
      </c>
      <c r="S1073" s="14" t="s">
        <v>26</v>
      </c>
      <c r="T1073">
        <f t="shared" si="61"/>
        <v>2.723538963660059E-3</v>
      </c>
    </row>
    <row r="1074" spans="1:20" x14ac:dyDescent="0.25">
      <c r="A1074" t="s">
        <v>20</v>
      </c>
      <c r="B1074" t="s">
        <v>21</v>
      </c>
      <c r="C1074">
        <v>12</v>
      </c>
      <c r="D1074">
        <v>5</v>
      </c>
      <c r="E1074" s="8"/>
      <c r="F1074" s="8">
        <v>13</v>
      </c>
      <c r="G1074" s="8">
        <v>13</v>
      </c>
      <c r="H1074" s="9" t="s">
        <v>115</v>
      </c>
      <c r="I1074" s="19" t="s">
        <v>116</v>
      </c>
      <c r="J1074" s="11" t="s">
        <v>117</v>
      </c>
      <c r="N1074">
        <v>0.8</v>
      </c>
      <c r="O1074">
        <v>0.15</v>
      </c>
      <c r="P1074" s="18">
        <v>0.2</v>
      </c>
      <c r="Q1074" s="18">
        <f>O1074*P1074</f>
        <v>0.03</v>
      </c>
      <c r="S1074" s="14" t="s">
        <v>26</v>
      </c>
    </row>
    <row r="1075" spans="1:20" x14ac:dyDescent="0.25">
      <c r="A1075" t="s">
        <v>20</v>
      </c>
      <c r="B1075" t="s">
        <v>21</v>
      </c>
      <c r="C1075">
        <v>12</v>
      </c>
      <c r="D1075">
        <v>5</v>
      </c>
      <c r="E1075" s="8"/>
      <c r="F1075" s="8">
        <v>14</v>
      </c>
      <c r="G1075" s="8">
        <v>14</v>
      </c>
      <c r="H1075" s="48" t="s">
        <v>99</v>
      </c>
      <c r="I1075" s="34" t="s">
        <v>249</v>
      </c>
      <c r="J1075" s="49" t="s">
        <v>250</v>
      </c>
      <c r="N1075">
        <v>4</v>
      </c>
      <c r="O1075">
        <v>2</v>
      </c>
      <c r="P1075" s="18">
        <v>2</v>
      </c>
      <c r="Q1075" s="18">
        <f>O1075*P1075</f>
        <v>4</v>
      </c>
      <c r="S1075" s="14" t="s">
        <v>26</v>
      </c>
    </row>
    <row r="1076" spans="1:20" x14ac:dyDescent="0.25">
      <c r="A1076" t="s">
        <v>20</v>
      </c>
      <c r="B1076" t="s">
        <v>21</v>
      </c>
      <c r="C1076">
        <v>12</v>
      </c>
      <c r="D1076">
        <v>5</v>
      </c>
      <c r="E1076" s="8"/>
      <c r="F1076" s="8">
        <v>15</v>
      </c>
      <c r="G1076" s="8">
        <v>15</v>
      </c>
      <c r="H1076" s="48" t="s">
        <v>99</v>
      </c>
      <c r="I1076" s="34" t="s">
        <v>249</v>
      </c>
      <c r="J1076" s="49" t="s">
        <v>250</v>
      </c>
      <c r="N1076">
        <v>8</v>
      </c>
      <c r="O1076">
        <v>2</v>
      </c>
      <c r="P1076" s="18">
        <v>2</v>
      </c>
      <c r="Q1076" s="18">
        <f>O1076*P1076</f>
        <v>4</v>
      </c>
      <c r="S1076" s="14" t="s">
        <v>26</v>
      </c>
    </row>
    <row r="1077" spans="1:20" x14ac:dyDescent="0.25">
      <c r="A1077" t="s">
        <v>20</v>
      </c>
      <c r="B1077" t="s">
        <v>21</v>
      </c>
      <c r="C1077">
        <v>9</v>
      </c>
      <c r="D1077">
        <v>500</v>
      </c>
      <c r="E1077" s="8">
        <v>4</v>
      </c>
      <c r="F1077" s="8">
        <v>24</v>
      </c>
      <c r="G1077" s="8">
        <v>27</v>
      </c>
      <c r="H1077" s="9" t="s">
        <v>38</v>
      </c>
      <c r="I1077" s="10" t="s">
        <v>175</v>
      </c>
      <c r="J1077" s="25" t="s">
        <v>176</v>
      </c>
      <c r="K1077">
        <v>32</v>
      </c>
      <c r="L1077" s="12">
        <f t="shared" ref="L1077:L1107" si="63">K1077/PI()</f>
        <v>10.185916357881302</v>
      </c>
      <c r="M1077">
        <v>6</v>
      </c>
      <c r="N1077">
        <v>12</v>
      </c>
      <c r="P1077" s="13"/>
      <c r="Q1077" s="13"/>
      <c r="R1077" t="s">
        <v>25</v>
      </c>
      <c r="S1077" s="14" t="s">
        <v>26</v>
      </c>
      <c r="T1077">
        <f t="shared" si="61"/>
        <v>8.1487330863050413E-3</v>
      </c>
    </row>
    <row r="1078" spans="1:20" x14ac:dyDescent="0.25">
      <c r="A1078" t="s">
        <v>20</v>
      </c>
      <c r="B1078" t="s">
        <v>21</v>
      </c>
      <c r="C1078">
        <v>10</v>
      </c>
      <c r="D1078">
        <v>100</v>
      </c>
      <c r="E1078" s="8">
        <v>3</v>
      </c>
      <c r="F1078">
        <v>36</v>
      </c>
      <c r="G1078">
        <v>36</v>
      </c>
      <c r="H1078" s="9" t="s">
        <v>38</v>
      </c>
      <c r="I1078" s="10" t="s">
        <v>175</v>
      </c>
      <c r="J1078" s="25" t="s">
        <v>176</v>
      </c>
      <c r="K1078">
        <v>22</v>
      </c>
      <c r="L1078" s="12">
        <f t="shared" si="63"/>
        <v>7.0028174960433951</v>
      </c>
      <c r="M1078">
        <v>6</v>
      </c>
      <c r="N1078">
        <v>9</v>
      </c>
      <c r="P1078" s="13"/>
      <c r="Q1078" s="13"/>
      <c r="R1078" s="14" t="s">
        <v>25</v>
      </c>
      <c r="S1078" s="14" t="s">
        <v>26</v>
      </c>
      <c r="T1078">
        <f t="shared" si="61"/>
        <v>3.8515496228238677E-3</v>
      </c>
    </row>
    <row r="1079" spans="1:20" x14ac:dyDescent="0.25">
      <c r="A1079" t="s">
        <v>20</v>
      </c>
      <c r="B1079" t="s">
        <v>21</v>
      </c>
      <c r="C1079">
        <v>9</v>
      </c>
      <c r="D1079">
        <v>100</v>
      </c>
      <c r="E1079" s="8">
        <v>4</v>
      </c>
      <c r="F1079" s="8">
        <v>42</v>
      </c>
      <c r="G1079" s="8">
        <v>42</v>
      </c>
      <c r="H1079" s="9" t="s">
        <v>38</v>
      </c>
      <c r="I1079" s="10" t="s">
        <v>175</v>
      </c>
      <c r="J1079" s="25" t="s">
        <v>176</v>
      </c>
      <c r="K1079" s="8">
        <v>23.5</v>
      </c>
      <c r="L1079" s="12">
        <f t="shared" si="63"/>
        <v>7.4802823253190809</v>
      </c>
      <c r="M1079" s="8">
        <v>8</v>
      </c>
      <c r="N1079" s="8">
        <v>12</v>
      </c>
      <c r="P1079" s="13"/>
      <c r="Q1079" s="13"/>
      <c r="R1079" t="s">
        <v>25</v>
      </c>
      <c r="S1079" s="14" t="s">
        <v>26</v>
      </c>
      <c r="T1079">
        <f t="shared" si="61"/>
        <v>4.3946658661249598E-3</v>
      </c>
    </row>
    <row r="1080" spans="1:20" x14ac:dyDescent="0.25">
      <c r="A1080" t="s">
        <v>20</v>
      </c>
      <c r="B1080" t="s">
        <v>21</v>
      </c>
      <c r="C1080">
        <v>11</v>
      </c>
      <c r="D1080">
        <v>500</v>
      </c>
      <c r="E1080" s="8">
        <v>1</v>
      </c>
      <c r="F1080" s="8">
        <v>1</v>
      </c>
      <c r="G1080" s="8">
        <v>1</v>
      </c>
      <c r="H1080" s="9" t="s">
        <v>49</v>
      </c>
      <c r="I1080" s="10" t="s">
        <v>50</v>
      </c>
      <c r="J1080" s="11" t="s">
        <v>51</v>
      </c>
      <c r="K1080">
        <v>46</v>
      </c>
      <c r="L1080" s="12">
        <f t="shared" si="63"/>
        <v>14.642254764454371</v>
      </c>
      <c r="M1080">
        <v>3.5</v>
      </c>
      <c r="N1080">
        <v>8</v>
      </c>
      <c r="P1080" s="13"/>
      <c r="Q1080" s="13"/>
      <c r="R1080" t="s">
        <v>85</v>
      </c>
      <c r="S1080" s="14" t="s">
        <v>26</v>
      </c>
      <c r="T1080">
        <f t="shared" si="61"/>
        <v>1.6838592979122526E-2</v>
      </c>
    </row>
    <row r="1081" spans="1:20" x14ac:dyDescent="0.25">
      <c r="A1081" t="s">
        <v>20</v>
      </c>
      <c r="B1081" t="s">
        <v>21</v>
      </c>
      <c r="C1081">
        <v>11</v>
      </c>
      <c r="D1081">
        <v>100</v>
      </c>
      <c r="E1081" s="8">
        <v>1</v>
      </c>
      <c r="F1081" s="8">
        <v>1</v>
      </c>
      <c r="G1081" s="8">
        <v>1</v>
      </c>
      <c r="H1081" s="9" t="s">
        <v>49</v>
      </c>
      <c r="I1081" s="10" t="s">
        <v>50</v>
      </c>
      <c r="J1081" s="11" t="s">
        <v>51</v>
      </c>
      <c r="K1081">
        <v>30</v>
      </c>
      <c r="L1081" s="12">
        <f t="shared" si="63"/>
        <v>9.5492965855137211</v>
      </c>
      <c r="M1081">
        <v>3.5</v>
      </c>
      <c r="N1081">
        <v>8</v>
      </c>
      <c r="P1081" s="13"/>
      <c r="Q1081" s="13"/>
      <c r="R1081" t="s">
        <v>25</v>
      </c>
      <c r="S1081" s="14" t="s">
        <v>26</v>
      </c>
      <c r="T1081">
        <f t="shared" si="61"/>
        <v>7.1619724391352906E-3</v>
      </c>
    </row>
    <row r="1082" spans="1:20" x14ac:dyDescent="0.25">
      <c r="A1082" t="s">
        <v>20</v>
      </c>
      <c r="B1082" t="s">
        <v>21</v>
      </c>
      <c r="C1082">
        <v>11</v>
      </c>
      <c r="D1082">
        <v>500</v>
      </c>
      <c r="E1082" s="8">
        <v>1</v>
      </c>
      <c r="F1082" s="8" t="s">
        <v>123</v>
      </c>
      <c r="G1082" s="8">
        <v>2</v>
      </c>
      <c r="H1082" s="9" t="s">
        <v>49</v>
      </c>
      <c r="I1082" s="10" t="s">
        <v>50</v>
      </c>
      <c r="J1082" s="11" t="s">
        <v>51</v>
      </c>
      <c r="K1082">
        <v>35.5</v>
      </c>
      <c r="L1082" s="12">
        <f t="shared" si="63"/>
        <v>11.300000959524569</v>
      </c>
      <c r="M1082">
        <v>3</v>
      </c>
      <c r="N1082">
        <v>8</v>
      </c>
      <c r="P1082" s="13"/>
      <c r="Q1082" s="13"/>
      <c r="R1082" t="s">
        <v>25</v>
      </c>
      <c r="S1082" s="14" t="s">
        <v>26</v>
      </c>
      <c r="T1082">
        <f t="shared" si="61"/>
        <v>1.0028750851578054E-2</v>
      </c>
    </row>
    <row r="1083" spans="1:20" x14ac:dyDescent="0.25">
      <c r="A1083" t="s">
        <v>20</v>
      </c>
      <c r="B1083" t="s">
        <v>21</v>
      </c>
      <c r="C1083">
        <v>11</v>
      </c>
      <c r="D1083">
        <v>100</v>
      </c>
      <c r="E1083" s="8">
        <v>1</v>
      </c>
      <c r="F1083" s="8">
        <v>2</v>
      </c>
      <c r="G1083" s="8">
        <v>2</v>
      </c>
      <c r="H1083" s="9" t="s">
        <v>49</v>
      </c>
      <c r="I1083" s="10" t="s">
        <v>50</v>
      </c>
      <c r="J1083" s="11" t="s">
        <v>51</v>
      </c>
      <c r="K1083">
        <v>24.5</v>
      </c>
      <c r="L1083" s="12">
        <f t="shared" si="63"/>
        <v>7.7985922115028714</v>
      </c>
      <c r="M1083">
        <v>4</v>
      </c>
      <c r="N1083">
        <v>8</v>
      </c>
      <c r="P1083" s="13"/>
      <c r="Q1083" s="13"/>
      <c r="R1083" t="s">
        <v>25</v>
      </c>
      <c r="S1083" s="14" t="s">
        <v>26</v>
      </c>
      <c r="T1083">
        <f t="shared" si="61"/>
        <v>4.7766377295455084E-3</v>
      </c>
    </row>
    <row r="1084" spans="1:20" x14ac:dyDescent="0.25">
      <c r="A1084" t="s">
        <v>20</v>
      </c>
      <c r="B1084" t="s">
        <v>21</v>
      </c>
      <c r="C1084">
        <v>6</v>
      </c>
      <c r="D1084">
        <v>500</v>
      </c>
      <c r="E1084" s="8">
        <v>1</v>
      </c>
      <c r="F1084" s="8">
        <v>3</v>
      </c>
      <c r="G1084" s="8">
        <v>3</v>
      </c>
      <c r="H1084" s="9" t="s">
        <v>49</v>
      </c>
      <c r="I1084" s="10" t="s">
        <v>50</v>
      </c>
      <c r="J1084" s="11" t="s">
        <v>51</v>
      </c>
      <c r="K1084" s="8">
        <v>35</v>
      </c>
      <c r="L1084" s="12">
        <f t="shared" si="63"/>
        <v>11.140846016432674</v>
      </c>
      <c r="M1084" s="8">
        <v>6</v>
      </c>
      <c r="N1084" s="8">
        <v>10</v>
      </c>
      <c r="P1084" s="13"/>
      <c r="Q1084" s="13"/>
      <c r="R1084" t="s">
        <v>85</v>
      </c>
      <c r="S1084" s="14" t="s">
        <v>26</v>
      </c>
      <c r="T1084">
        <f t="shared" si="61"/>
        <v>9.7482402643785885E-3</v>
      </c>
    </row>
    <row r="1085" spans="1:20" x14ac:dyDescent="0.25">
      <c r="A1085" t="s">
        <v>20</v>
      </c>
      <c r="B1085" t="s">
        <v>21</v>
      </c>
      <c r="C1085">
        <v>5</v>
      </c>
      <c r="D1085">
        <v>100</v>
      </c>
      <c r="E1085" s="8">
        <v>1</v>
      </c>
      <c r="F1085" s="8">
        <v>2</v>
      </c>
      <c r="G1085" s="8">
        <v>3</v>
      </c>
      <c r="H1085" s="9" t="s">
        <v>49</v>
      </c>
      <c r="I1085" s="10" t="s">
        <v>50</v>
      </c>
      <c r="J1085" s="11" t="s">
        <v>51</v>
      </c>
      <c r="K1085">
        <v>28</v>
      </c>
      <c r="L1085" s="12">
        <f t="shared" si="63"/>
        <v>8.91267681314614</v>
      </c>
      <c r="M1085">
        <v>5</v>
      </c>
      <c r="N1085">
        <v>14</v>
      </c>
      <c r="P1085" s="13"/>
      <c r="Q1085" s="13"/>
      <c r="R1085" t="s">
        <v>25</v>
      </c>
      <c r="S1085" s="14" t="s">
        <v>26</v>
      </c>
      <c r="T1085">
        <f t="shared" si="61"/>
        <v>6.2388737692022989E-3</v>
      </c>
    </row>
    <row r="1086" spans="1:20" x14ac:dyDescent="0.25">
      <c r="A1086" t="s">
        <v>20</v>
      </c>
      <c r="B1086" t="s">
        <v>21</v>
      </c>
      <c r="C1086">
        <v>8</v>
      </c>
      <c r="D1086">
        <v>100</v>
      </c>
      <c r="E1086">
        <v>1</v>
      </c>
      <c r="F1086" s="8">
        <v>3</v>
      </c>
      <c r="G1086">
        <v>3</v>
      </c>
      <c r="H1086" s="9" t="s">
        <v>49</v>
      </c>
      <c r="I1086" s="10" t="s">
        <v>50</v>
      </c>
      <c r="J1086" s="11" t="s">
        <v>51</v>
      </c>
      <c r="K1086">
        <v>19</v>
      </c>
      <c r="L1086" s="12">
        <f t="shared" si="63"/>
        <v>6.0478878374920226</v>
      </c>
      <c r="M1086">
        <v>7</v>
      </c>
      <c r="N1086" s="13">
        <v>9</v>
      </c>
      <c r="P1086" s="13"/>
      <c r="Q1086" s="13"/>
      <c r="R1086" t="s">
        <v>25</v>
      </c>
      <c r="S1086" t="s">
        <v>26</v>
      </c>
      <c r="T1086">
        <f t="shared" si="61"/>
        <v>2.8727467228087107E-3</v>
      </c>
    </row>
    <row r="1087" spans="1:20" x14ac:dyDescent="0.25">
      <c r="A1087" t="s">
        <v>20</v>
      </c>
      <c r="B1087" t="s">
        <v>21</v>
      </c>
      <c r="C1087">
        <v>5</v>
      </c>
      <c r="D1087">
        <v>500</v>
      </c>
      <c r="E1087" s="8">
        <v>1</v>
      </c>
      <c r="F1087" s="8">
        <v>4</v>
      </c>
      <c r="G1087" s="8">
        <v>4</v>
      </c>
      <c r="H1087" s="9" t="s">
        <v>49</v>
      </c>
      <c r="I1087" s="10" t="s">
        <v>50</v>
      </c>
      <c r="J1087" s="11" t="s">
        <v>51</v>
      </c>
      <c r="K1087">
        <v>37.5</v>
      </c>
      <c r="L1087" s="12">
        <f t="shared" si="63"/>
        <v>11.93662073189215</v>
      </c>
      <c r="M1087">
        <v>6</v>
      </c>
      <c r="N1087">
        <v>10</v>
      </c>
      <c r="P1087" s="13"/>
      <c r="Q1087" s="13"/>
      <c r="R1087" t="s">
        <v>25</v>
      </c>
      <c r="S1087" s="14" t="s">
        <v>26</v>
      </c>
      <c r="T1087">
        <f t="shared" si="61"/>
        <v>1.1190581936148891E-2</v>
      </c>
    </row>
    <row r="1088" spans="1:20" x14ac:dyDescent="0.25">
      <c r="A1088" t="s">
        <v>20</v>
      </c>
      <c r="B1088" t="s">
        <v>21</v>
      </c>
      <c r="C1088">
        <v>6</v>
      </c>
      <c r="D1088">
        <v>500</v>
      </c>
      <c r="E1088" s="8">
        <v>1</v>
      </c>
      <c r="F1088" s="8" t="s">
        <v>150</v>
      </c>
      <c r="G1088" s="8">
        <v>4</v>
      </c>
      <c r="H1088" s="9" t="s">
        <v>49</v>
      </c>
      <c r="I1088" s="10" t="s">
        <v>50</v>
      </c>
      <c r="J1088" s="11" t="s">
        <v>51</v>
      </c>
      <c r="K1088" s="8">
        <v>32.5</v>
      </c>
      <c r="L1088" s="12">
        <f t="shared" si="63"/>
        <v>10.345071300973197</v>
      </c>
      <c r="M1088" s="8">
        <v>6</v>
      </c>
      <c r="N1088" s="8">
        <v>10</v>
      </c>
      <c r="P1088" s="13"/>
      <c r="Q1088" s="13"/>
      <c r="R1088" t="s">
        <v>25</v>
      </c>
      <c r="S1088" s="14" t="s">
        <v>26</v>
      </c>
      <c r="T1088">
        <f t="shared" si="61"/>
        <v>8.4053704320407232E-3</v>
      </c>
    </row>
    <row r="1089" spans="1:20" x14ac:dyDescent="0.25">
      <c r="A1089" t="s">
        <v>20</v>
      </c>
      <c r="B1089" t="s">
        <v>21</v>
      </c>
      <c r="C1089">
        <v>8</v>
      </c>
      <c r="D1089">
        <v>100</v>
      </c>
      <c r="E1089">
        <v>1</v>
      </c>
      <c r="F1089" s="8">
        <v>4</v>
      </c>
      <c r="G1089">
        <v>4</v>
      </c>
      <c r="H1089" s="9" t="s">
        <v>49</v>
      </c>
      <c r="I1089" s="10" t="s">
        <v>50</v>
      </c>
      <c r="J1089" s="11" t="s">
        <v>51</v>
      </c>
      <c r="K1089">
        <v>25</v>
      </c>
      <c r="L1089" s="12">
        <f t="shared" si="63"/>
        <v>7.9577471545947667</v>
      </c>
      <c r="M1089">
        <v>4.5</v>
      </c>
      <c r="N1089" s="13">
        <v>9</v>
      </c>
      <c r="P1089" s="13"/>
      <c r="Q1089" s="13"/>
      <c r="R1089" t="s">
        <v>25</v>
      </c>
      <c r="S1089" t="s">
        <v>26</v>
      </c>
      <c r="T1089">
        <f t="shared" si="61"/>
        <v>4.9735919716217287E-3</v>
      </c>
    </row>
    <row r="1090" spans="1:20" x14ac:dyDescent="0.25">
      <c r="A1090" t="s">
        <v>20</v>
      </c>
      <c r="B1090" t="s">
        <v>21</v>
      </c>
      <c r="C1090">
        <v>7</v>
      </c>
      <c r="D1090">
        <v>100</v>
      </c>
      <c r="E1090">
        <v>3</v>
      </c>
      <c r="F1090" s="8">
        <v>5</v>
      </c>
      <c r="G1090">
        <v>5</v>
      </c>
      <c r="H1090" s="9" t="s">
        <v>49</v>
      </c>
      <c r="I1090" s="10" t="s">
        <v>50</v>
      </c>
      <c r="J1090" s="11" t="s">
        <v>51</v>
      </c>
      <c r="K1090">
        <v>28</v>
      </c>
      <c r="L1090" s="12">
        <f t="shared" si="63"/>
        <v>8.91267681314614</v>
      </c>
      <c r="M1090">
        <v>6.5</v>
      </c>
      <c r="N1090">
        <v>11</v>
      </c>
      <c r="P1090" s="13"/>
      <c r="Q1090" s="13"/>
      <c r="R1090" t="s">
        <v>25</v>
      </c>
      <c r="S1090" t="s">
        <v>26</v>
      </c>
      <c r="T1090">
        <f t="shared" si="61"/>
        <v>6.2388737692022989E-3</v>
      </c>
    </row>
    <row r="1091" spans="1:20" x14ac:dyDescent="0.25">
      <c r="A1091" t="s">
        <v>20</v>
      </c>
      <c r="B1091" t="s">
        <v>21</v>
      </c>
      <c r="C1091">
        <v>8</v>
      </c>
      <c r="D1091">
        <v>500</v>
      </c>
      <c r="E1091">
        <v>1</v>
      </c>
      <c r="F1091" s="8">
        <v>5</v>
      </c>
      <c r="G1091">
        <v>6</v>
      </c>
      <c r="H1091" s="9" t="s">
        <v>49</v>
      </c>
      <c r="I1091" s="10" t="s">
        <v>50</v>
      </c>
      <c r="J1091" s="11" t="s">
        <v>51</v>
      </c>
      <c r="K1091">
        <v>36</v>
      </c>
      <c r="L1091" s="12">
        <f t="shared" si="63"/>
        <v>11.459155902616464</v>
      </c>
      <c r="M1091">
        <v>1.8</v>
      </c>
      <c r="N1091" s="13">
        <v>10</v>
      </c>
      <c r="P1091" s="13"/>
      <c r="Q1091" s="13"/>
      <c r="R1091" t="s">
        <v>25</v>
      </c>
      <c r="S1091" t="s">
        <v>26</v>
      </c>
      <c r="T1091">
        <f t="shared" ref="T1091:T1152" si="64">PI()*(L1091/2)*(L1091/2)/10000</f>
        <v>1.0313240312354817E-2</v>
      </c>
    </row>
    <row r="1092" spans="1:20" x14ac:dyDescent="0.25">
      <c r="A1092" t="s">
        <v>20</v>
      </c>
      <c r="B1092" t="s">
        <v>21</v>
      </c>
      <c r="C1092">
        <v>7</v>
      </c>
      <c r="D1092">
        <v>500</v>
      </c>
      <c r="E1092">
        <v>1</v>
      </c>
      <c r="F1092" s="8">
        <v>6</v>
      </c>
      <c r="G1092" s="8">
        <v>7</v>
      </c>
      <c r="H1092" s="9" t="s">
        <v>49</v>
      </c>
      <c r="I1092" s="10" t="s">
        <v>50</v>
      </c>
      <c r="J1092" s="11" t="s">
        <v>51</v>
      </c>
      <c r="K1092">
        <v>123</v>
      </c>
      <c r="L1092" s="12">
        <f t="shared" si="63"/>
        <v>39.152116000606256</v>
      </c>
      <c r="M1092">
        <v>6</v>
      </c>
      <c r="N1092">
        <v>13</v>
      </c>
      <c r="P1092" s="13"/>
      <c r="Q1092" s="13"/>
      <c r="R1092" t="s">
        <v>25</v>
      </c>
      <c r="S1092" t="s">
        <v>200</v>
      </c>
      <c r="T1092">
        <f t="shared" si="64"/>
        <v>0.12039275670186424</v>
      </c>
    </row>
    <row r="1093" spans="1:20" x14ac:dyDescent="0.25">
      <c r="A1093" t="s">
        <v>20</v>
      </c>
      <c r="B1093" t="s">
        <v>21</v>
      </c>
      <c r="C1093">
        <v>8</v>
      </c>
      <c r="D1093">
        <v>100</v>
      </c>
      <c r="E1093">
        <v>1</v>
      </c>
      <c r="F1093" s="8">
        <v>7</v>
      </c>
      <c r="G1093">
        <v>7</v>
      </c>
      <c r="H1093" s="9" t="s">
        <v>49</v>
      </c>
      <c r="I1093" s="10" t="s">
        <v>50</v>
      </c>
      <c r="J1093" s="11" t="s">
        <v>51</v>
      </c>
      <c r="K1093">
        <v>28</v>
      </c>
      <c r="L1093" s="12">
        <f t="shared" si="63"/>
        <v>8.91267681314614</v>
      </c>
      <c r="M1093">
        <v>6</v>
      </c>
      <c r="N1093" s="13">
        <v>9</v>
      </c>
      <c r="P1093" s="13"/>
      <c r="Q1093" s="13"/>
      <c r="R1093" t="s">
        <v>25</v>
      </c>
      <c r="S1093" t="s">
        <v>26</v>
      </c>
      <c r="T1093">
        <f t="shared" si="64"/>
        <v>6.2388737692022989E-3</v>
      </c>
    </row>
    <row r="1094" spans="1:20" x14ac:dyDescent="0.25">
      <c r="A1094" t="s">
        <v>20</v>
      </c>
      <c r="B1094" t="s">
        <v>21</v>
      </c>
      <c r="C1094">
        <v>7</v>
      </c>
      <c r="D1094">
        <v>500</v>
      </c>
      <c r="E1094">
        <v>1</v>
      </c>
      <c r="F1094" s="8" t="s">
        <v>251</v>
      </c>
      <c r="G1094" s="8">
        <v>8</v>
      </c>
      <c r="H1094" s="9" t="s">
        <v>49</v>
      </c>
      <c r="I1094" s="10" t="s">
        <v>50</v>
      </c>
      <c r="J1094" s="11" t="s">
        <v>51</v>
      </c>
      <c r="K1094">
        <v>68</v>
      </c>
      <c r="L1094" s="12">
        <f t="shared" si="63"/>
        <v>21.645072260497766</v>
      </c>
      <c r="M1094">
        <v>6</v>
      </c>
      <c r="N1094">
        <v>13</v>
      </c>
      <c r="P1094" s="13"/>
      <c r="Q1094" s="13"/>
      <c r="R1094" t="s">
        <v>25</v>
      </c>
      <c r="S1094" t="s">
        <v>26</v>
      </c>
      <c r="T1094">
        <f t="shared" si="64"/>
        <v>3.6796622842846204E-2</v>
      </c>
    </row>
    <row r="1095" spans="1:20" x14ac:dyDescent="0.25">
      <c r="A1095" t="s">
        <v>20</v>
      </c>
      <c r="B1095" t="s">
        <v>21</v>
      </c>
      <c r="C1095">
        <v>12</v>
      </c>
      <c r="D1095">
        <v>500</v>
      </c>
      <c r="E1095" s="8">
        <v>3</v>
      </c>
      <c r="F1095" s="8">
        <v>7</v>
      </c>
      <c r="G1095" s="8">
        <v>8</v>
      </c>
      <c r="H1095" s="9" t="s">
        <v>49</v>
      </c>
      <c r="I1095" s="10" t="s">
        <v>50</v>
      </c>
      <c r="J1095" s="11" t="s">
        <v>51</v>
      </c>
      <c r="K1095">
        <v>38.5</v>
      </c>
      <c r="L1095" s="12">
        <f t="shared" si="63"/>
        <v>12.254930618075941</v>
      </c>
      <c r="M1095">
        <v>5</v>
      </c>
      <c r="N1095" s="8">
        <v>11</v>
      </c>
      <c r="P1095" s="13"/>
      <c r="Q1095" s="13"/>
      <c r="R1095" t="s">
        <v>25</v>
      </c>
      <c r="S1095" s="14" t="s">
        <v>26</v>
      </c>
      <c r="T1095">
        <f t="shared" si="64"/>
        <v>1.1795370719898092E-2</v>
      </c>
    </row>
    <row r="1096" spans="1:20" x14ac:dyDescent="0.25">
      <c r="A1096" t="s">
        <v>20</v>
      </c>
      <c r="B1096" t="s">
        <v>21</v>
      </c>
      <c r="C1096">
        <v>7</v>
      </c>
      <c r="D1096">
        <v>500</v>
      </c>
      <c r="E1096">
        <v>1</v>
      </c>
      <c r="F1096" s="8" t="s">
        <v>252</v>
      </c>
      <c r="G1096" s="8">
        <v>9</v>
      </c>
      <c r="H1096" s="9" t="s">
        <v>49</v>
      </c>
      <c r="I1096" s="10" t="s">
        <v>50</v>
      </c>
      <c r="J1096" s="11" t="s">
        <v>51</v>
      </c>
      <c r="K1096">
        <v>58</v>
      </c>
      <c r="L1096" s="12">
        <f t="shared" si="63"/>
        <v>18.461973398659861</v>
      </c>
      <c r="M1096">
        <v>1.8</v>
      </c>
      <c r="N1096">
        <v>12</v>
      </c>
      <c r="P1096" s="13"/>
      <c r="Q1096" s="13"/>
      <c r="R1096" t="s">
        <v>25</v>
      </c>
      <c r="S1096" t="s">
        <v>26</v>
      </c>
      <c r="T1096">
        <f t="shared" si="64"/>
        <v>2.6769861428056801E-2</v>
      </c>
    </row>
    <row r="1097" spans="1:20" x14ac:dyDescent="0.25">
      <c r="A1097" t="s">
        <v>20</v>
      </c>
      <c r="B1097" t="s">
        <v>21</v>
      </c>
      <c r="C1097">
        <v>12</v>
      </c>
      <c r="D1097">
        <v>500</v>
      </c>
      <c r="E1097" s="8">
        <v>3</v>
      </c>
      <c r="F1097" s="8">
        <v>9</v>
      </c>
      <c r="G1097" s="8">
        <v>10</v>
      </c>
      <c r="H1097" s="9" t="s">
        <v>49</v>
      </c>
      <c r="I1097" s="10" t="s">
        <v>50</v>
      </c>
      <c r="J1097" s="11" t="s">
        <v>51</v>
      </c>
      <c r="K1097">
        <v>33</v>
      </c>
      <c r="L1097" s="12">
        <f t="shared" si="63"/>
        <v>10.504226244065093</v>
      </c>
      <c r="M1097">
        <v>4.5</v>
      </c>
      <c r="N1097" s="8">
        <v>10</v>
      </c>
      <c r="P1097" s="13"/>
      <c r="Q1097" s="13"/>
      <c r="R1097" t="s">
        <v>25</v>
      </c>
      <c r="S1097" s="14" t="s">
        <v>26</v>
      </c>
      <c r="T1097">
        <f t="shared" si="64"/>
        <v>8.6659866513537007E-3</v>
      </c>
    </row>
    <row r="1098" spans="1:20" x14ac:dyDescent="0.25">
      <c r="A1098" t="s">
        <v>20</v>
      </c>
      <c r="B1098" t="s">
        <v>21</v>
      </c>
      <c r="C1098">
        <v>4</v>
      </c>
      <c r="D1098">
        <v>500</v>
      </c>
      <c r="E1098">
        <v>1</v>
      </c>
      <c r="F1098" s="8">
        <v>11</v>
      </c>
      <c r="G1098">
        <v>11</v>
      </c>
      <c r="H1098" s="9" t="s">
        <v>49</v>
      </c>
      <c r="I1098" s="10" t="s">
        <v>50</v>
      </c>
      <c r="J1098" s="11" t="s">
        <v>51</v>
      </c>
      <c r="K1098">
        <v>34</v>
      </c>
      <c r="L1098" s="12">
        <f t="shared" si="63"/>
        <v>10.822536130248883</v>
      </c>
      <c r="M1098">
        <v>6</v>
      </c>
      <c r="N1098">
        <v>10</v>
      </c>
      <c r="P1098" s="13"/>
      <c r="Q1098" s="13"/>
      <c r="R1098" t="s">
        <v>25</v>
      </c>
      <c r="S1098" t="s">
        <v>26</v>
      </c>
      <c r="T1098">
        <f t="shared" si="64"/>
        <v>9.1991557107115509E-3</v>
      </c>
    </row>
    <row r="1099" spans="1:20" x14ac:dyDescent="0.25">
      <c r="A1099" t="s">
        <v>20</v>
      </c>
      <c r="B1099" t="s">
        <v>21</v>
      </c>
      <c r="C1099">
        <v>5</v>
      </c>
      <c r="D1099">
        <v>500</v>
      </c>
      <c r="E1099" s="8">
        <v>1</v>
      </c>
      <c r="F1099" s="8">
        <v>11</v>
      </c>
      <c r="G1099" s="8">
        <v>11</v>
      </c>
      <c r="H1099" s="9" t="s">
        <v>49</v>
      </c>
      <c r="I1099" s="10" t="s">
        <v>50</v>
      </c>
      <c r="J1099" s="11" t="s">
        <v>51</v>
      </c>
      <c r="K1099">
        <v>36.5</v>
      </c>
      <c r="L1099" s="12">
        <f t="shared" si="63"/>
        <v>11.618310845708359</v>
      </c>
      <c r="M1099">
        <v>3</v>
      </c>
      <c r="N1099">
        <v>9</v>
      </c>
      <c r="P1099" s="13"/>
      <c r="Q1099" s="13"/>
      <c r="R1099" t="s">
        <v>85</v>
      </c>
      <c r="S1099" s="14" t="s">
        <v>26</v>
      </c>
      <c r="T1099">
        <f t="shared" si="64"/>
        <v>1.0601708646708877E-2</v>
      </c>
    </row>
    <row r="1100" spans="1:20" x14ac:dyDescent="0.25">
      <c r="A1100" t="s">
        <v>20</v>
      </c>
      <c r="B1100" t="s">
        <v>21</v>
      </c>
      <c r="C1100">
        <v>4</v>
      </c>
      <c r="D1100">
        <v>500</v>
      </c>
      <c r="E1100">
        <v>1</v>
      </c>
      <c r="F1100" s="8">
        <v>12</v>
      </c>
      <c r="G1100">
        <v>12</v>
      </c>
      <c r="H1100" s="9" t="s">
        <v>49</v>
      </c>
      <c r="I1100" s="10" t="s">
        <v>50</v>
      </c>
      <c r="J1100" s="11" t="s">
        <v>51</v>
      </c>
      <c r="K1100">
        <v>49.5</v>
      </c>
      <c r="L1100" s="12">
        <f t="shared" si="63"/>
        <v>15.756339366097638</v>
      </c>
      <c r="M1100">
        <v>6</v>
      </c>
      <c r="N1100">
        <v>12</v>
      </c>
      <c r="P1100" s="13"/>
      <c r="Q1100" s="13"/>
      <c r="R1100" t="s">
        <v>25</v>
      </c>
      <c r="S1100" t="s">
        <v>26</v>
      </c>
      <c r="T1100">
        <f t="shared" si="64"/>
        <v>1.9498469965545825E-2</v>
      </c>
    </row>
    <row r="1101" spans="1:20" x14ac:dyDescent="0.25">
      <c r="A1101" t="s">
        <v>20</v>
      </c>
      <c r="B1101" t="s">
        <v>21</v>
      </c>
      <c r="C1101">
        <v>5</v>
      </c>
      <c r="D1101">
        <v>500</v>
      </c>
      <c r="E1101" s="8">
        <v>1</v>
      </c>
      <c r="F1101" s="8">
        <v>12</v>
      </c>
      <c r="G1101" s="8">
        <v>12</v>
      </c>
      <c r="H1101" s="9" t="s">
        <v>49</v>
      </c>
      <c r="I1101" s="10" t="s">
        <v>50</v>
      </c>
      <c r="J1101" s="11" t="s">
        <v>51</v>
      </c>
      <c r="K1101">
        <v>37</v>
      </c>
      <c r="L1101" s="12">
        <f t="shared" si="63"/>
        <v>11.777465788800255</v>
      </c>
      <c r="M1101">
        <v>6</v>
      </c>
      <c r="N1101">
        <v>13</v>
      </c>
      <c r="P1101" s="13"/>
      <c r="Q1101" s="13"/>
      <c r="R1101" t="s">
        <v>25</v>
      </c>
      <c r="S1101" s="14" t="s">
        <v>26</v>
      </c>
      <c r="T1101">
        <f t="shared" si="64"/>
        <v>1.0894155854640236E-2</v>
      </c>
    </row>
    <row r="1102" spans="1:20" x14ac:dyDescent="0.25">
      <c r="A1102" t="s">
        <v>20</v>
      </c>
      <c r="B1102" t="s">
        <v>21</v>
      </c>
      <c r="C1102">
        <v>5</v>
      </c>
      <c r="D1102">
        <v>500</v>
      </c>
      <c r="E1102" s="8">
        <v>1</v>
      </c>
      <c r="F1102" s="8" t="s">
        <v>222</v>
      </c>
      <c r="G1102" s="8">
        <v>13</v>
      </c>
      <c r="H1102" s="9" t="s">
        <v>49</v>
      </c>
      <c r="I1102" s="10" t="s">
        <v>50</v>
      </c>
      <c r="J1102" s="11" t="s">
        <v>51</v>
      </c>
      <c r="K1102">
        <v>32.5</v>
      </c>
      <c r="L1102" s="12">
        <f t="shared" si="63"/>
        <v>10.345071300973197</v>
      </c>
      <c r="M1102">
        <v>4</v>
      </c>
      <c r="N1102">
        <v>10</v>
      </c>
      <c r="P1102" s="13"/>
      <c r="Q1102" s="13"/>
      <c r="R1102" t="s">
        <v>25</v>
      </c>
      <c r="S1102" s="14" t="s">
        <v>26</v>
      </c>
      <c r="T1102">
        <f t="shared" si="64"/>
        <v>8.4053704320407232E-3</v>
      </c>
    </row>
    <row r="1103" spans="1:20" x14ac:dyDescent="0.25">
      <c r="A1103" t="s">
        <v>20</v>
      </c>
      <c r="B1103" t="s">
        <v>21</v>
      </c>
      <c r="C1103">
        <v>11</v>
      </c>
      <c r="D1103">
        <v>500</v>
      </c>
      <c r="E1103" s="8">
        <v>3</v>
      </c>
      <c r="F1103" s="8">
        <v>12</v>
      </c>
      <c r="G1103" s="8">
        <v>13</v>
      </c>
      <c r="H1103" s="9" t="s">
        <v>49</v>
      </c>
      <c r="I1103" s="10" t="s">
        <v>50</v>
      </c>
      <c r="J1103" s="11" t="s">
        <v>51</v>
      </c>
      <c r="K1103">
        <v>34.5</v>
      </c>
      <c r="L1103" s="12">
        <f t="shared" si="63"/>
        <v>10.981691073340778</v>
      </c>
      <c r="M1103">
        <v>6</v>
      </c>
      <c r="N1103">
        <v>12</v>
      </c>
      <c r="P1103" s="13"/>
      <c r="Q1103" s="13"/>
      <c r="R1103" t="s">
        <v>25</v>
      </c>
      <c r="S1103" s="14" t="s">
        <v>26</v>
      </c>
      <c r="T1103">
        <f t="shared" si="64"/>
        <v>9.4717085507564219E-3</v>
      </c>
    </row>
    <row r="1104" spans="1:20" x14ac:dyDescent="0.25">
      <c r="A1104" t="s">
        <v>20</v>
      </c>
      <c r="B1104" t="s">
        <v>21</v>
      </c>
      <c r="C1104">
        <v>2</v>
      </c>
      <c r="D1104">
        <v>100</v>
      </c>
      <c r="E1104">
        <v>4</v>
      </c>
      <c r="F1104">
        <v>14</v>
      </c>
      <c r="G1104">
        <v>14</v>
      </c>
      <c r="H1104" s="9" t="s">
        <v>49</v>
      </c>
      <c r="I1104" s="10" t="s">
        <v>50</v>
      </c>
      <c r="J1104" s="11" t="s">
        <v>51</v>
      </c>
      <c r="K1104">
        <v>17</v>
      </c>
      <c r="L1104" s="12">
        <f t="shared" si="63"/>
        <v>5.4112680651244416</v>
      </c>
      <c r="M1104">
        <v>2.5</v>
      </c>
      <c r="N1104">
        <v>5</v>
      </c>
      <c r="P1104" s="13"/>
      <c r="Q1104" s="13"/>
      <c r="R1104" t="s">
        <v>25</v>
      </c>
      <c r="S1104" t="s">
        <v>26</v>
      </c>
      <c r="T1104">
        <f t="shared" si="64"/>
        <v>2.2997889276778877E-3</v>
      </c>
    </row>
    <row r="1105" spans="1:20" x14ac:dyDescent="0.25">
      <c r="A1105" t="s">
        <v>20</v>
      </c>
      <c r="B1105" t="s">
        <v>21</v>
      </c>
      <c r="C1105">
        <v>3</v>
      </c>
      <c r="D1105">
        <v>100</v>
      </c>
      <c r="E1105" s="8">
        <v>4</v>
      </c>
      <c r="F1105" s="8">
        <v>17</v>
      </c>
      <c r="G1105" s="8">
        <v>17</v>
      </c>
      <c r="H1105" s="9" t="s">
        <v>49</v>
      </c>
      <c r="I1105" s="10" t="s">
        <v>50</v>
      </c>
      <c r="J1105" s="11" t="s">
        <v>51</v>
      </c>
      <c r="K1105">
        <v>31</v>
      </c>
      <c r="L1105" s="12">
        <f t="shared" si="63"/>
        <v>9.8676064716975116</v>
      </c>
      <c r="M1105">
        <v>8</v>
      </c>
      <c r="N1105" s="8">
        <v>10</v>
      </c>
      <c r="P1105" s="13"/>
      <c r="Q1105" s="13"/>
      <c r="R1105" t="s">
        <v>25</v>
      </c>
      <c r="S1105" s="14" t="s">
        <v>26</v>
      </c>
      <c r="T1105">
        <f t="shared" si="64"/>
        <v>7.6473950155655718E-3</v>
      </c>
    </row>
    <row r="1106" spans="1:20" x14ac:dyDescent="0.25">
      <c r="A1106" t="s">
        <v>20</v>
      </c>
      <c r="B1106" t="s">
        <v>21</v>
      </c>
      <c r="C1106">
        <v>1</v>
      </c>
      <c r="D1106">
        <v>500</v>
      </c>
      <c r="E1106">
        <v>3</v>
      </c>
      <c r="F1106" s="8">
        <v>18</v>
      </c>
      <c r="G1106">
        <v>21</v>
      </c>
      <c r="H1106" s="9" t="s">
        <v>49</v>
      </c>
      <c r="I1106" s="10" t="s">
        <v>50</v>
      </c>
      <c r="J1106" s="11" t="s">
        <v>51</v>
      </c>
      <c r="K1106">
        <v>175</v>
      </c>
      <c r="L1106" s="12">
        <f t="shared" si="63"/>
        <v>55.70423008216337</v>
      </c>
      <c r="M1106">
        <v>5</v>
      </c>
      <c r="N1106">
        <v>19</v>
      </c>
      <c r="P1106" s="13"/>
      <c r="Q1106" s="13"/>
      <c r="R1106" t="s">
        <v>25</v>
      </c>
      <c r="S1106" t="s">
        <v>26</v>
      </c>
      <c r="T1106">
        <f t="shared" si="64"/>
        <v>0.24370600660946476</v>
      </c>
    </row>
    <row r="1107" spans="1:20" x14ac:dyDescent="0.25">
      <c r="A1107" t="s">
        <v>20</v>
      </c>
      <c r="B1107" t="s">
        <v>21</v>
      </c>
      <c r="C1107">
        <v>4</v>
      </c>
      <c r="D1107">
        <v>500</v>
      </c>
      <c r="E1107">
        <v>2</v>
      </c>
      <c r="F1107" s="8">
        <v>20</v>
      </c>
      <c r="G1107">
        <v>21</v>
      </c>
      <c r="H1107" s="9" t="s">
        <v>49</v>
      </c>
      <c r="I1107" s="10" t="s">
        <v>50</v>
      </c>
      <c r="J1107" s="11" t="s">
        <v>51</v>
      </c>
      <c r="K1107">
        <v>36</v>
      </c>
      <c r="L1107" s="12">
        <f t="shared" si="63"/>
        <v>11.459155902616464</v>
      </c>
      <c r="M1107">
        <v>6</v>
      </c>
      <c r="N1107">
        <v>12</v>
      </c>
      <c r="P1107" s="13"/>
      <c r="Q1107" s="13"/>
      <c r="R1107" t="s">
        <v>25</v>
      </c>
      <c r="S1107" t="s">
        <v>26</v>
      </c>
      <c r="T1107">
        <f t="shared" si="64"/>
        <v>1.0313240312354817E-2</v>
      </c>
    </row>
    <row r="1108" spans="1:20" x14ac:dyDescent="0.25">
      <c r="A1108" t="s">
        <v>20</v>
      </c>
      <c r="B1108" t="s">
        <v>21</v>
      </c>
      <c r="C1108">
        <v>12</v>
      </c>
      <c r="D1108">
        <v>5</v>
      </c>
      <c r="E1108" s="8"/>
      <c r="F1108" s="8">
        <v>16</v>
      </c>
      <c r="G1108" s="8">
        <v>16</v>
      </c>
      <c r="H1108" s="48" t="s">
        <v>99</v>
      </c>
      <c r="I1108" s="34" t="s">
        <v>249</v>
      </c>
      <c r="J1108" s="49" t="s">
        <v>250</v>
      </c>
      <c r="N1108">
        <v>8</v>
      </c>
      <c r="O1108">
        <v>2</v>
      </c>
      <c r="P1108" s="18">
        <v>2</v>
      </c>
      <c r="Q1108" s="18">
        <f>O1108*P1108</f>
        <v>4</v>
      </c>
      <c r="S1108" s="14" t="s">
        <v>26</v>
      </c>
    </row>
    <row r="1109" spans="1:20" x14ac:dyDescent="0.25">
      <c r="A1109" t="s">
        <v>20</v>
      </c>
      <c r="B1109" t="s">
        <v>21</v>
      </c>
      <c r="C1109">
        <v>9</v>
      </c>
      <c r="D1109">
        <v>500</v>
      </c>
      <c r="E1109" s="8">
        <v>4</v>
      </c>
      <c r="F1109" s="8">
        <v>21</v>
      </c>
      <c r="G1109" s="8">
        <v>22</v>
      </c>
      <c r="H1109" s="9" t="s">
        <v>49</v>
      </c>
      <c r="I1109" s="10" t="s">
        <v>50</v>
      </c>
      <c r="J1109" s="11" t="s">
        <v>51</v>
      </c>
      <c r="K1109">
        <v>41.5</v>
      </c>
      <c r="L1109" s="12">
        <f t="shared" ref="L1109:L1152" si="65">K1109/PI()</f>
        <v>13.209860276627314</v>
      </c>
      <c r="M1109">
        <v>6</v>
      </c>
      <c r="N1109">
        <v>13</v>
      </c>
      <c r="P1109" s="13"/>
      <c r="Q1109" s="13"/>
      <c r="R1109" t="s">
        <v>25</v>
      </c>
      <c r="S1109" s="14" t="s">
        <v>26</v>
      </c>
      <c r="T1109">
        <f t="shared" si="64"/>
        <v>1.3705230037000837E-2</v>
      </c>
    </row>
    <row r="1110" spans="1:20" x14ac:dyDescent="0.25">
      <c r="A1110" t="s">
        <v>20</v>
      </c>
      <c r="B1110" t="s">
        <v>21</v>
      </c>
      <c r="C1110">
        <v>9</v>
      </c>
      <c r="D1110">
        <v>500</v>
      </c>
      <c r="E1110" s="8">
        <v>4</v>
      </c>
      <c r="F1110" s="8" t="s">
        <v>156</v>
      </c>
      <c r="G1110" s="8">
        <v>23</v>
      </c>
      <c r="H1110" s="9" t="s">
        <v>49</v>
      </c>
      <c r="I1110" s="10" t="s">
        <v>50</v>
      </c>
      <c r="J1110" s="11" t="s">
        <v>51</v>
      </c>
      <c r="K1110">
        <v>35</v>
      </c>
      <c r="L1110" s="12">
        <f t="shared" si="65"/>
        <v>11.140846016432674</v>
      </c>
      <c r="M1110">
        <v>6</v>
      </c>
      <c r="N1110">
        <v>12</v>
      </c>
      <c r="P1110" s="13"/>
      <c r="Q1110" s="13"/>
      <c r="R1110" t="s">
        <v>25</v>
      </c>
      <c r="S1110" s="14" t="s">
        <v>26</v>
      </c>
      <c r="T1110">
        <f t="shared" si="64"/>
        <v>9.7482402643785885E-3</v>
      </c>
    </row>
    <row r="1111" spans="1:20" x14ac:dyDescent="0.25">
      <c r="A1111" t="s">
        <v>20</v>
      </c>
      <c r="B1111" t="s">
        <v>21</v>
      </c>
      <c r="C1111">
        <v>4</v>
      </c>
      <c r="D1111">
        <v>500</v>
      </c>
      <c r="E1111">
        <v>2</v>
      </c>
      <c r="F1111" s="8">
        <v>23</v>
      </c>
      <c r="G1111">
        <v>24</v>
      </c>
      <c r="H1111" s="9" t="s">
        <v>49</v>
      </c>
      <c r="I1111" s="10" t="s">
        <v>50</v>
      </c>
      <c r="J1111" s="11" t="s">
        <v>51</v>
      </c>
      <c r="K1111">
        <v>34</v>
      </c>
      <c r="L1111" s="12">
        <f t="shared" si="65"/>
        <v>10.822536130248883</v>
      </c>
      <c r="M1111">
        <v>6.5</v>
      </c>
      <c r="N1111">
        <v>10</v>
      </c>
      <c r="P1111" s="13"/>
      <c r="Q1111" s="13"/>
      <c r="R1111" t="s">
        <v>25</v>
      </c>
      <c r="S1111" t="s">
        <v>26</v>
      </c>
      <c r="T1111">
        <f t="shared" si="64"/>
        <v>9.1991557107115509E-3</v>
      </c>
    </row>
    <row r="1112" spans="1:20" x14ac:dyDescent="0.25">
      <c r="A1112" t="s">
        <v>20</v>
      </c>
      <c r="B1112" t="s">
        <v>21</v>
      </c>
      <c r="C1112">
        <v>9</v>
      </c>
      <c r="D1112">
        <v>500</v>
      </c>
      <c r="E1112" s="8">
        <v>4</v>
      </c>
      <c r="F1112" s="8" t="s">
        <v>253</v>
      </c>
      <c r="G1112" s="8">
        <v>24</v>
      </c>
      <c r="H1112" s="9" t="s">
        <v>49</v>
      </c>
      <c r="I1112" s="10" t="s">
        <v>50</v>
      </c>
      <c r="J1112" s="11" t="s">
        <v>51</v>
      </c>
      <c r="K1112">
        <v>39.5</v>
      </c>
      <c r="L1112" s="12">
        <f t="shared" si="65"/>
        <v>12.573240504259733</v>
      </c>
      <c r="M1112">
        <v>6</v>
      </c>
      <c r="N1112">
        <v>12</v>
      </c>
      <c r="P1112" s="13"/>
      <c r="Q1112" s="13"/>
      <c r="R1112" t="s">
        <v>25</v>
      </c>
      <c r="S1112" s="14" t="s">
        <v>26</v>
      </c>
      <c r="T1112">
        <f t="shared" si="64"/>
        <v>1.2416074997956486E-2</v>
      </c>
    </row>
    <row r="1113" spans="1:20" x14ac:dyDescent="0.25">
      <c r="A1113" t="s">
        <v>20</v>
      </c>
      <c r="B1113" t="s">
        <v>21</v>
      </c>
      <c r="C1113">
        <v>8</v>
      </c>
      <c r="D1113">
        <v>100</v>
      </c>
      <c r="E1113">
        <v>4</v>
      </c>
      <c r="F1113" s="8">
        <v>26</v>
      </c>
      <c r="G1113">
        <v>26</v>
      </c>
      <c r="H1113" s="9" t="s">
        <v>49</v>
      </c>
      <c r="I1113" s="10" t="s">
        <v>50</v>
      </c>
      <c r="J1113" s="11" t="s">
        <v>51</v>
      </c>
      <c r="K1113">
        <v>24.5</v>
      </c>
      <c r="L1113" s="12">
        <f t="shared" si="65"/>
        <v>7.7985922115028714</v>
      </c>
      <c r="M1113">
        <v>2</v>
      </c>
      <c r="N1113" s="13">
        <v>8</v>
      </c>
      <c r="P1113" s="13"/>
      <c r="Q1113" s="13"/>
      <c r="R1113" t="s">
        <v>25</v>
      </c>
      <c r="S1113" t="s">
        <v>254</v>
      </c>
      <c r="T1113">
        <f t="shared" si="64"/>
        <v>4.7766377295455084E-3</v>
      </c>
    </row>
    <row r="1114" spans="1:20" x14ac:dyDescent="0.25">
      <c r="A1114" t="s">
        <v>20</v>
      </c>
      <c r="B1114" t="s">
        <v>21</v>
      </c>
      <c r="C1114">
        <v>5</v>
      </c>
      <c r="D1114">
        <v>100</v>
      </c>
      <c r="E1114" s="8">
        <v>4</v>
      </c>
      <c r="F1114" s="8">
        <v>28</v>
      </c>
      <c r="G1114" s="8">
        <v>30</v>
      </c>
      <c r="H1114" s="9" t="s">
        <v>49</v>
      </c>
      <c r="I1114" s="10" t="s">
        <v>50</v>
      </c>
      <c r="J1114" s="11" t="s">
        <v>51</v>
      </c>
      <c r="K1114">
        <v>30.3</v>
      </c>
      <c r="L1114" s="12">
        <f t="shared" si="65"/>
        <v>9.6447895513688575</v>
      </c>
      <c r="M1114">
        <v>6</v>
      </c>
      <c r="N1114">
        <v>11</v>
      </c>
      <c r="P1114" s="13"/>
      <c r="Q1114" s="13"/>
      <c r="R1114" t="s">
        <v>25</v>
      </c>
      <c r="S1114" s="14" t="s">
        <v>26</v>
      </c>
      <c r="T1114">
        <f t="shared" si="64"/>
        <v>7.3059280851619094E-3</v>
      </c>
    </row>
    <row r="1115" spans="1:20" x14ac:dyDescent="0.25">
      <c r="A1115" t="s">
        <v>20</v>
      </c>
      <c r="B1115" t="s">
        <v>21</v>
      </c>
      <c r="C1115">
        <v>5</v>
      </c>
      <c r="D1115">
        <v>100</v>
      </c>
      <c r="E1115" s="8">
        <v>4</v>
      </c>
      <c r="F1115" s="8">
        <v>29</v>
      </c>
      <c r="G1115" s="8">
        <v>31</v>
      </c>
      <c r="H1115" s="9" t="s">
        <v>49</v>
      </c>
      <c r="I1115" s="10" t="s">
        <v>50</v>
      </c>
      <c r="J1115" s="11" t="s">
        <v>51</v>
      </c>
      <c r="K1115">
        <v>25.5</v>
      </c>
      <c r="L1115" s="12">
        <f t="shared" si="65"/>
        <v>8.1169020976866619</v>
      </c>
      <c r="M1115">
        <v>5</v>
      </c>
      <c r="N1115">
        <v>9</v>
      </c>
      <c r="P1115" s="13"/>
      <c r="Q1115" s="13"/>
      <c r="R1115" t="s">
        <v>25</v>
      </c>
      <c r="S1115" s="14" t="s">
        <v>26</v>
      </c>
      <c r="T1115">
        <f t="shared" si="64"/>
        <v>5.1745250872752471E-3</v>
      </c>
    </row>
    <row r="1116" spans="1:20" x14ac:dyDescent="0.25">
      <c r="A1116" t="s">
        <v>20</v>
      </c>
      <c r="B1116" t="s">
        <v>21</v>
      </c>
      <c r="C1116">
        <v>5</v>
      </c>
      <c r="D1116">
        <v>100</v>
      </c>
      <c r="E1116" s="8">
        <v>4</v>
      </c>
      <c r="F1116" s="8">
        <v>30</v>
      </c>
      <c r="G1116" s="8">
        <v>32</v>
      </c>
      <c r="H1116" s="9" t="s">
        <v>49</v>
      </c>
      <c r="I1116" s="10" t="s">
        <v>50</v>
      </c>
      <c r="J1116" s="11" t="s">
        <v>51</v>
      </c>
      <c r="K1116">
        <v>22.5</v>
      </c>
      <c r="L1116" s="12">
        <f t="shared" si="65"/>
        <v>7.1619724391352904</v>
      </c>
      <c r="M1116">
        <v>4.5</v>
      </c>
      <c r="N1116">
        <v>8</v>
      </c>
      <c r="P1116" s="13"/>
      <c r="Q1116" s="13"/>
      <c r="R1116" t="s">
        <v>25</v>
      </c>
      <c r="S1116" s="14" t="s">
        <v>26</v>
      </c>
      <c r="T1116">
        <f t="shared" si="64"/>
        <v>4.0286094970136003E-3</v>
      </c>
    </row>
    <row r="1117" spans="1:20" x14ac:dyDescent="0.25">
      <c r="A1117" t="s">
        <v>20</v>
      </c>
      <c r="B1117" t="s">
        <v>21</v>
      </c>
      <c r="C1117">
        <v>2</v>
      </c>
      <c r="D1117">
        <v>500</v>
      </c>
      <c r="E1117">
        <v>2</v>
      </c>
      <c r="F1117" s="8">
        <v>32</v>
      </c>
      <c r="G1117">
        <v>33</v>
      </c>
      <c r="H1117" s="9" t="s">
        <v>49</v>
      </c>
      <c r="I1117" s="10" t="s">
        <v>50</v>
      </c>
      <c r="J1117" s="11" t="s">
        <v>51</v>
      </c>
      <c r="K1117">
        <v>37.5</v>
      </c>
      <c r="L1117" s="12">
        <f t="shared" si="65"/>
        <v>11.93662073189215</v>
      </c>
      <c r="M1117">
        <v>8</v>
      </c>
      <c r="N1117">
        <v>12</v>
      </c>
      <c r="P1117" s="13"/>
      <c r="Q1117" s="13"/>
      <c r="R1117" t="s">
        <v>25</v>
      </c>
      <c r="S1117" t="s">
        <v>26</v>
      </c>
      <c r="T1117">
        <f t="shared" si="64"/>
        <v>1.1190581936148891E-2</v>
      </c>
    </row>
    <row r="1118" spans="1:20" x14ac:dyDescent="0.25">
      <c r="A1118" t="s">
        <v>20</v>
      </c>
      <c r="B1118" t="s">
        <v>21</v>
      </c>
      <c r="C1118">
        <v>5</v>
      </c>
      <c r="D1118">
        <v>100</v>
      </c>
      <c r="E1118" s="8">
        <v>4</v>
      </c>
      <c r="F1118" s="8">
        <v>31</v>
      </c>
      <c r="G1118" s="8">
        <v>33</v>
      </c>
      <c r="H1118" s="9" t="s">
        <v>49</v>
      </c>
      <c r="I1118" s="10" t="s">
        <v>50</v>
      </c>
      <c r="J1118" s="11" t="s">
        <v>51</v>
      </c>
      <c r="K1118">
        <v>16</v>
      </c>
      <c r="L1118" s="12">
        <f t="shared" si="65"/>
        <v>5.0929581789406511</v>
      </c>
      <c r="M1118">
        <v>2.5</v>
      </c>
      <c r="N1118">
        <v>6</v>
      </c>
      <c r="P1118" s="13"/>
      <c r="Q1118" s="13"/>
      <c r="R1118" t="s">
        <v>25</v>
      </c>
      <c r="S1118" s="14" t="s">
        <v>26</v>
      </c>
      <c r="T1118">
        <f t="shared" si="64"/>
        <v>2.0371832715762603E-3</v>
      </c>
    </row>
    <row r="1119" spans="1:20" x14ac:dyDescent="0.25">
      <c r="A1119" t="s">
        <v>20</v>
      </c>
      <c r="B1119" t="s">
        <v>21</v>
      </c>
      <c r="C1119">
        <v>3</v>
      </c>
      <c r="D1119">
        <v>500</v>
      </c>
      <c r="E1119" s="8">
        <v>3</v>
      </c>
      <c r="F1119" s="8">
        <v>32</v>
      </c>
      <c r="G1119" s="8">
        <v>34</v>
      </c>
      <c r="H1119" s="9" t="s">
        <v>49</v>
      </c>
      <c r="I1119" s="10" t="s">
        <v>50</v>
      </c>
      <c r="J1119" s="11" t="s">
        <v>51</v>
      </c>
      <c r="K1119">
        <v>67</v>
      </c>
      <c r="L1119" s="12">
        <f t="shared" si="65"/>
        <v>21.326762374313976</v>
      </c>
      <c r="M1119">
        <v>4.5</v>
      </c>
      <c r="N1119" s="8">
        <v>14</v>
      </c>
      <c r="P1119" s="13"/>
      <c r="Q1119" s="13"/>
      <c r="R1119" t="s">
        <v>25</v>
      </c>
      <c r="S1119" s="14" t="s">
        <v>26</v>
      </c>
      <c r="T1119">
        <f t="shared" si="64"/>
        <v>3.5722326976975909E-2</v>
      </c>
    </row>
    <row r="1120" spans="1:20" x14ac:dyDescent="0.25">
      <c r="A1120" t="s">
        <v>20</v>
      </c>
      <c r="B1120" t="s">
        <v>21</v>
      </c>
      <c r="C1120">
        <v>2</v>
      </c>
      <c r="D1120">
        <v>500</v>
      </c>
      <c r="E1120">
        <v>3</v>
      </c>
      <c r="F1120" s="8">
        <v>34</v>
      </c>
      <c r="G1120">
        <v>35</v>
      </c>
      <c r="H1120" s="9" t="s">
        <v>49</v>
      </c>
      <c r="I1120" s="10" t="s">
        <v>50</v>
      </c>
      <c r="J1120" s="11" t="s">
        <v>51</v>
      </c>
      <c r="K1120">
        <v>40</v>
      </c>
      <c r="L1120" s="12">
        <f t="shared" si="65"/>
        <v>12.732395447351628</v>
      </c>
      <c r="M1120">
        <v>8</v>
      </c>
      <c r="N1120">
        <v>10</v>
      </c>
      <c r="P1120" s="13"/>
      <c r="Q1120" s="13"/>
      <c r="R1120" t="s">
        <v>25</v>
      </c>
      <c r="S1120" t="s">
        <v>26</v>
      </c>
      <c r="T1120">
        <f t="shared" si="64"/>
        <v>1.2732395447351628E-2</v>
      </c>
    </row>
    <row r="1121" spans="1:20" x14ac:dyDescent="0.25">
      <c r="A1121" t="s">
        <v>20</v>
      </c>
      <c r="B1121" t="s">
        <v>21</v>
      </c>
      <c r="C1121">
        <v>2</v>
      </c>
      <c r="D1121">
        <v>500</v>
      </c>
      <c r="E1121">
        <v>3</v>
      </c>
      <c r="F1121" s="8">
        <v>35</v>
      </c>
      <c r="G1121">
        <v>36</v>
      </c>
      <c r="H1121" s="9" t="s">
        <v>49</v>
      </c>
      <c r="I1121" s="10" t="s">
        <v>50</v>
      </c>
      <c r="J1121" s="11" t="s">
        <v>51</v>
      </c>
      <c r="K1121">
        <v>36.5</v>
      </c>
      <c r="L1121" s="12">
        <f t="shared" si="65"/>
        <v>11.618310845708359</v>
      </c>
      <c r="M1121">
        <v>2.5</v>
      </c>
      <c r="N1121">
        <v>9</v>
      </c>
      <c r="P1121" s="13"/>
      <c r="Q1121" s="13"/>
      <c r="R1121" t="s">
        <v>25</v>
      </c>
      <c r="S1121" t="s">
        <v>26</v>
      </c>
      <c r="T1121">
        <f t="shared" si="64"/>
        <v>1.0601708646708877E-2</v>
      </c>
    </row>
    <row r="1122" spans="1:20" x14ac:dyDescent="0.25">
      <c r="A1122" t="s">
        <v>20</v>
      </c>
      <c r="B1122" t="s">
        <v>21</v>
      </c>
      <c r="C1122">
        <v>3</v>
      </c>
      <c r="D1122">
        <v>500</v>
      </c>
      <c r="E1122" s="8">
        <v>3</v>
      </c>
      <c r="F1122" s="8">
        <v>34</v>
      </c>
      <c r="G1122" s="8">
        <v>36</v>
      </c>
      <c r="H1122" s="9" t="s">
        <v>49</v>
      </c>
      <c r="I1122" s="10" t="s">
        <v>50</v>
      </c>
      <c r="J1122" s="11" t="s">
        <v>51</v>
      </c>
      <c r="K1122">
        <v>34.5</v>
      </c>
      <c r="L1122" s="12">
        <f t="shared" si="65"/>
        <v>10.981691073340778</v>
      </c>
      <c r="M1122">
        <v>7</v>
      </c>
      <c r="N1122" s="8">
        <v>13</v>
      </c>
      <c r="P1122" s="13"/>
      <c r="Q1122" s="13"/>
      <c r="R1122" t="s">
        <v>25</v>
      </c>
      <c r="S1122" s="14" t="s">
        <v>26</v>
      </c>
      <c r="T1122">
        <f t="shared" si="64"/>
        <v>9.4717085507564219E-3</v>
      </c>
    </row>
    <row r="1123" spans="1:20" x14ac:dyDescent="0.25">
      <c r="A1123" t="s">
        <v>20</v>
      </c>
      <c r="B1123" t="s">
        <v>21</v>
      </c>
      <c r="C1123">
        <v>2</v>
      </c>
      <c r="D1123">
        <v>500</v>
      </c>
      <c r="E1123">
        <v>3</v>
      </c>
      <c r="F1123" s="8">
        <v>36</v>
      </c>
      <c r="G1123">
        <v>37</v>
      </c>
      <c r="H1123" s="9" t="s">
        <v>49</v>
      </c>
      <c r="I1123" s="10" t="s">
        <v>50</v>
      </c>
      <c r="J1123" s="11" t="s">
        <v>51</v>
      </c>
      <c r="K1123">
        <v>120</v>
      </c>
      <c r="L1123" s="12">
        <f t="shared" si="65"/>
        <v>38.197186342054884</v>
      </c>
      <c r="M1123">
        <v>2</v>
      </c>
      <c r="N1123">
        <v>10</v>
      </c>
      <c r="P1123" s="13"/>
      <c r="Q1123" s="13"/>
      <c r="R1123" t="s">
        <v>85</v>
      </c>
      <c r="S1123" t="s">
        <v>26</v>
      </c>
      <c r="T1123">
        <f t="shared" si="64"/>
        <v>0.11459155902616465</v>
      </c>
    </row>
    <row r="1124" spans="1:20" x14ac:dyDescent="0.25">
      <c r="A1124" t="s">
        <v>20</v>
      </c>
      <c r="B1124" t="s">
        <v>21</v>
      </c>
      <c r="C1124">
        <v>3</v>
      </c>
      <c r="D1124">
        <v>500</v>
      </c>
      <c r="E1124" s="8">
        <v>3</v>
      </c>
      <c r="F1124" s="8">
        <v>35</v>
      </c>
      <c r="G1124" s="8">
        <v>37</v>
      </c>
      <c r="H1124" s="9" t="s">
        <v>49</v>
      </c>
      <c r="I1124" s="10" t="s">
        <v>50</v>
      </c>
      <c r="J1124" s="11" t="s">
        <v>51</v>
      </c>
      <c r="K1124">
        <v>37</v>
      </c>
      <c r="L1124" s="12">
        <f t="shared" si="65"/>
        <v>11.777465788800255</v>
      </c>
      <c r="M1124">
        <v>6</v>
      </c>
      <c r="N1124" s="8">
        <v>12</v>
      </c>
      <c r="P1124" s="13"/>
      <c r="Q1124" s="13"/>
      <c r="R1124" t="s">
        <v>25</v>
      </c>
      <c r="S1124" s="14" t="s">
        <v>26</v>
      </c>
      <c r="T1124">
        <f t="shared" si="64"/>
        <v>1.0894155854640236E-2</v>
      </c>
    </row>
    <row r="1125" spans="1:20" x14ac:dyDescent="0.25">
      <c r="A1125" t="s">
        <v>20</v>
      </c>
      <c r="B1125" t="s">
        <v>21</v>
      </c>
      <c r="C1125">
        <v>2</v>
      </c>
      <c r="D1125">
        <v>500</v>
      </c>
      <c r="E1125">
        <v>3</v>
      </c>
      <c r="F1125" s="8" t="s">
        <v>239</v>
      </c>
      <c r="G1125">
        <v>38</v>
      </c>
      <c r="H1125" s="9" t="s">
        <v>49</v>
      </c>
      <c r="I1125" s="10" t="s">
        <v>50</v>
      </c>
      <c r="J1125" s="11" t="s">
        <v>51</v>
      </c>
      <c r="K1125">
        <v>52</v>
      </c>
      <c r="L1125" s="12">
        <f t="shared" si="65"/>
        <v>16.552114081557114</v>
      </c>
      <c r="M1125">
        <v>5.5</v>
      </c>
      <c r="N1125">
        <v>9</v>
      </c>
      <c r="P1125" s="13"/>
      <c r="Q1125" s="13"/>
      <c r="R1125" t="s">
        <v>25</v>
      </c>
      <c r="S1125" t="s">
        <v>26</v>
      </c>
      <c r="T1125">
        <f t="shared" si="64"/>
        <v>2.1517748306024244E-2</v>
      </c>
    </row>
    <row r="1126" spans="1:20" x14ac:dyDescent="0.25">
      <c r="A1126" t="s">
        <v>20</v>
      </c>
      <c r="B1126" t="s">
        <v>21</v>
      </c>
      <c r="C1126">
        <v>3</v>
      </c>
      <c r="D1126">
        <v>500</v>
      </c>
      <c r="E1126" s="8">
        <v>3</v>
      </c>
      <c r="F1126" s="8">
        <v>36</v>
      </c>
      <c r="G1126" s="8">
        <v>38</v>
      </c>
      <c r="H1126" s="9" t="s">
        <v>49</v>
      </c>
      <c r="I1126" s="10" t="s">
        <v>50</v>
      </c>
      <c r="J1126" s="11" t="s">
        <v>51</v>
      </c>
      <c r="K1126">
        <v>31.5</v>
      </c>
      <c r="L1126" s="12">
        <f t="shared" si="65"/>
        <v>10.026761414789407</v>
      </c>
      <c r="M1126">
        <v>4</v>
      </c>
      <c r="N1126" s="8">
        <v>12</v>
      </c>
      <c r="P1126" s="13"/>
      <c r="Q1126" s="13"/>
      <c r="R1126" t="s">
        <v>25</v>
      </c>
      <c r="S1126" s="14" t="s">
        <v>26</v>
      </c>
      <c r="T1126">
        <f t="shared" si="64"/>
        <v>7.8960746141466566E-3</v>
      </c>
    </row>
    <row r="1127" spans="1:20" x14ac:dyDescent="0.25">
      <c r="A1127" s="38" t="s">
        <v>20</v>
      </c>
      <c r="B1127" s="38" t="s">
        <v>21</v>
      </c>
      <c r="C1127" s="38">
        <v>2</v>
      </c>
      <c r="D1127" s="38">
        <v>500</v>
      </c>
      <c r="E1127">
        <v>3</v>
      </c>
      <c r="F1127" s="50">
        <v>37</v>
      </c>
      <c r="G1127" s="38">
        <v>39</v>
      </c>
      <c r="H1127" t="s">
        <v>49</v>
      </c>
      <c r="I1127" t="s">
        <v>50</v>
      </c>
      <c r="J1127" s="38" t="s">
        <v>51</v>
      </c>
      <c r="K1127" s="38">
        <v>33</v>
      </c>
      <c r="L1127" s="12">
        <f t="shared" si="65"/>
        <v>10.504226244065093</v>
      </c>
      <c r="M1127" s="38">
        <v>5</v>
      </c>
      <c r="N1127" s="38">
        <v>10</v>
      </c>
      <c r="P1127" s="13"/>
      <c r="Q1127" s="13"/>
      <c r="R1127" t="s">
        <v>25</v>
      </c>
      <c r="S1127" t="s">
        <v>26</v>
      </c>
      <c r="T1127">
        <f t="shared" si="64"/>
        <v>8.6659866513537007E-3</v>
      </c>
    </row>
    <row r="1128" spans="1:20" x14ac:dyDescent="0.25">
      <c r="A1128" t="s">
        <v>20</v>
      </c>
      <c r="B1128" t="s">
        <v>21</v>
      </c>
      <c r="C1128">
        <v>3</v>
      </c>
      <c r="D1128">
        <v>500</v>
      </c>
      <c r="E1128" s="8">
        <v>3</v>
      </c>
      <c r="F1128" s="8">
        <v>37</v>
      </c>
      <c r="G1128" s="8">
        <v>39</v>
      </c>
      <c r="H1128" s="9" t="s">
        <v>49</v>
      </c>
      <c r="I1128" s="10" t="s">
        <v>50</v>
      </c>
      <c r="J1128" s="11" t="s">
        <v>51</v>
      </c>
      <c r="K1128">
        <v>31.5</v>
      </c>
      <c r="L1128" s="12">
        <f t="shared" si="65"/>
        <v>10.026761414789407</v>
      </c>
      <c r="M1128">
        <v>4</v>
      </c>
      <c r="N1128" s="8">
        <v>9</v>
      </c>
      <c r="P1128" s="13"/>
      <c r="Q1128" s="13"/>
      <c r="R1128" t="s">
        <v>25</v>
      </c>
      <c r="S1128" s="14" t="s">
        <v>26</v>
      </c>
      <c r="T1128">
        <f t="shared" si="64"/>
        <v>7.8960746141466566E-3</v>
      </c>
    </row>
    <row r="1129" spans="1:20" x14ac:dyDescent="0.25">
      <c r="A1129" t="s">
        <v>20</v>
      </c>
      <c r="B1129" t="s">
        <v>21</v>
      </c>
      <c r="C1129">
        <v>5</v>
      </c>
      <c r="D1129">
        <v>500</v>
      </c>
      <c r="E1129" s="8">
        <v>4</v>
      </c>
      <c r="F1129" s="8">
        <v>37</v>
      </c>
      <c r="G1129" s="8">
        <v>39</v>
      </c>
      <c r="H1129" s="9" t="s">
        <v>49</v>
      </c>
      <c r="I1129" s="10" t="s">
        <v>50</v>
      </c>
      <c r="J1129" s="11" t="s">
        <v>51</v>
      </c>
      <c r="K1129">
        <v>32</v>
      </c>
      <c r="L1129" s="12">
        <f t="shared" si="65"/>
        <v>10.185916357881302</v>
      </c>
      <c r="M1129">
        <v>5</v>
      </c>
      <c r="N1129">
        <v>10</v>
      </c>
      <c r="P1129" s="13"/>
      <c r="Q1129" s="13"/>
      <c r="R1129" t="s">
        <v>25</v>
      </c>
      <c r="S1129" s="14" t="s">
        <v>26</v>
      </c>
      <c r="T1129">
        <f t="shared" si="64"/>
        <v>8.1487330863050413E-3</v>
      </c>
    </row>
    <row r="1130" spans="1:20" x14ac:dyDescent="0.25">
      <c r="A1130" t="s">
        <v>20</v>
      </c>
      <c r="B1130" t="s">
        <v>21</v>
      </c>
      <c r="C1130">
        <v>12</v>
      </c>
      <c r="D1130">
        <v>100</v>
      </c>
      <c r="E1130" s="8">
        <v>4</v>
      </c>
      <c r="F1130" s="8">
        <v>27</v>
      </c>
      <c r="G1130" s="8">
        <v>39</v>
      </c>
      <c r="H1130" s="9" t="s">
        <v>49</v>
      </c>
      <c r="I1130" s="10" t="s">
        <v>50</v>
      </c>
      <c r="J1130" s="11" t="s">
        <v>51</v>
      </c>
      <c r="K1130" s="8">
        <v>18.5</v>
      </c>
      <c r="L1130" s="12">
        <f t="shared" si="65"/>
        <v>5.8887328944001274</v>
      </c>
      <c r="M1130" s="8">
        <v>10</v>
      </c>
      <c r="N1130" s="8">
        <v>12</v>
      </c>
      <c r="P1130" s="13"/>
      <c r="Q1130" s="13"/>
      <c r="R1130" t="s">
        <v>25</v>
      </c>
      <c r="S1130" s="14" t="s">
        <v>26</v>
      </c>
      <c r="T1130">
        <f t="shared" si="64"/>
        <v>2.723538963660059E-3</v>
      </c>
    </row>
    <row r="1131" spans="1:20" x14ac:dyDescent="0.25">
      <c r="A1131" t="s">
        <v>20</v>
      </c>
      <c r="B1131" t="s">
        <v>21</v>
      </c>
      <c r="C1131">
        <v>2</v>
      </c>
      <c r="D1131">
        <v>500</v>
      </c>
      <c r="E1131">
        <v>3</v>
      </c>
      <c r="F1131" s="8">
        <v>38</v>
      </c>
      <c r="G1131">
        <v>40</v>
      </c>
      <c r="H1131" s="9" t="s">
        <v>49</v>
      </c>
      <c r="I1131" s="10" t="s">
        <v>50</v>
      </c>
      <c r="J1131" s="11" t="s">
        <v>51</v>
      </c>
      <c r="K1131">
        <v>50</v>
      </c>
      <c r="L1131" s="12">
        <f t="shared" si="65"/>
        <v>15.915494309189533</v>
      </c>
      <c r="M1131">
        <v>8</v>
      </c>
      <c r="N1131">
        <v>14</v>
      </c>
      <c r="P1131" s="13"/>
      <c r="Q1131" s="13"/>
      <c r="R1131" t="s">
        <v>25</v>
      </c>
      <c r="S1131" t="s">
        <v>26</v>
      </c>
      <c r="T1131">
        <f t="shared" si="64"/>
        <v>1.9894367886486915E-2</v>
      </c>
    </row>
    <row r="1132" spans="1:20" x14ac:dyDescent="0.25">
      <c r="A1132" t="s">
        <v>20</v>
      </c>
      <c r="B1132" t="s">
        <v>21</v>
      </c>
      <c r="C1132">
        <v>3</v>
      </c>
      <c r="D1132">
        <v>500</v>
      </c>
      <c r="E1132" s="8">
        <v>3</v>
      </c>
      <c r="F1132" s="8">
        <v>38</v>
      </c>
      <c r="G1132" s="8">
        <v>40</v>
      </c>
      <c r="H1132" s="9" t="s">
        <v>49</v>
      </c>
      <c r="I1132" s="10" t="s">
        <v>50</v>
      </c>
      <c r="J1132" s="11" t="s">
        <v>51</v>
      </c>
      <c r="K1132">
        <v>36</v>
      </c>
      <c r="L1132" s="12">
        <f t="shared" si="65"/>
        <v>11.459155902616464</v>
      </c>
      <c r="M1132">
        <v>6</v>
      </c>
      <c r="N1132" s="8">
        <v>11</v>
      </c>
      <c r="P1132" s="13"/>
      <c r="Q1132" s="13"/>
      <c r="R1132" t="s">
        <v>25</v>
      </c>
      <c r="S1132" s="14" t="s">
        <v>26</v>
      </c>
      <c r="T1132">
        <f t="shared" si="64"/>
        <v>1.0313240312354817E-2</v>
      </c>
    </row>
    <row r="1133" spans="1:20" x14ac:dyDescent="0.25">
      <c r="A1133" t="s">
        <v>20</v>
      </c>
      <c r="B1133" t="s">
        <v>21</v>
      </c>
      <c r="C1133">
        <v>5</v>
      </c>
      <c r="D1133">
        <v>500</v>
      </c>
      <c r="E1133" s="8">
        <v>4</v>
      </c>
      <c r="F1133" s="8">
        <v>38</v>
      </c>
      <c r="G1133" s="8">
        <v>40</v>
      </c>
      <c r="H1133" s="9" t="s">
        <v>49</v>
      </c>
      <c r="I1133" s="10" t="s">
        <v>50</v>
      </c>
      <c r="J1133" s="11" t="s">
        <v>51</v>
      </c>
      <c r="K1133">
        <v>36</v>
      </c>
      <c r="L1133" s="12">
        <f t="shared" si="65"/>
        <v>11.459155902616464</v>
      </c>
      <c r="M1133">
        <v>7</v>
      </c>
      <c r="N1133">
        <v>11</v>
      </c>
      <c r="P1133" s="13"/>
      <c r="Q1133" s="13"/>
      <c r="R1133" t="s">
        <v>25</v>
      </c>
      <c r="S1133" s="14" t="s">
        <v>26</v>
      </c>
      <c r="T1133">
        <f t="shared" si="64"/>
        <v>1.0313240312354817E-2</v>
      </c>
    </row>
    <row r="1134" spans="1:20" x14ac:dyDescent="0.25">
      <c r="A1134" t="s">
        <v>20</v>
      </c>
      <c r="B1134" t="s">
        <v>21</v>
      </c>
      <c r="C1134">
        <v>3</v>
      </c>
      <c r="D1134">
        <v>500</v>
      </c>
      <c r="E1134" s="8">
        <v>3</v>
      </c>
      <c r="F1134" s="8">
        <v>39</v>
      </c>
      <c r="G1134" s="8">
        <v>41</v>
      </c>
      <c r="H1134" s="9" t="s">
        <v>49</v>
      </c>
      <c r="I1134" s="10" t="s">
        <v>50</v>
      </c>
      <c r="J1134" s="11" t="s">
        <v>51</v>
      </c>
      <c r="K1134">
        <v>49</v>
      </c>
      <c r="L1134" s="12">
        <f t="shared" si="65"/>
        <v>15.597184423005743</v>
      </c>
      <c r="M1134">
        <v>9</v>
      </c>
      <c r="N1134" s="8">
        <v>13</v>
      </c>
      <c r="P1134" s="13"/>
      <c r="Q1134" s="13"/>
      <c r="R1134" t="s">
        <v>25</v>
      </c>
      <c r="S1134" s="14" t="s">
        <v>26</v>
      </c>
      <c r="T1134">
        <f t="shared" si="64"/>
        <v>1.9106550918182034E-2</v>
      </c>
    </row>
    <row r="1135" spans="1:20" x14ac:dyDescent="0.25">
      <c r="A1135" t="s">
        <v>20</v>
      </c>
      <c r="B1135" t="s">
        <v>21</v>
      </c>
      <c r="C1135">
        <v>3</v>
      </c>
      <c r="D1135">
        <v>500</v>
      </c>
      <c r="E1135" s="8">
        <v>3</v>
      </c>
      <c r="F1135" s="8">
        <v>41</v>
      </c>
      <c r="G1135" s="8">
        <v>43</v>
      </c>
      <c r="H1135" s="9" t="s">
        <v>49</v>
      </c>
      <c r="I1135" s="10" t="s">
        <v>50</v>
      </c>
      <c r="J1135" s="11" t="s">
        <v>51</v>
      </c>
      <c r="K1135">
        <v>52</v>
      </c>
      <c r="L1135" s="12">
        <f t="shared" si="65"/>
        <v>16.552114081557114</v>
      </c>
      <c r="M1135">
        <v>6</v>
      </c>
      <c r="N1135" s="8">
        <v>13</v>
      </c>
      <c r="P1135" s="13"/>
      <c r="Q1135" s="13"/>
      <c r="R1135" t="s">
        <v>25</v>
      </c>
      <c r="S1135" s="14" t="s">
        <v>26</v>
      </c>
      <c r="T1135">
        <f t="shared" si="64"/>
        <v>2.1517748306024244E-2</v>
      </c>
    </row>
    <row r="1136" spans="1:20" x14ac:dyDescent="0.25">
      <c r="A1136" t="s">
        <v>20</v>
      </c>
      <c r="B1136" t="s">
        <v>21</v>
      </c>
      <c r="C1136">
        <v>4</v>
      </c>
      <c r="D1136">
        <v>500</v>
      </c>
      <c r="E1136">
        <v>4</v>
      </c>
      <c r="F1136" s="8">
        <v>42</v>
      </c>
      <c r="G1136">
        <v>44</v>
      </c>
      <c r="H1136" s="9" t="s">
        <v>49</v>
      </c>
      <c r="I1136" s="10" t="s">
        <v>50</v>
      </c>
      <c r="J1136" s="11" t="s">
        <v>51</v>
      </c>
      <c r="K1136">
        <v>37</v>
      </c>
      <c r="L1136" s="12">
        <f t="shared" si="65"/>
        <v>11.777465788800255</v>
      </c>
      <c r="M1136">
        <v>1.6</v>
      </c>
      <c r="N1136">
        <v>12</v>
      </c>
      <c r="P1136" s="13"/>
      <c r="Q1136" s="13"/>
      <c r="R1136" t="s">
        <v>25</v>
      </c>
      <c r="S1136" t="s">
        <v>26</v>
      </c>
      <c r="T1136">
        <f t="shared" si="64"/>
        <v>1.0894155854640236E-2</v>
      </c>
    </row>
    <row r="1137" spans="1:20" x14ac:dyDescent="0.25">
      <c r="A1137" t="s">
        <v>20</v>
      </c>
      <c r="B1137" t="s">
        <v>21</v>
      </c>
      <c r="C1137">
        <v>3</v>
      </c>
      <c r="D1137">
        <v>500</v>
      </c>
      <c r="E1137" s="8">
        <v>3</v>
      </c>
      <c r="F1137" s="8">
        <v>43</v>
      </c>
      <c r="G1137" s="8">
        <v>45</v>
      </c>
      <c r="H1137" s="9" t="s">
        <v>49</v>
      </c>
      <c r="I1137" s="10" t="s">
        <v>50</v>
      </c>
      <c r="J1137" s="11" t="s">
        <v>51</v>
      </c>
      <c r="K1137">
        <v>40</v>
      </c>
      <c r="L1137" s="12">
        <f t="shared" si="65"/>
        <v>12.732395447351628</v>
      </c>
      <c r="M1137">
        <v>2.5</v>
      </c>
      <c r="N1137" s="8">
        <v>12</v>
      </c>
      <c r="P1137" s="13"/>
      <c r="Q1137" s="13"/>
      <c r="R1137" t="s">
        <v>85</v>
      </c>
      <c r="S1137" s="14" t="s">
        <v>26</v>
      </c>
      <c r="T1137">
        <f t="shared" si="64"/>
        <v>1.2732395447351628E-2</v>
      </c>
    </row>
    <row r="1138" spans="1:20" x14ac:dyDescent="0.25">
      <c r="A1138" t="s">
        <v>20</v>
      </c>
      <c r="B1138" t="s">
        <v>21</v>
      </c>
      <c r="C1138">
        <v>4</v>
      </c>
      <c r="D1138">
        <v>500</v>
      </c>
      <c r="E1138">
        <v>4</v>
      </c>
      <c r="F1138" s="8">
        <v>43</v>
      </c>
      <c r="G1138">
        <v>45</v>
      </c>
      <c r="H1138" s="9" t="s">
        <v>49</v>
      </c>
      <c r="I1138" s="10" t="s">
        <v>50</v>
      </c>
      <c r="J1138" s="11" t="s">
        <v>51</v>
      </c>
      <c r="K1138">
        <v>57</v>
      </c>
      <c r="L1138" s="12">
        <f t="shared" si="65"/>
        <v>18.143663512476071</v>
      </c>
      <c r="M1138">
        <v>3.5</v>
      </c>
      <c r="N1138">
        <v>12</v>
      </c>
      <c r="P1138" s="13"/>
      <c r="Q1138" s="13"/>
      <c r="R1138" t="s">
        <v>25</v>
      </c>
      <c r="S1138" t="s">
        <v>26</v>
      </c>
      <c r="T1138">
        <f t="shared" si="64"/>
        <v>2.5854720505278404E-2</v>
      </c>
    </row>
    <row r="1139" spans="1:20" x14ac:dyDescent="0.25">
      <c r="A1139" t="s">
        <v>20</v>
      </c>
      <c r="B1139" t="s">
        <v>21</v>
      </c>
      <c r="C1139">
        <v>3</v>
      </c>
      <c r="D1139">
        <v>500</v>
      </c>
      <c r="E1139" s="8">
        <v>3</v>
      </c>
      <c r="F1139" s="8" t="s">
        <v>255</v>
      </c>
      <c r="G1139" s="8">
        <v>46</v>
      </c>
      <c r="H1139" s="9" t="s">
        <v>49</v>
      </c>
      <c r="I1139" s="10" t="s">
        <v>50</v>
      </c>
      <c r="J1139" s="11" t="s">
        <v>51</v>
      </c>
      <c r="K1139">
        <v>50</v>
      </c>
      <c r="L1139" s="12">
        <f t="shared" si="65"/>
        <v>15.915494309189533</v>
      </c>
      <c r="M1139">
        <v>3</v>
      </c>
      <c r="N1139" s="8">
        <v>13</v>
      </c>
      <c r="P1139" s="13"/>
      <c r="Q1139" s="13"/>
      <c r="R1139" t="s">
        <v>25</v>
      </c>
      <c r="S1139" s="14" t="s">
        <v>26</v>
      </c>
      <c r="T1139">
        <f t="shared" si="64"/>
        <v>1.9894367886486915E-2</v>
      </c>
    </row>
    <row r="1140" spans="1:20" x14ac:dyDescent="0.25">
      <c r="A1140" t="s">
        <v>20</v>
      </c>
      <c r="B1140" t="s">
        <v>21</v>
      </c>
      <c r="C1140">
        <v>2</v>
      </c>
      <c r="D1140">
        <v>500</v>
      </c>
      <c r="E1140">
        <v>3</v>
      </c>
      <c r="F1140" s="8">
        <v>45</v>
      </c>
      <c r="G1140">
        <v>47</v>
      </c>
      <c r="H1140" s="9" t="s">
        <v>49</v>
      </c>
      <c r="I1140" s="10" t="s">
        <v>50</v>
      </c>
      <c r="J1140" s="11" t="s">
        <v>51</v>
      </c>
      <c r="K1140">
        <v>58.5</v>
      </c>
      <c r="L1140" s="12">
        <f t="shared" si="65"/>
        <v>18.621128341751756</v>
      </c>
      <c r="M1140">
        <v>6</v>
      </c>
      <c r="N1140">
        <v>13</v>
      </c>
      <c r="P1140" s="13"/>
      <c r="Q1140" s="13"/>
      <c r="R1140" t="s">
        <v>85</v>
      </c>
      <c r="S1140" t="s">
        <v>26</v>
      </c>
      <c r="T1140">
        <f t="shared" si="64"/>
        <v>2.7233400199811946E-2</v>
      </c>
    </row>
    <row r="1141" spans="1:20" x14ac:dyDescent="0.25">
      <c r="A1141" t="s">
        <v>20</v>
      </c>
      <c r="B1141" t="s">
        <v>21</v>
      </c>
      <c r="C1141">
        <v>3</v>
      </c>
      <c r="D1141">
        <v>500</v>
      </c>
      <c r="E1141" s="8">
        <v>3</v>
      </c>
      <c r="F1141" s="8" t="s">
        <v>256</v>
      </c>
      <c r="G1141" s="8">
        <v>47</v>
      </c>
      <c r="H1141" s="9" t="s">
        <v>49</v>
      </c>
      <c r="I1141" s="10" t="s">
        <v>50</v>
      </c>
      <c r="J1141" s="11" t="s">
        <v>51</v>
      </c>
      <c r="K1141">
        <v>58</v>
      </c>
      <c r="L1141" s="12">
        <f t="shared" si="65"/>
        <v>18.461973398659861</v>
      </c>
      <c r="M1141">
        <v>4</v>
      </c>
      <c r="N1141" s="8">
        <v>11</v>
      </c>
      <c r="P1141" s="13"/>
      <c r="Q1141" s="13"/>
      <c r="R1141" t="s">
        <v>25</v>
      </c>
      <c r="S1141" s="14" t="s">
        <v>26</v>
      </c>
      <c r="T1141">
        <f t="shared" si="64"/>
        <v>2.6769861428056801E-2</v>
      </c>
    </row>
    <row r="1142" spans="1:20" x14ac:dyDescent="0.25">
      <c r="A1142" t="s">
        <v>20</v>
      </c>
      <c r="B1142" t="s">
        <v>21</v>
      </c>
      <c r="C1142">
        <v>2</v>
      </c>
      <c r="D1142">
        <v>500</v>
      </c>
      <c r="E1142">
        <v>3</v>
      </c>
      <c r="F1142" s="8" t="s">
        <v>257</v>
      </c>
      <c r="G1142">
        <v>48</v>
      </c>
      <c r="H1142" s="9" t="s">
        <v>49</v>
      </c>
      <c r="I1142" s="10" t="s">
        <v>50</v>
      </c>
      <c r="J1142" s="11" t="s">
        <v>51</v>
      </c>
      <c r="K1142">
        <v>51</v>
      </c>
      <c r="L1142" s="12">
        <f t="shared" si="65"/>
        <v>16.233804195373324</v>
      </c>
      <c r="M1142">
        <v>4</v>
      </c>
      <c r="N1142">
        <v>12</v>
      </c>
      <c r="P1142" s="13"/>
      <c r="Q1142" s="13"/>
      <c r="R1142" t="s">
        <v>25</v>
      </c>
      <c r="S1142" t="s">
        <v>26</v>
      </c>
      <c r="T1142">
        <f t="shared" si="64"/>
        <v>2.0698100349100988E-2</v>
      </c>
    </row>
    <row r="1143" spans="1:20" x14ac:dyDescent="0.25">
      <c r="A1143" t="s">
        <v>20</v>
      </c>
      <c r="B1143" t="s">
        <v>21</v>
      </c>
      <c r="C1143">
        <v>3</v>
      </c>
      <c r="D1143">
        <v>500</v>
      </c>
      <c r="E1143" s="8">
        <v>3</v>
      </c>
      <c r="F1143" s="8" t="s">
        <v>258</v>
      </c>
      <c r="G1143" s="8">
        <v>48</v>
      </c>
      <c r="H1143" s="9" t="s">
        <v>49</v>
      </c>
      <c r="I1143" s="10" t="s">
        <v>50</v>
      </c>
      <c r="J1143" s="11" t="s">
        <v>51</v>
      </c>
      <c r="K1143">
        <v>46</v>
      </c>
      <c r="L1143" s="12">
        <f t="shared" si="65"/>
        <v>14.642254764454371</v>
      </c>
      <c r="M1143">
        <v>8</v>
      </c>
      <c r="N1143" s="8">
        <v>12</v>
      </c>
      <c r="P1143" s="13"/>
      <c r="Q1143" s="13"/>
      <c r="R1143" t="s">
        <v>25</v>
      </c>
      <c r="S1143" s="14" t="s">
        <v>26</v>
      </c>
      <c r="T1143">
        <f t="shared" si="64"/>
        <v>1.6838592979122526E-2</v>
      </c>
    </row>
    <row r="1144" spans="1:20" x14ac:dyDescent="0.25">
      <c r="A1144" t="s">
        <v>20</v>
      </c>
      <c r="B1144" t="s">
        <v>21</v>
      </c>
      <c r="C1144">
        <v>3</v>
      </c>
      <c r="D1144">
        <v>500</v>
      </c>
      <c r="E1144" s="8">
        <v>3</v>
      </c>
      <c r="F1144" s="8" t="s">
        <v>259</v>
      </c>
      <c r="G1144" s="8">
        <v>49</v>
      </c>
      <c r="H1144" s="9" t="s">
        <v>49</v>
      </c>
      <c r="I1144" s="10" t="s">
        <v>50</v>
      </c>
      <c r="J1144" s="11" t="s">
        <v>51</v>
      </c>
      <c r="K1144">
        <v>47</v>
      </c>
      <c r="L1144" s="12">
        <f t="shared" si="65"/>
        <v>14.960564650638162</v>
      </c>
      <c r="M1144">
        <v>7</v>
      </c>
      <c r="N1144" s="8">
        <v>11</v>
      </c>
      <c r="P1144" s="13"/>
      <c r="Q1144" s="13"/>
      <c r="R1144" t="s">
        <v>25</v>
      </c>
      <c r="S1144" s="14" t="s">
        <v>26</v>
      </c>
      <c r="T1144">
        <f t="shared" si="64"/>
        <v>1.7578663464499839E-2</v>
      </c>
    </row>
    <row r="1145" spans="1:20" x14ac:dyDescent="0.25">
      <c r="A1145" t="s">
        <v>20</v>
      </c>
      <c r="B1145" t="s">
        <v>21</v>
      </c>
      <c r="C1145">
        <v>3</v>
      </c>
      <c r="D1145">
        <v>500</v>
      </c>
      <c r="E1145" s="8">
        <v>3</v>
      </c>
      <c r="F1145" s="8" t="s">
        <v>260</v>
      </c>
      <c r="G1145" s="8">
        <v>50</v>
      </c>
      <c r="H1145" s="9" t="s">
        <v>49</v>
      </c>
      <c r="I1145" s="10" t="s">
        <v>50</v>
      </c>
      <c r="J1145" s="11" t="s">
        <v>51</v>
      </c>
      <c r="K1145">
        <v>54</v>
      </c>
      <c r="L1145" s="12">
        <f t="shared" si="65"/>
        <v>17.188733853924695</v>
      </c>
      <c r="M1145">
        <v>6</v>
      </c>
      <c r="N1145" s="8">
        <v>11</v>
      </c>
      <c r="P1145" s="13"/>
      <c r="Q1145" s="13"/>
      <c r="R1145" t="s">
        <v>25</v>
      </c>
      <c r="S1145" s="14" t="s">
        <v>26</v>
      </c>
      <c r="T1145">
        <f t="shared" si="64"/>
        <v>2.3204790702798336E-2</v>
      </c>
    </row>
    <row r="1146" spans="1:20" x14ac:dyDescent="0.25">
      <c r="A1146" t="s">
        <v>20</v>
      </c>
      <c r="B1146" t="s">
        <v>21</v>
      </c>
      <c r="C1146">
        <v>3</v>
      </c>
      <c r="D1146">
        <v>500</v>
      </c>
      <c r="E1146" s="8">
        <v>3</v>
      </c>
      <c r="F1146" s="8" t="s">
        <v>261</v>
      </c>
      <c r="G1146" s="8">
        <v>51</v>
      </c>
      <c r="H1146" s="9" t="s">
        <v>49</v>
      </c>
      <c r="I1146" s="10" t="s">
        <v>50</v>
      </c>
      <c r="J1146" s="11" t="s">
        <v>51</v>
      </c>
      <c r="K1146">
        <v>40</v>
      </c>
      <c r="L1146" s="12">
        <f t="shared" si="65"/>
        <v>12.732395447351628</v>
      </c>
      <c r="M1146">
        <v>7</v>
      </c>
      <c r="N1146" s="8">
        <v>12</v>
      </c>
      <c r="P1146" s="13"/>
      <c r="Q1146" s="13"/>
      <c r="R1146" t="s">
        <v>25</v>
      </c>
      <c r="S1146" s="14" t="s">
        <v>26</v>
      </c>
      <c r="T1146">
        <f t="shared" si="64"/>
        <v>1.2732395447351628E-2</v>
      </c>
    </row>
    <row r="1147" spans="1:20" x14ac:dyDescent="0.25">
      <c r="A1147" t="s">
        <v>20</v>
      </c>
      <c r="B1147" t="s">
        <v>21</v>
      </c>
      <c r="C1147">
        <v>3</v>
      </c>
      <c r="D1147">
        <v>500</v>
      </c>
      <c r="E1147" s="8">
        <v>3</v>
      </c>
      <c r="F1147" s="8" t="s">
        <v>262</v>
      </c>
      <c r="G1147" s="8">
        <v>52</v>
      </c>
      <c r="H1147" s="9" t="s">
        <v>49</v>
      </c>
      <c r="I1147" s="10" t="s">
        <v>50</v>
      </c>
      <c r="J1147" s="11" t="s">
        <v>51</v>
      </c>
      <c r="K1147">
        <v>49.5</v>
      </c>
      <c r="L1147" s="12">
        <f t="shared" si="65"/>
        <v>15.756339366097638</v>
      </c>
      <c r="M1147">
        <v>4</v>
      </c>
      <c r="N1147" s="8">
        <v>13</v>
      </c>
      <c r="P1147" s="13"/>
      <c r="Q1147" s="13"/>
      <c r="R1147" t="s">
        <v>25</v>
      </c>
      <c r="S1147" s="14" t="s">
        <v>26</v>
      </c>
      <c r="T1147">
        <f t="shared" si="64"/>
        <v>1.9498469965545825E-2</v>
      </c>
    </row>
    <row r="1148" spans="1:20" x14ac:dyDescent="0.25">
      <c r="A1148" t="s">
        <v>20</v>
      </c>
      <c r="B1148" t="s">
        <v>21</v>
      </c>
      <c r="C1148">
        <v>3</v>
      </c>
      <c r="D1148">
        <v>500</v>
      </c>
      <c r="E1148" s="8">
        <v>3</v>
      </c>
      <c r="F1148" s="8">
        <v>44</v>
      </c>
      <c r="G1148" s="8">
        <v>53</v>
      </c>
      <c r="H1148" s="9" t="s">
        <v>49</v>
      </c>
      <c r="I1148" s="10" t="s">
        <v>50</v>
      </c>
      <c r="J1148" s="11" t="s">
        <v>51</v>
      </c>
      <c r="K1148">
        <v>59.5</v>
      </c>
      <c r="L1148" s="12">
        <f t="shared" si="65"/>
        <v>18.939438227935547</v>
      </c>
      <c r="M1148">
        <v>3</v>
      </c>
      <c r="N1148" s="8">
        <v>14</v>
      </c>
      <c r="P1148" s="13"/>
      <c r="Q1148" s="13"/>
      <c r="R1148" t="s">
        <v>25</v>
      </c>
      <c r="S1148" s="14" t="s">
        <v>26</v>
      </c>
      <c r="T1148">
        <f t="shared" si="64"/>
        <v>2.8172414364054127E-2</v>
      </c>
    </row>
    <row r="1149" spans="1:20" x14ac:dyDescent="0.25">
      <c r="A1149" t="s">
        <v>20</v>
      </c>
      <c r="B1149" t="s">
        <v>21</v>
      </c>
      <c r="C1149">
        <v>3</v>
      </c>
      <c r="D1149">
        <v>500</v>
      </c>
      <c r="E1149" s="8">
        <v>4</v>
      </c>
      <c r="F1149" s="8">
        <v>52</v>
      </c>
      <c r="G1149" s="8">
        <v>61</v>
      </c>
      <c r="H1149" s="9" t="s">
        <v>49</v>
      </c>
      <c r="I1149" s="10" t="s">
        <v>50</v>
      </c>
      <c r="J1149" s="11" t="s">
        <v>51</v>
      </c>
      <c r="K1149">
        <v>36</v>
      </c>
      <c r="L1149" s="12">
        <f t="shared" si="65"/>
        <v>11.459155902616464</v>
      </c>
      <c r="M1149">
        <v>6</v>
      </c>
      <c r="N1149" s="8">
        <v>10</v>
      </c>
      <c r="P1149" s="13"/>
      <c r="Q1149" s="13"/>
      <c r="R1149" t="s">
        <v>25</v>
      </c>
      <c r="S1149" s="14" t="s">
        <v>26</v>
      </c>
      <c r="T1149">
        <f t="shared" si="64"/>
        <v>1.0313240312354817E-2</v>
      </c>
    </row>
    <row r="1150" spans="1:20" x14ac:dyDescent="0.25">
      <c r="A1150" t="s">
        <v>20</v>
      </c>
      <c r="B1150" t="s">
        <v>21</v>
      </c>
      <c r="C1150">
        <v>5</v>
      </c>
      <c r="D1150">
        <v>500</v>
      </c>
      <c r="E1150" s="8">
        <v>1</v>
      </c>
      <c r="F1150" s="8">
        <v>1</v>
      </c>
      <c r="G1150" s="8">
        <v>1</v>
      </c>
      <c r="H1150" s="9" t="s">
        <v>263</v>
      </c>
      <c r="I1150" s="10" t="s">
        <v>264</v>
      </c>
      <c r="J1150" s="17" t="s">
        <v>265</v>
      </c>
      <c r="K1150">
        <v>31.5</v>
      </c>
      <c r="L1150" s="12">
        <f t="shared" si="65"/>
        <v>10.026761414789407</v>
      </c>
      <c r="M1150">
        <v>4.5</v>
      </c>
      <c r="N1150">
        <v>9</v>
      </c>
      <c r="P1150" s="13"/>
      <c r="Q1150" s="13"/>
      <c r="R1150" t="s">
        <v>25</v>
      </c>
      <c r="S1150" s="14" t="s">
        <v>26</v>
      </c>
      <c r="T1150">
        <f t="shared" si="64"/>
        <v>7.8960746141466566E-3</v>
      </c>
    </row>
    <row r="1151" spans="1:20" x14ac:dyDescent="0.25">
      <c r="A1151" t="s">
        <v>20</v>
      </c>
      <c r="B1151" t="s">
        <v>21</v>
      </c>
      <c r="C1151">
        <v>2</v>
      </c>
      <c r="D1151">
        <v>500</v>
      </c>
      <c r="E1151">
        <v>3</v>
      </c>
      <c r="F1151" s="8">
        <v>33</v>
      </c>
      <c r="G1151">
        <v>34</v>
      </c>
      <c r="H1151" s="9" t="s">
        <v>72</v>
      </c>
      <c r="I1151" s="19" t="s">
        <v>266</v>
      </c>
      <c r="J1151" s="11" t="s">
        <v>267</v>
      </c>
      <c r="K1151">
        <v>65.5</v>
      </c>
      <c r="L1151" s="12">
        <f t="shared" si="65"/>
        <v>20.84929754503829</v>
      </c>
      <c r="M1151">
        <v>8</v>
      </c>
      <c r="N1151">
        <v>14</v>
      </c>
      <c r="P1151" s="13"/>
      <c r="Q1151" s="13"/>
      <c r="R1151" t="s">
        <v>25</v>
      </c>
      <c r="S1151" t="s">
        <v>26</v>
      </c>
      <c r="T1151">
        <f t="shared" si="64"/>
        <v>3.4140724730000196E-2</v>
      </c>
    </row>
    <row r="1152" spans="1:20" x14ac:dyDescent="0.25">
      <c r="A1152" t="s">
        <v>20</v>
      </c>
      <c r="B1152" t="s">
        <v>21</v>
      </c>
      <c r="C1152">
        <v>3</v>
      </c>
      <c r="D1152">
        <v>500</v>
      </c>
      <c r="E1152" s="8">
        <v>4</v>
      </c>
      <c r="F1152" s="8">
        <v>46</v>
      </c>
      <c r="G1152" s="8">
        <v>55</v>
      </c>
      <c r="H1152" s="9" t="s">
        <v>72</v>
      </c>
      <c r="I1152" s="19" t="s">
        <v>266</v>
      </c>
      <c r="J1152" s="11" t="s">
        <v>267</v>
      </c>
      <c r="K1152">
        <v>36</v>
      </c>
      <c r="L1152" s="12">
        <f t="shared" si="65"/>
        <v>11.459155902616464</v>
      </c>
      <c r="M1152">
        <v>7</v>
      </c>
      <c r="N1152" s="8">
        <v>10</v>
      </c>
      <c r="P1152" s="13"/>
      <c r="Q1152" s="13"/>
      <c r="R1152" t="s">
        <v>25</v>
      </c>
      <c r="S1152" s="14" t="s">
        <v>26</v>
      </c>
      <c r="T1152">
        <f t="shared" si="64"/>
        <v>1.0313240312354817E-2</v>
      </c>
    </row>
  </sheetData>
  <autoFilter ref="A1:AZ115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Normal="100" workbookViewId="0">
      <pane ySplit="3" topLeftCell="A4" activePane="bottomLeft" state="frozen"/>
      <selection pane="bottomLeft" activeCell="I3" sqref="I3"/>
    </sheetView>
  </sheetViews>
  <sheetFormatPr baseColWidth="10" defaultRowHeight="14.3" x14ac:dyDescent="0.25"/>
  <cols>
    <col min="1" max="1" width="24.625" bestFit="1" customWidth="1"/>
    <col min="2" max="2" width="27.75" bestFit="1" customWidth="1"/>
    <col min="4" max="4" width="24.625" bestFit="1" customWidth="1"/>
    <col min="5" max="5" width="4.875" bestFit="1" customWidth="1"/>
    <col min="6" max="6" width="14.75" customWidth="1"/>
    <col min="7" max="7" width="12.5" bestFit="1" customWidth="1"/>
    <col min="9" max="9" width="11.875" bestFit="1" customWidth="1"/>
  </cols>
  <sheetData>
    <row r="1" spans="1:9" x14ac:dyDescent="0.25">
      <c r="A1" s="55" t="s">
        <v>3</v>
      </c>
      <c r="B1" s="56">
        <v>500</v>
      </c>
    </row>
    <row r="2" spans="1:9" x14ac:dyDescent="0.25">
      <c r="D2" s="74" t="s">
        <v>284</v>
      </c>
      <c r="E2" s="75"/>
      <c r="F2" s="75"/>
      <c r="G2" s="76"/>
      <c r="H2" s="51" t="s">
        <v>268</v>
      </c>
      <c r="I2" s="52" t="s">
        <v>269</v>
      </c>
    </row>
    <row r="3" spans="1:9" x14ac:dyDescent="0.25">
      <c r="A3" s="55" t="s">
        <v>276</v>
      </c>
      <c r="B3" t="s">
        <v>278</v>
      </c>
      <c r="D3" s="53" t="s">
        <v>270</v>
      </c>
      <c r="E3" s="54" t="s">
        <v>271</v>
      </c>
      <c r="F3" s="54" t="s">
        <v>272</v>
      </c>
      <c r="G3" s="53" t="s">
        <v>273</v>
      </c>
      <c r="H3" s="51" t="s">
        <v>274</v>
      </c>
      <c r="I3" s="52" t="s">
        <v>275</v>
      </c>
    </row>
    <row r="4" spans="1:9" x14ac:dyDescent="0.25">
      <c r="A4" s="56" t="s">
        <v>162</v>
      </c>
      <c r="B4" s="57">
        <v>2</v>
      </c>
      <c r="D4" s="58" t="s">
        <v>162</v>
      </c>
      <c r="E4" s="59">
        <v>2</v>
      </c>
      <c r="F4" s="60">
        <f>E4/$E$38</f>
        <v>4.3196544276457886E-3</v>
      </c>
      <c r="G4" s="60">
        <f>LN(F4)</f>
        <v>-5.4445798735262887</v>
      </c>
      <c r="H4" s="60">
        <f>F4*G4</f>
        <v>-2.3518703557348981E-2</v>
      </c>
      <c r="I4" s="60">
        <f>F4*F4</f>
        <v>1.8659414374279866E-5</v>
      </c>
    </row>
    <row r="5" spans="1:9" x14ac:dyDescent="0.25">
      <c r="A5" s="56" t="s">
        <v>208</v>
      </c>
      <c r="B5" s="57">
        <v>1</v>
      </c>
      <c r="D5" s="58" t="s">
        <v>208</v>
      </c>
      <c r="E5" s="59">
        <v>1</v>
      </c>
      <c r="F5" s="60">
        <f t="shared" ref="F5:F37" si="0">E5/$E$38</f>
        <v>2.1598272138228943E-3</v>
      </c>
      <c r="G5" s="60">
        <f t="shared" ref="G5:G37" si="1">LN(F5)</f>
        <v>-6.1377270540862341</v>
      </c>
      <c r="H5" s="60">
        <f t="shared" ref="H5:H37" si="2">F5*G5</f>
        <v>-1.3256429922432473E-2</v>
      </c>
      <c r="I5" s="60">
        <f t="shared" ref="I5:I37" si="3">F5*F5</f>
        <v>4.6648535935699665E-6</v>
      </c>
    </row>
    <row r="6" spans="1:9" x14ac:dyDescent="0.25">
      <c r="A6" s="56" t="s">
        <v>187</v>
      </c>
      <c r="B6" s="57">
        <v>1</v>
      </c>
      <c r="D6" s="58" t="s">
        <v>187</v>
      </c>
      <c r="E6" s="59">
        <v>1</v>
      </c>
      <c r="F6" s="60">
        <f t="shared" si="0"/>
        <v>2.1598272138228943E-3</v>
      </c>
      <c r="G6" s="60">
        <f t="shared" si="1"/>
        <v>-6.1377270540862341</v>
      </c>
      <c r="H6" s="60">
        <f t="shared" si="2"/>
        <v>-1.3256429922432473E-2</v>
      </c>
      <c r="I6" s="60">
        <f t="shared" si="3"/>
        <v>4.6648535935699665E-6</v>
      </c>
    </row>
    <row r="7" spans="1:9" x14ac:dyDescent="0.25">
      <c r="A7" s="56" t="s">
        <v>146</v>
      </c>
      <c r="B7" s="57">
        <v>63</v>
      </c>
      <c r="D7" s="58" t="s">
        <v>146</v>
      </c>
      <c r="E7" s="59">
        <v>63</v>
      </c>
      <c r="F7" s="60">
        <f t="shared" si="0"/>
        <v>0.13606911447084233</v>
      </c>
      <c r="G7" s="60">
        <f t="shared" si="1"/>
        <v>-1.9945923276947015</v>
      </c>
      <c r="H7" s="60">
        <f t="shared" si="2"/>
        <v>-0.27140241175975421</v>
      </c>
      <c r="I7" s="60">
        <f t="shared" si="3"/>
        <v>1.8514803912879192E-2</v>
      </c>
    </row>
    <row r="8" spans="1:9" x14ac:dyDescent="0.25">
      <c r="A8" s="56" t="s">
        <v>184</v>
      </c>
      <c r="B8" s="57">
        <v>1</v>
      </c>
      <c r="D8" s="58" t="s">
        <v>184</v>
      </c>
      <c r="E8" s="59">
        <v>1</v>
      </c>
      <c r="F8" s="60">
        <f t="shared" si="0"/>
        <v>2.1598272138228943E-3</v>
      </c>
      <c r="G8" s="60">
        <f t="shared" si="1"/>
        <v>-6.1377270540862341</v>
      </c>
      <c r="H8" s="60">
        <f t="shared" si="2"/>
        <v>-1.3256429922432473E-2</v>
      </c>
      <c r="I8" s="60">
        <f t="shared" si="3"/>
        <v>4.6648535935699665E-6</v>
      </c>
    </row>
    <row r="9" spans="1:9" x14ac:dyDescent="0.25">
      <c r="A9" s="56" t="s">
        <v>76</v>
      </c>
      <c r="B9" s="57">
        <v>1</v>
      </c>
      <c r="D9" s="58" t="s">
        <v>76</v>
      </c>
      <c r="E9" s="59">
        <v>1</v>
      </c>
      <c r="F9" s="60">
        <f t="shared" si="0"/>
        <v>2.1598272138228943E-3</v>
      </c>
      <c r="G9" s="60">
        <f t="shared" si="1"/>
        <v>-6.1377270540862341</v>
      </c>
      <c r="H9" s="60">
        <f t="shared" si="2"/>
        <v>-1.3256429922432473E-2</v>
      </c>
      <c r="I9" s="60">
        <f t="shared" si="3"/>
        <v>4.6648535935699665E-6</v>
      </c>
    </row>
    <row r="10" spans="1:9" x14ac:dyDescent="0.25">
      <c r="A10" s="56" t="s">
        <v>264</v>
      </c>
      <c r="B10" s="57">
        <v>1</v>
      </c>
      <c r="D10" s="58" t="s">
        <v>264</v>
      </c>
      <c r="E10" s="59">
        <v>1</v>
      </c>
      <c r="F10" s="60">
        <f t="shared" si="0"/>
        <v>2.1598272138228943E-3</v>
      </c>
      <c r="G10" s="60">
        <f t="shared" si="1"/>
        <v>-6.1377270540862341</v>
      </c>
      <c r="H10" s="60">
        <f t="shared" si="2"/>
        <v>-1.3256429922432473E-2</v>
      </c>
      <c r="I10" s="60">
        <f t="shared" si="3"/>
        <v>4.6648535935699665E-6</v>
      </c>
    </row>
    <row r="11" spans="1:9" x14ac:dyDescent="0.25">
      <c r="A11" s="56" t="s">
        <v>61</v>
      </c>
      <c r="B11" s="57">
        <v>59</v>
      </c>
      <c r="D11" s="58" t="s">
        <v>61</v>
      </c>
      <c r="E11" s="59">
        <v>59</v>
      </c>
      <c r="F11" s="60">
        <f t="shared" si="0"/>
        <v>0.12742980561555076</v>
      </c>
      <c r="G11" s="60">
        <f t="shared" si="1"/>
        <v>-2.0601896101805148</v>
      </c>
      <c r="H11" s="60">
        <f t="shared" si="2"/>
        <v>-0.26252956155648027</v>
      </c>
      <c r="I11" s="60">
        <f t="shared" si="3"/>
        <v>1.6238355359217051E-2</v>
      </c>
    </row>
    <row r="12" spans="1:9" x14ac:dyDescent="0.25">
      <c r="A12" s="56" t="s">
        <v>210</v>
      </c>
      <c r="B12" s="57">
        <v>1</v>
      </c>
      <c r="D12" s="58" t="s">
        <v>210</v>
      </c>
      <c r="E12" s="59">
        <v>1</v>
      </c>
      <c r="F12" s="60">
        <f t="shared" si="0"/>
        <v>2.1598272138228943E-3</v>
      </c>
      <c r="G12" s="60">
        <f t="shared" si="1"/>
        <v>-6.1377270540862341</v>
      </c>
      <c r="H12" s="60">
        <f t="shared" si="2"/>
        <v>-1.3256429922432473E-2</v>
      </c>
      <c r="I12" s="60">
        <f t="shared" si="3"/>
        <v>4.6648535935699665E-6</v>
      </c>
    </row>
    <row r="13" spans="1:9" x14ac:dyDescent="0.25">
      <c r="A13" s="56" t="s">
        <v>106</v>
      </c>
      <c r="B13" s="57">
        <v>41</v>
      </c>
      <c r="D13" s="58" t="s">
        <v>106</v>
      </c>
      <c r="E13" s="59">
        <v>41</v>
      </c>
      <c r="F13" s="60">
        <f t="shared" si="0"/>
        <v>8.8552915766738655E-2</v>
      </c>
      <c r="G13" s="60">
        <f t="shared" si="1"/>
        <v>-2.4241549873819261</v>
      </c>
      <c r="H13" s="60">
        <f t="shared" si="2"/>
        <v>-0.21466599240315112</v>
      </c>
      <c r="I13" s="60">
        <f t="shared" si="3"/>
        <v>7.8416188907911109E-3</v>
      </c>
    </row>
    <row r="14" spans="1:9" x14ac:dyDescent="0.25">
      <c r="A14" s="56" t="s">
        <v>173</v>
      </c>
      <c r="B14" s="57">
        <v>1</v>
      </c>
      <c r="D14" s="58" t="s">
        <v>173</v>
      </c>
      <c r="E14" s="59">
        <v>1</v>
      </c>
      <c r="F14" s="60">
        <f t="shared" si="0"/>
        <v>2.1598272138228943E-3</v>
      </c>
      <c r="G14" s="60">
        <f t="shared" si="1"/>
        <v>-6.1377270540862341</v>
      </c>
      <c r="H14" s="60">
        <f t="shared" si="2"/>
        <v>-1.3256429922432473E-2</v>
      </c>
      <c r="I14" s="60">
        <f t="shared" si="3"/>
        <v>4.6648535935699665E-6</v>
      </c>
    </row>
    <row r="15" spans="1:9" x14ac:dyDescent="0.25">
      <c r="A15" s="56" t="s">
        <v>215</v>
      </c>
      <c r="B15" s="57">
        <v>2</v>
      </c>
      <c r="D15" s="58" t="s">
        <v>215</v>
      </c>
      <c r="E15" s="59">
        <v>2</v>
      </c>
      <c r="F15" s="60">
        <f t="shared" si="0"/>
        <v>4.3196544276457886E-3</v>
      </c>
      <c r="G15" s="60">
        <f t="shared" si="1"/>
        <v>-5.4445798735262887</v>
      </c>
      <c r="H15" s="60">
        <f t="shared" si="2"/>
        <v>-2.3518703557348981E-2</v>
      </c>
      <c r="I15" s="60">
        <f t="shared" si="3"/>
        <v>1.8659414374279866E-5</v>
      </c>
    </row>
    <row r="16" spans="1:9" x14ac:dyDescent="0.25">
      <c r="A16" s="56" t="s">
        <v>81</v>
      </c>
      <c r="B16" s="57">
        <v>22</v>
      </c>
      <c r="D16" s="58" t="s">
        <v>81</v>
      </c>
      <c r="E16" s="59">
        <v>22</v>
      </c>
      <c r="F16" s="60">
        <f t="shared" si="0"/>
        <v>4.7516198704103674E-2</v>
      </c>
      <c r="G16" s="60">
        <f t="shared" si="1"/>
        <v>-3.046684600727918</v>
      </c>
      <c r="H16" s="60">
        <f t="shared" si="2"/>
        <v>-0.14476687087692053</v>
      </c>
      <c r="I16" s="60">
        <f t="shared" si="3"/>
        <v>2.2577891392878639E-3</v>
      </c>
    </row>
    <row r="17" spans="1:9" x14ac:dyDescent="0.25">
      <c r="A17" s="56" t="s">
        <v>79</v>
      </c>
      <c r="B17" s="57">
        <v>1</v>
      </c>
      <c r="D17" s="58" t="s">
        <v>79</v>
      </c>
      <c r="E17" s="59">
        <v>1</v>
      </c>
      <c r="F17" s="60">
        <f t="shared" si="0"/>
        <v>2.1598272138228943E-3</v>
      </c>
      <c r="G17" s="60">
        <f t="shared" si="1"/>
        <v>-6.1377270540862341</v>
      </c>
      <c r="H17" s="60">
        <f t="shared" si="2"/>
        <v>-1.3256429922432473E-2</v>
      </c>
      <c r="I17" s="60">
        <f t="shared" si="3"/>
        <v>4.6648535935699665E-6</v>
      </c>
    </row>
    <row r="18" spans="1:9" x14ac:dyDescent="0.25">
      <c r="A18" s="56" t="s">
        <v>89</v>
      </c>
      <c r="B18" s="57">
        <v>13</v>
      </c>
      <c r="D18" s="58" t="s">
        <v>89</v>
      </c>
      <c r="E18" s="59">
        <v>13</v>
      </c>
      <c r="F18" s="60">
        <f t="shared" si="0"/>
        <v>2.8077753779697623E-2</v>
      </c>
      <c r="G18" s="60">
        <f t="shared" si="1"/>
        <v>-3.5727776966246974</v>
      </c>
      <c r="H18" s="60">
        <f t="shared" si="2"/>
        <v>-0.10031557247542346</v>
      </c>
      <c r="I18" s="60">
        <f t="shared" si="3"/>
        <v>7.8836025731332418E-4</v>
      </c>
    </row>
    <row r="19" spans="1:9" x14ac:dyDescent="0.25">
      <c r="A19" s="56" t="s">
        <v>65</v>
      </c>
      <c r="B19" s="57">
        <v>3</v>
      </c>
      <c r="D19" s="58" t="s">
        <v>65</v>
      </c>
      <c r="E19" s="59">
        <v>3</v>
      </c>
      <c r="F19" s="60">
        <f t="shared" si="0"/>
        <v>6.4794816414686825E-3</v>
      </c>
      <c r="G19" s="60">
        <f t="shared" si="1"/>
        <v>-5.0391147654181241</v>
      </c>
      <c r="H19" s="60">
        <f t="shared" si="2"/>
        <v>-3.2650851611780503E-2</v>
      </c>
      <c r="I19" s="60">
        <f t="shared" si="3"/>
        <v>4.1983682342129692E-5</v>
      </c>
    </row>
    <row r="20" spans="1:9" x14ac:dyDescent="0.25">
      <c r="A20" s="56" t="s">
        <v>175</v>
      </c>
      <c r="B20" s="57">
        <v>1</v>
      </c>
      <c r="D20" s="58" t="s">
        <v>175</v>
      </c>
      <c r="E20" s="59">
        <v>1</v>
      </c>
      <c r="F20" s="60">
        <f t="shared" si="0"/>
        <v>2.1598272138228943E-3</v>
      </c>
      <c r="G20" s="60">
        <f t="shared" si="1"/>
        <v>-6.1377270540862341</v>
      </c>
      <c r="H20" s="60">
        <f t="shared" si="2"/>
        <v>-1.3256429922432473E-2</v>
      </c>
      <c r="I20" s="60">
        <f t="shared" si="3"/>
        <v>4.6648535935699665E-6</v>
      </c>
    </row>
    <row r="21" spans="1:9" x14ac:dyDescent="0.25">
      <c r="A21" s="56" t="s">
        <v>113</v>
      </c>
      <c r="B21" s="57">
        <v>8</v>
      </c>
      <c r="D21" s="58" t="s">
        <v>113</v>
      </c>
      <c r="E21" s="59">
        <v>8</v>
      </c>
      <c r="F21" s="60">
        <f t="shared" si="0"/>
        <v>1.7278617710583154E-2</v>
      </c>
      <c r="G21" s="60">
        <f t="shared" si="1"/>
        <v>-4.0582855124063979</v>
      </c>
      <c r="H21" s="60">
        <f t="shared" si="2"/>
        <v>-7.0121563929268216E-2</v>
      </c>
      <c r="I21" s="60">
        <f t="shared" si="3"/>
        <v>2.9855062998847785E-4</v>
      </c>
    </row>
    <row r="22" spans="1:9" x14ac:dyDescent="0.25">
      <c r="A22" s="56" t="s">
        <v>177</v>
      </c>
      <c r="B22" s="57">
        <v>2</v>
      </c>
      <c r="D22" s="58" t="s">
        <v>177</v>
      </c>
      <c r="E22" s="59">
        <v>2</v>
      </c>
      <c r="F22" s="60">
        <f t="shared" si="0"/>
        <v>4.3196544276457886E-3</v>
      </c>
      <c r="G22" s="60">
        <f t="shared" si="1"/>
        <v>-5.4445798735262887</v>
      </c>
      <c r="H22" s="60">
        <f t="shared" si="2"/>
        <v>-2.3518703557348981E-2</v>
      </c>
      <c r="I22" s="60">
        <f t="shared" si="3"/>
        <v>1.8659414374279866E-5</v>
      </c>
    </row>
    <row r="23" spans="1:9" x14ac:dyDescent="0.25">
      <c r="A23" s="56" t="s">
        <v>217</v>
      </c>
      <c r="B23" s="57">
        <v>72</v>
      </c>
      <c r="D23" s="58" t="s">
        <v>217</v>
      </c>
      <c r="E23" s="59">
        <v>72</v>
      </c>
      <c r="F23" s="60">
        <f t="shared" si="0"/>
        <v>0.15550755939524838</v>
      </c>
      <c r="G23" s="60">
        <f t="shared" si="1"/>
        <v>-1.8610609350701788</v>
      </c>
      <c r="H23" s="60">
        <f t="shared" si="2"/>
        <v>-0.28940904389860234</v>
      </c>
      <c r="I23" s="60">
        <f t="shared" si="3"/>
        <v>2.4182601029066702E-2</v>
      </c>
    </row>
    <row r="24" spans="1:9" x14ac:dyDescent="0.25">
      <c r="A24" s="56" t="s">
        <v>97</v>
      </c>
      <c r="B24" s="57">
        <v>63</v>
      </c>
      <c r="D24" s="58" t="s">
        <v>97</v>
      </c>
      <c r="E24" s="59">
        <v>63</v>
      </c>
      <c r="F24" s="60">
        <f t="shared" si="0"/>
        <v>0.13606911447084233</v>
      </c>
      <c r="G24" s="60">
        <f t="shared" si="1"/>
        <v>-1.9945923276947015</v>
      </c>
      <c r="H24" s="60">
        <f t="shared" si="2"/>
        <v>-0.27140241175975421</v>
      </c>
      <c r="I24" s="60">
        <f t="shared" si="3"/>
        <v>1.8514803912879192E-2</v>
      </c>
    </row>
    <row r="25" spans="1:9" x14ac:dyDescent="0.25">
      <c r="A25" s="56" t="s">
        <v>23</v>
      </c>
      <c r="B25" s="57">
        <v>4</v>
      </c>
      <c r="D25" s="58" t="s">
        <v>23</v>
      </c>
      <c r="E25" s="59">
        <v>4</v>
      </c>
      <c r="F25" s="60">
        <f t="shared" si="0"/>
        <v>8.6393088552915772E-3</v>
      </c>
      <c r="G25" s="60">
        <f t="shared" si="1"/>
        <v>-4.7514326929663433</v>
      </c>
      <c r="H25" s="60">
        <f t="shared" si="2"/>
        <v>-4.1049094539666035E-2</v>
      </c>
      <c r="I25" s="60">
        <f t="shared" si="3"/>
        <v>7.4637657497119464E-5</v>
      </c>
    </row>
    <row r="26" spans="1:9" x14ac:dyDescent="0.25">
      <c r="A26" s="56" t="s">
        <v>244</v>
      </c>
      <c r="B26" s="57">
        <v>1</v>
      </c>
      <c r="D26" s="58" t="s">
        <v>244</v>
      </c>
      <c r="E26" s="59">
        <v>1</v>
      </c>
      <c r="F26" s="60">
        <f t="shared" si="0"/>
        <v>2.1598272138228943E-3</v>
      </c>
      <c r="G26" s="60">
        <f t="shared" si="1"/>
        <v>-6.1377270540862341</v>
      </c>
      <c r="H26" s="60">
        <f t="shared" si="2"/>
        <v>-1.3256429922432473E-2</v>
      </c>
      <c r="I26" s="60">
        <f t="shared" si="3"/>
        <v>4.6648535935699665E-6</v>
      </c>
    </row>
    <row r="27" spans="1:9" x14ac:dyDescent="0.25">
      <c r="A27" s="56" t="s">
        <v>140</v>
      </c>
      <c r="B27" s="57">
        <v>7</v>
      </c>
      <c r="D27" s="58" t="s">
        <v>140</v>
      </c>
      <c r="E27" s="59">
        <v>7</v>
      </c>
      <c r="F27" s="60">
        <f t="shared" si="0"/>
        <v>1.511879049676026E-2</v>
      </c>
      <c r="G27" s="60">
        <f t="shared" si="1"/>
        <v>-4.1918169050309206</v>
      </c>
      <c r="H27" s="60">
        <f t="shared" si="2"/>
        <v>-6.337520158794048E-2</v>
      </c>
      <c r="I27" s="60">
        <f t="shared" si="3"/>
        <v>2.2857782608492834E-4</v>
      </c>
    </row>
    <row r="28" spans="1:9" x14ac:dyDescent="0.25">
      <c r="A28" s="56" t="s">
        <v>131</v>
      </c>
      <c r="B28" s="57">
        <v>4</v>
      </c>
      <c r="D28" s="58" t="s">
        <v>131</v>
      </c>
      <c r="E28" s="59">
        <v>4</v>
      </c>
      <c r="F28" s="60">
        <f t="shared" si="0"/>
        <v>8.6393088552915772E-3</v>
      </c>
      <c r="G28" s="60">
        <f t="shared" si="1"/>
        <v>-4.7514326929663433</v>
      </c>
      <c r="H28" s="60">
        <f t="shared" si="2"/>
        <v>-4.1049094539666035E-2</v>
      </c>
      <c r="I28" s="60">
        <f t="shared" si="3"/>
        <v>7.4637657497119464E-5</v>
      </c>
    </row>
    <row r="29" spans="1:9" x14ac:dyDescent="0.25">
      <c r="A29" s="56" t="s">
        <v>164</v>
      </c>
      <c r="B29" s="57">
        <v>1</v>
      </c>
      <c r="D29" s="58" t="s">
        <v>164</v>
      </c>
      <c r="E29" s="59">
        <v>1</v>
      </c>
      <c r="F29" s="60">
        <f t="shared" si="0"/>
        <v>2.1598272138228943E-3</v>
      </c>
      <c r="G29" s="60">
        <f t="shared" si="1"/>
        <v>-6.1377270540862341</v>
      </c>
      <c r="H29" s="60">
        <f t="shared" si="2"/>
        <v>-1.3256429922432473E-2</v>
      </c>
      <c r="I29" s="60">
        <f t="shared" si="3"/>
        <v>4.6648535935699665E-6</v>
      </c>
    </row>
    <row r="30" spans="1:9" x14ac:dyDescent="0.25">
      <c r="A30" s="56" t="s">
        <v>196</v>
      </c>
      <c r="B30" s="57">
        <v>9</v>
      </c>
      <c r="D30" s="58" t="s">
        <v>196</v>
      </c>
      <c r="E30" s="59">
        <v>9</v>
      </c>
      <c r="F30" s="60">
        <f t="shared" si="0"/>
        <v>1.9438444924406047E-2</v>
      </c>
      <c r="G30" s="60">
        <f t="shared" si="1"/>
        <v>-3.9405024767500145</v>
      </c>
      <c r="H30" s="60">
        <f t="shared" si="2"/>
        <v>-7.6597240368790773E-2</v>
      </c>
      <c r="I30" s="60">
        <f t="shared" si="3"/>
        <v>3.7785314107916722E-4</v>
      </c>
    </row>
    <row r="31" spans="1:9" x14ac:dyDescent="0.25">
      <c r="A31" s="56" t="s">
        <v>266</v>
      </c>
      <c r="B31" s="57">
        <v>2</v>
      </c>
      <c r="D31" s="58" t="s">
        <v>266</v>
      </c>
      <c r="E31" s="59">
        <v>2</v>
      </c>
      <c r="F31" s="60">
        <f t="shared" si="0"/>
        <v>4.3196544276457886E-3</v>
      </c>
      <c r="G31" s="60">
        <f t="shared" si="1"/>
        <v>-5.4445798735262887</v>
      </c>
      <c r="H31" s="60">
        <f t="shared" si="2"/>
        <v>-2.3518703557348981E-2</v>
      </c>
      <c r="I31" s="60">
        <f t="shared" si="3"/>
        <v>1.8659414374279866E-5</v>
      </c>
    </row>
    <row r="32" spans="1:9" x14ac:dyDescent="0.25">
      <c r="A32" s="56" t="s">
        <v>193</v>
      </c>
      <c r="B32" s="57">
        <v>6</v>
      </c>
      <c r="D32" s="58" t="s">
        <v>193</v>
      </c>
      <c r="E32" s="59">
        <v>6</v>
      </c>
      <c r="F32" s="60">
        <f t="shared" si="0"/>
        <v>1.2958963282937365E-2</v>
      </c>
      <c r="G32" s="60">
        <f t="shared" si="1"/>
        <v>-4.3459675848581787</v>
      </c>
      <c r="H32" s="60">
        <f t="shared" si="2"/>
        <v>-5.6319234361013111E-2</v>
      </c>
      <c r="I32" s="60">
        <f t="shared" si="3"/>
        <v>1.6793472936851877E-4</v>
      </c>
    </row>
    <row r="33" spans="1:9" x14ac:dyDescent="0.25">
      <c r="A33" s="56" t="s">
        <v>182</v>
      </c>
      <c r="B33" s="57">
        <v>5</v>
      </c>
      <c r="D33" s="58" t="s">
        <v>182</v>
      </c>
      <c r="E33" s="59">
        <v>5</v>
      </c>
      <c r="F33" s="60">
        <f t="shared" si="0"/>
        <v>1.079913606911447E-2</v>
      </c>
      <c r="G33" s="60">
        <f t="shared" si="1"/>
        <v>-4.5282891416521336</v>
      </c>
      <c r="H33" s="60">
        <f t="shared" si="2"/>
        <v>-4.890161060099496E-2</v>
      </c>
      <c r="I33" s="60">
        <f t="shared" si="3"/>
        <v>1.1662133983924913E-4</v>
      </c>
    </row>
    <row r="34" spans="1:9" x14ac:dyDescent="0.25">
      <c r="A34" s="56" t="s">
        <v>111</v>
      </c>
      <c r="B34" s="57">
        <v>8</v>
      </c>
      <c r="D34" s="58" t="s">
        <v>111</v>
      </c>
      <c r="E34" s="59">
        <v>8</v>
      </c>
      <c r="F34" s="60">
        <f t="shared" si="0"/>
        <v>1.7278617710583154E-2</v>
      </c>
      <c r="G34" s="60">
        <f t="shared" si="1"/>
        <v>-4.0582855124063979</v>
      </c>
      <c r="H34" s="60">
        <f t="shared" si="2"/>
        <v>-7.0121563929268216E-2</v>
      </c>
      <c r="I34" s="60">
        <f t="shared" si="3"/>
        <v>2.9855062998847785E-4</v>
      </c>
    </row>
    <row r="35" spans="1:9" x14ac:dyDescent="0.25">
      <c r="A35" s="56" t="s">
        <v>138</v>
      </c>
      <c r="B35" s="57">
        <v>1</v>
      </c>
      <c r="D35" s="58" t="s">
        <v>138</v>
      </c>
      <c r="E35" s="59">
        <v>1</v>
      </c>
      <c r="F35" s="60">
        <f t="shared" si="0"/>
        <v>2.1598272138228943E-3</v>
      </c>
      <c r="G35" s="60">
        <f t="shared" si="1"/>
        <v>-6.1377270540862341</v>
      </c>
      <c r="H35" s="60">
        <f t="shared" si="2"/>
        <v>-1.3256429922432473E-2</v>
      </c>
      <c r="I35" s="60">
        <f t="shared" si="3"/>
        <v>4.6648535935699665E-6</v>
      </c>
    </row>
    <row r="36" spans="1:9" x14ac:dyDescent="0.25">
      <c r="A36" s="56" t="s">
        <v>50</v>
      </c>
      <c r="B36" s="57">
        <v>54</v>
      </c>
      <c r="D36" s="58" t="s">
        <v>50</v>
      </c>
      <c r="E36" s="59">
        <v>54</v>
      </c>
      <c r="F36" s="60">
        <f t="shared" si="0"/>
        <v>0.11663066954643629</v>
      </c>
      <c r="G36" s="60">
        <f t="shared" si="1"/>
        <v>-2.1487430075219596</v>
      </c>
      <c r="H36" s="60">
        <f t="shared" si="2"/>
        <v>-0.25060933565050936</v>
      </c>
      <c r="I36" s="60">
        <f t="shared" si="3"/>
        <v>1.3602713078850021E-2</v>
      </c>
    </row>
    <row r="37" spans="1:9" x14ac:dyDescent="0.25">
      <c r="A37" s="56" t="s">
        <v>135</v>
      </c>
      <c r="B37" s="57">
        <v>2</v>
      </c>
      <c r="D37" s="58" t="s">
        <v>135</v>
      </c>
      <c r="E37" s="59">
        <v>2</v>
      </c>
      <c r="F37" s="60">
        <f t="shared" si="0"/>
        <v>4.3196544276457886E-3</v>
      </c>
      <c r="G37" s="60">
        <f t="shared" si="1"/>
        <v>-5.4445798735262887</v>
      </c>
      <c r="H37" s="60">
        <f t="shared" si="2"/>
        <v>-2.3518703557348981E-2</v>
      </c>
      <c r="I37" s="60">
        <f t="shared" si="3"/>
        <v>1.8659414374279866E-5</v>
      </c>
    </row>
    <row r="38" spans="1:9" x14ac:dyDescent="0.25">
      <c r="A38" s="56" t="s">
        <v>277</v>
      </c>
      <c r="B38" s="57">
        <v>463</v>
      </c>
      <c r="E38">
        <f>SUM(E4:E37)</f>
        <v>463</v>
      </c>
      <c r="F38" s="61" t="s">
        <v>282</v>
      </c>
      <c r="G38" s="69" t="s">
        <v>287</v>
      </c>
      <c r="H38" s="62">
        <f>SUM(H4:H37)*-1</f>
        <v>2.5819573327049183</v>
      </c>
      <c r="I38" s="63"/>
    </row>
    <row r="39" spans="1:9" x14ac:dyDescent="0.25">
      <c r="F39" s="61" t="s">
        <v>280</v>
      </c>
      <c r="G39" s="61" t="s">
        <v>279</v>
      </c>
      <c r="H39" s="62">
        <f>H38/LN(COUNTA(D4:D37))</f>
        <v>0.73218756694934362</v>
      </c>
      <c r="I39" s="63"/>
    </row>
    <row r="40" spans="1:9" x14ac:dyDescent="0.25">
      <c r="F40" s="64" t="s">
        <v>283</v>
      </c>
      <c r="G40" s="64" t="s">
        <v>281</v>
      </c>
      <c r="H40" s="65"/>
      <c r="I40" s="66">
        <f>1-(SUM(I4:I37))</f>
        <v>0.89623033181103606</v>
      </c>
    </row>
    <row r="41" spans="1:9" x14ac:dyDescent="0.25">
      <c r="F41" s="67" t="s">
        <v>286</v>
      </c>
      <c r="G41" s="70" t="s">
        <v>285</v>
      </c>
      <c r="H41" s="68"/>
      <c r="I41" s="67">
        <f>(COUNTA(D4:D37)-1)/LN(E38)</f>
        <v>5.3765831730868552</v>
      </c>
    </row>
  </sheetData>
  <mergeCells count="1">
    <mergeCell ref="D2:G2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pane ySplit="3" topLeftCell="A15" activePane="bottomLeft" state="frozen"/>
      <selection pane="bottomLeft" activeCell="I41" sqref="I41"/>
    </sheetView>
  </sheetViews>
  <sheetFormatPr baseColWidth="10" defaultRowHeight="14.3" x14ac:dyDescent="0.25"/>
  <cols>
    <col min="1" max="1" width="24.625" bestFit="1" customWidth="1"/>
    <col min="2" max="2" width="27.75" bestFit="1" customWidth="1"/>
    <col min="4" max="4" width="23.25" customWidth="1"/>
  </cols>
  <sheetData>
    <row r="1" spans="1:9" x14ac:dyDescent="0.25">
      <c r="A1" s="55" t="s">
        <v>3</v>
      </c>
      <c r="B1" s="56">
        <v>100</v>
      </c>
    </row>
    <row r="2" spans="1:9" x14ac:dyDescent="0.25">
      <c r="D2" s="74" t="s">
        <v>288</v>
      </c>
      <c r="E2" s="75"/>
      <c r="F2" s="75"/>
      <c r="G2" s="76"/>
      <c r="H2" s="51" t="s">
        <v>268</v>
      </c>
      <c r="I2" s="52" t="s">
        <v>269</v>
      </c>
    </row>
    <row r="3" spans="1:9" x14ac:dyDescent="0.25">
      <c r="A3" s="55" t="s">
        <v>276</v>
      </c>
      <c r="B3" t="s">
        <v>278</v>
      </c>
      <c r="D3" s="53" t="s">
        <v>270</v>
      </c>
      <c r="E3" s="54" t="s">
        <v>271</v>
      </c>
      <c r="F3" s="54" t="s">
        <v>272</v>
      </c>
      <c r="G3" s="53" t="s">
        <v>273</v>
      </c>
      <c r="H3" s="51" t="s">
        <v>274</v>
      </c>
      <c r="I3" s="52" t="s">
        <v>275</v>
      </c>
    </row>
    <row r="4" spans="1:9" x14ac:dyDescent="0.25">
      <c r="A4" s="56" t="s">
        <v>204</v>
      </c>
      <c r="B4" s="57">
        <v>3</v>
      </c>
      <c r="D4" s="58" t="s">
        <v>204</v>
      </c>
      <c r="E4" s="59">
        <v>3</v>
      </c>
      <c r="F4" s="60">
        <f>E4/$E$38</f>
        <v>8.0000000000000002E-3</v>
      </c>
      <c r="G4" s="60">
        <f>LN(F4)</f>
        <v>-4.8283137373023015</v>
      </c>
      <c r="H4" s="60">
        <f>F4*G4</f>
        <v>-3.8626509898418412E-2</v>
      </c>
      <c r="I4" s="60">
        <f>F4*F4</f>
        <v>6.3999999999999997E-5</v>
      </c>
    </row>
    <row r="5" spans="1:9" x14ac:dyDescent="0.25">
      <c r="A5" s="56" t="s">
        <v>162</v>
      </c>
      <c r="B5" s="57">
        <v>1</v>
      </c>
      <c r="D5" s="58" t="s">
        <v>162</v>
      </c>
      <c r="E5" s="59">
        <v>1</v>
      </c>
      <c r="F5" s="60">
        <f t="shared" ref="F5:F37" si="0">E5/$E$38</f>
        <v>2.6666666666666666E-3</v>
      </c>
      <c r="G5" s="60">
        <f t="shared" ref="G5:G37" si="1">LN(F5)</f>
        <v>-5.9269260259704106</v>
      </c>
      <c r="H5" s="60">
        <f t="shared" ref="H5:H37" si="2">F5*G5</f>
        <v>-1.5805136069254429E-2</v>
      </c>
      <c r="I5" s="60">
        <f t="shared" ref="I5:I37" si="3">F5*F5</f>
        <v>7.111111111111111E-6</v>
      </c>
    </row>
    <row r="6" spans="1:9" x14ac:dyDescent="0.25">
      <c r="A6" s="56" t="s">
        <v>189</v>
      </c>
      <c r="B6" s="57">
        <v>1</v>
      </c>
      <c r="D6" s="58" t="s">
        <v>189</v>
      </c>
      <c r="E6" s="59">
        <v>1</v>
      </c>
      <c r="F6" s="60">
        <f t="shared" si="0"/>
        <v>2.6666666666666666E-3</v>
      </c>
      <c r="G6" s="60">
        <f t="shared" si="1"/>
        <v>-5.9269260259704106</v>
      </c>
      <c r="H6" s="60">
        <f t="shared" si="2"/>
        <v>-1.5805136069254429E-2</v>
      </c>
      <c r="I6" s="60">
        <f t="shared" si="3"/>
        <v>7.111111111111111E-6</v>
      </c>
    </row>
    <row r="7" spans="1:9" x14ac:dyDescent="0.25">
      <c r="A7" s="56" t="s">
        <v>146</v>
      </c>
      <c r="B7" s="57">
        <v>61</v>
      </c>
      <c r="D7" s="58" t="s">
        <v>146</v>
      </c>
      <c r="E7" s="59">
        <v>61</v>
      </c>
      <c r="F7" s="60">
        <f t="shared" si="0"/>
        <v>0.16266666666666665</v>
      </c>
      <c r="G7" s="60">
        <f t="shared" si="1"/>
        <v>-1.8160521617970997</v>
      </c>
      <c r="H7" s="60">
        <f t="shared" si="2"/>
        <v>-0.29541115165232817</v>
      </c>
      <c r="I7" s="60">
        <f t="shared" si="3"/>
        <v>2.6460444444444439E-2</v>
      </c>
    </row>
    <row r="8" spans="1:9" x14ac:dyDescent="0.25">
      <c r="A8" s="56" t="s">
        <v>184</v>
      </c>
      <c r="B8" s="57">
        <v>4</v>
      </c>
      <c r="D8" s="58" t="s">
        <v>184</v>
      </c>
      <c r="E8" s="59">
        <v>4</v>
      </c>
      <c r="F8" s="60">
        <f t="shared" si="0"/>
        <v>1.0666666666666666E-2</v>
      </c>
      <c r="G8" s="60">
        <f t="shared" si="1"/>
        <v>-4.5406316648505198</v>
      </c>
      <c r="H8" s="60">
        <f t="shared" si="2"/>
        <v>-4.8433404425072213E-2</v>
      </c>
      <c r="I8" s="60">
        <f t="shared" si="3"/>
        <v>1.1377777777777778E-4</v>
      </c>
    </row>
    <row r="9" spans="1:9" x14ac:dyDescent="0.25">
      <c r="A9" s="56" t="s">
        <v>121</v>
      </c>
      <c r="B9" s="57">
        <v>1</v>
      </c>
      <c r="D9" s="58" t="s">
        <v>121</v>
      </c>
      <c r="E9" s="59">
        <v>1</v>
      </c>
      <c r="F9" s="60">
        <f t="shared" si="0"/>
        <v>2.6666666666666666E-3</v>
      </c>
      <c r="G9" s="60">
        <f t="shared" si="1"/>
        <v>-5.9269260259704106</v>
      </c>
      <c r="H9" s="60">
        <f t="shared" si="2"/>
        <v>-1.5805136069254429E-2</v>
      </c>
      <c r="I9" s="60">
        <f t="shared" si="3"/>
        <v>7.111111111111111E-6</v>
      </c>
    </row>
    <row r="10" spans="1:9" x14ac:dyDescent="0.25">
      <c r="A10" s="56" t="s">
        <v>76</v>
      </c>
      <c r="B10" s="57">
        <v>5</v>
      </c>
      <c r="D10" s="58" t="s">
        <v>76</v>
      </c>
      <c r="E10" s="59">
        <v>5</v>
      </c>
      <c r="F10" s="60">
        <f t="shared" si="0"/>
        <v>1.3333333333333334E-2</v>
      </c>
      <c r="G10" s="60">
        <f t="shared" si="1"/>
        <v>-4.3174881135363101</v>
      </c>
      <c r="H10" s="60">
        <f t="shared" si="2"/>
        <v>-5.7566508180484137E-2</v>
      </c>
      <c r="I10" s="60">
        <f t="shared" si="3"/>
        <v>1.7777777777777781E-4</v>
      </c>
    </row>
    <row r="11" spans="1:9" x14ac:dyDescent="0.25">
      <c r="A11" s="56" t="s">
        <v>126</v>
      </c>
      <c r="B11" s="57">
        <v>2</v>
      </c>
      <c r="D11" s="58" t="s">
        <v>126</v>
      </c>
      <c r="E11" s="59">
        <v>2</v>
      </c>
      <c r="F11" s="60">
        <f t="shared" si="0"/>
        <v>5.3333333333333332E-3</v>
      </c>
      <c r="G11" s="60">
        <f t="shared" si="1"/>
        <v>-5.2337788454104652</v>
      </c>
      <c r="H11" s="60">
        <f t="shared" si="2"/>
        <v>-2.7913487175522479E-2</v>
      </c>
      <c r="I11" s="60">
        <f t="shared" si="3"/>
        <v>2.8444444444444444E-5</v>
      </c>
    </row>
    <row r="12" spans="1:9" x14ac:dyDescent="0.25">
      <c r="A12" s="56" t="s">
        <v>61</v>
      </c>
      <c r="B12" s="57">
        <v>31</v>
      </c>
      <c r="D12" s="58" t="s">
        <v>61</v>
      </c>
      <c r="E12" s="59">
        <v>31</v>
      </c>
      <c r="F12" s="60">
        <f t="shared" si="0"/>
        <v>8.2666666666666666E-2</v>
      </c>
      <c r="G12" s="60">
        <f t="shared" si="1"/>
        <v>-2.4929388214852644</v>
      </c>
      <c r="H12" s="60">
        <f t="shared" si="2"/>
        <v>-0.20608294257611517</v>
      </c>
      <c r="I12" s="60">
        <f t="shared" si="3"/>
        <v>6.833777777777778E-3</v>
      </c>
    </row>
    <row r="13" spans="1:9" x14ac:dyDescent="0.25">
      <c r="A13" s="56" t="s">
        <v>118</v>
      </c>
      <c r="B13" s="57">
        <v>1</v>
      </c>
      <c r="D13" s="58" t="s">
        <v>118</v>
      </c>
      <c r="E13" s="59">
        <v>1</v>
      </c>
      <c r="F13" s="60">
        <f t="shared" si="0"/>
        <v>2.6666666666666666E-3</v>
      </c>
      <c r="G13" s="60">
        <f t="shared" si="1"/>
        <v>-5.9269260259704106</v>
      </c>
      <c r="H13" s="60">
        <f t="shared" si="2"/>
        <v>-1.5805136069254429E-2</v>
      </c>
      <c r="I13" s="60">
        <f t="shared" si="3"/>
        <v>7.111111111111111E-6</v>
      </c>
    </row>
    <row r="14" spans="1:9" x14ac:dyDescent="0.25">
      <c r="A14" s="56" t="s">
        <v>210</v>
      </c>
      <c r="B14" s="57">
        <v>1</v>
      </c>
      <c r="D14" s="58" t="s">
        <v>210</v>
      </c>
      <c r="E14" s="59">
        <v>1</v>
      </c>
      <c r="F14" s="60">
        <f t="shared" si="0"/>
        <v>2.6666666666666666E-3</v>
      </c>
      <c r="G14" s="60">
        <f t="shared" si="1"/>
        <v>-5.9269260259704106</v>
      </c>
      <c r="H14" s="60">
        <f t="shared" si="2"/>
        <v>-1.5805136069254429E-2</v>
      </c>
      <c r="I14" s="60">
        <f t="shared" si="3"/>
        <v>7.111111111111111E-6</v>
      </c>
    </row>
    <row r="15" spans="1:9" x14ac:dyDescent="0.25">
      <c r="A15" s="56" t="s">
        <v>70</v>
      </c>
      <c r="B15" s="57">
        <v>1</v>
      </c>
      <c r="D15" s="58" t="s">
        <v>70</v>
      </c>
      <c r="E15" s="59">
        <v>1</v>
      </c>
      <c r="F15" s="60">
        <f t="shared" si="0"/>
        <v>2.6666666666666666E-3</v>
      </c>
      <c r="G15" s="60">
        <f t="shared" si="1"/>
        <v>-5.9269260259704106</v>
      </c>
      <c r="H15" s="60">
        <f t="shared" si="2"/>
        <v>-1.5805136069254429E-2</v>
      </c>
      <c r="I15" s="60">
        <f t="shared" si="3"/>
        <v>7.111111111111111E-6</v>
      </c>
    </row>
    <row r="16" spans="1:9" x14ac:dyDescent="0.25">
      <c r="A16" s="56" t="s">
        <v>106</v>
      </c>
      <c r="B16" s="57">
        <v>35</v>
      </c>
      <c r="D16" s="58" t="s">
        <v>106</v>
      </c>
      <c r="E16" s="59">
        <v>35</v>
      </c>
      <c r="F16" s="60">
        <f t="shared" si="0"/>
        <v>9.3333333333333338E-2</v>
      </c>
      <c r="G16" s="60">
        <f t="shared" si="1"/>
        <v>-2.3715779644809971</v>
      </c>
      <c r="H16" s="60">
        <f t="shared" si="2"/>
        <v>-0.22134727668489307</v>
      </c>
      <c r="I16" s="60">
        <f t="shared" si="3"/>
        <v>8.7111111111111122E-3</v>
      </c>
    </row>
    <row r="17" spans="1:9" x14ac:dyDescent="0.25">
      <c r="A17" s="56" t="s">
        <v>173</v>
      </c>
      <c r="B17" s="57">
        <v>10</v>
      </c>
      <c r="D17" s="58" t="s">
        <v>173</v>
      </c>
      <c r="E17" s="59">
        <v>10</v>
      </c>
      <c r="F17" s="60">
        <f t="shared" si="0"/>
        <v>2.6666666666666668E-2</v>
      </c>
      <c r="G17" s="60">
        <f t="shared" si="1"/>
        <v>-3.6243409329763652</v>
      </c>
      <c r="H17" s="60">
        <f t="shared" si="2"/>
        <v>-9.6649091546036417E-2</v>
      </c>
      <c r="I17" s="60">
        <f t="shared" si="3"/>
        <v>7.1111111111111125E-4</v>
      </c>
    </row>
    <row r="18" spans="1:9" x14ac:dyDescent="0.25">
      <c r="A18" s="56" t="s">
        <v>81</v>
      </c>
      <c r="B18" s="57">
        <v>8</v>
      </c>
      <c r="D18" s="58" t="s">
        <v>81</v>
      </c>
      <c r="E18" s="59">
        <v>8</v>
      </c>
      <c r="F18" s="60">
        <f t="shared" si="0"/>
        <v>2.1333333333333333E-2</v>
      </c>
      <c r="G18" s="60">
        <f t="shared" si="1"/>
        <v>-3.8474844842905749</v>
      </c>
      <c r="H18" s="60">
        <f t="shared" si="2"/>
        <v>-8.2079668998198935E-2</v>
      </c>
      <c r="I18" s="60">
        <f t="shared" si="3"/>
        <v>4.551111111111111E-4</v>
      </c>
    </row>
    <row r="19" spans="1:9" x14ac:dyDescent="0.25">
      <c r="A19" s="56" t="s">
        <v>89</v>
      </c>
      <c r="B19" s="57">
        <v>10</v>
      </c>
      <c r="D19" s="58" t="s">
        <v>89</v>
      </c>
      <c r="E19" s="59">
        <v>10</v>
      </c>
      <c r="F19" s="60">
        <f t="shared" si="0"/>
        <v>2.6666666666666668E-2</v>
      </c>
      <c r="G19" s="60">
        <f t="shared" si="1"/>
        <v>-3.6243409329763652</v>
      </c>
      <c r="H19" s="60">
        <f t="shared" si="2"/>
        <v>-9.6649091546036417E-2</v>
      </c>
      <c r="I19" s="60">
        <f t="shared" si="3"/>
        <v>7.1111111111111125E-4</v>
      </c>
    </row>
    <row r="20" spans="1:9" x14ac:dyDescent="0.25">
      <c r="A20" s="56" t="s">
        <v>65</v>
      </c>
      <c r="B20" s="57">
        <v>14</v>
      </c>
      <c r="D20" s="58" t="s">
        <v>65</v>
      </c>
      <c r="E20" s="59">
        <v>14</v>
      </c>
      <c r="F20" s="60">
        <f t="shared" si="0"/>
        <v>3.7333333333333336E-2</v>
      </c>
      <c r="G20" s="60">
        <f t="shared" si="1"/>
        <v>-3.2878686963551522</v>
      </c>
      <c r="H20" s="60">
        <f t="shared" si="2"/>
        <v>-0.12274709799725902</v>
      </c>
      <c r="I20" s="60">
        <f t="shared" si="3"/>
        <v>1.3937777777777781E-3</v>
      </c>
    </row>
    <row r="21" spans="1:9" x14ac:dyDescent="0.25">
      <c r="A21" s="56" t="s">
        <v>103</v>
      </c>
      <c r="B21" s="57">
        <v>17</v>
      </c>
      <c r="D21" s="58" t="s">
        <v>103</v>
      </c>
      <c r="E21" s="59">
        <v>17</v>
      </c>
      <c r="F21" s="60">
        <f t="shared" si="0"/>
        <v>4.5333333333333337E-2</v>
      </c>
      <c r="G21" s="60">
        <f t="shared" si="1"/>
        <v>-3.0937126819141945</v>
      </c>
      <c r="H21" s="60">
        <f t="shared" si="2"/>
        <v>-0.14024830824677684</v>
      </c>
      <c r="I21" s="60">
        <f t="shared" si="3"/>
        <v>2.0551111111111113E-3</v>
      </c>
    </row>
    <row r="22" spans="1:9" x14ac:dyDescent="0.25">
      <c r="A22" s="56" t="s">
        <v>175</v>
      </c>
      <c r="B22" s="57">
        <v>10</v>
      </c>
      <c r="D22" s="58" t="s">
        <v>175</v>
      </c>
      <c r="E22" s="59">
        <v>10</v>
      </c>
      <c r="F22" s="60">
        <f t="shared" si="0"/>
        <v>2.6666666666666668E-2</v>
      </c>
      <c r="G22" s="60">
        <f t="shared" si="1"/>
        <v>-3.6243409329763652</v>
      </c>
      <c r="H22" s="60">
        <f t="shared" si="2"/>
        <v>-9.6649091546036417E-2</v>
      </c>
      <c r="I22" s="60">
        <f t="shared" si="3"/>
        <v>7.1111111111111125E-4</v>
      </c>
    </row>
    <row r="23" spans="1:9" x14ac:dyDescent="0.25">
      <c r="A23" s="56" t="s">
        <v>113</v>
      </c>
      <c r="B23" s="57">
        <v>19</v>
      </c>
      <c r="D23" s="58" t="s">
        <v>113</v>
      </c>
      <c r="E23" s="59">
        <v>19</v>
      </c>
      <c r="F23" s="60">
        <f t="shared" si="0"/>
        <v>5.0666666666666665E-2</v>
      </c>
      <c r="G23" s="60">
        <f t="shared" si="1"/>
        <v>-2.9824870468039704</v>
      </c>
      <c r="H23" s="60">
        <f t="shared" si="2"/>
        <v>-0.15111267703806783</v>
      </c>
      <c r="I23" s="60">
        <f t="shared" si="3"/>
        <v>2.5671111111111112E-3</v>
      </c>
    </row>
    <row r="24" spans="1:9" x14ac:dyDescent="0.25">
      <c r="A24" s="56" t="s">
        <v>217</v>
      </c>
      <c r="B24" s="57">
        <v>50</v>
      </c>
      <c r="D24" s="58" t="s">
        <v>217</v>
      </c>
      <c r="E24" s="59">
        <v>50</v>
      </c>
      <c r="F24" s="60">
        <f t="shared" si="0"/>
        <v>0.13333333333333333</v>
      </c>
      <c r="G24" s="60">
        <f t="shared" si="1"/>
        <v>-2.0149030205422647</v>
      </c>
      <c r="H24" s="60">
        <f t="shared" si="2"/>
        <v>-0.26865373607230197</v>
      </c>
      <c r="I24" s="60">
        <f t="shared" si="3"/>
        <v>1.7777777777777778E-2</v>
      </c>
    </row>
    <row r="25" spans="1:9" x14ac:dyDescent="0.25">
      <c r="A25" s="56" t="s">
        <v>97</v>
      </c>
      <c r="B25" s="57">
        <v>16</v>
      </c>
      <c r="D25" s="58" t="s">
        <v>97</v>
      </c>
      <c r="E25" s="59">
        <v>16</v>
      </c>
      <c r="F25" s="60">
        <f t="shared" si="0"/>
        <v>4.2666666666666665E-2</v>
      </c>
      <c r="G25" s="60">
        <f t="shared" si="1"/>
        <v>-3.1543373037306295</v>
      </c>
      <c r="H25" s="60">
        <f t="shared" si="2"/>
        <v>-0.13458505829250686</v>
      </c>
      <c r="I25" s="60">
        <f t="shared" si="3"/>
        <v>1.8204444444444444E-3</v>
      </c>
    </row>
    <row r="26" spans="1:9" x14ac:dyDescent="0.25">
      <c r="A26" s="56" t="s">
        <v>44</v>
      </c>
      <c r="B26" s="57">
        <v>1</v>
      </c>
      <c r="D26" s="58" t="s">
        <v>44</v>
      </c>
      <c r="E26" s="59">
        <v>1</v>
      </c>
      <c r="F26" s="60">
        <f t="shared" si="0"/>
        <v>2.6666666666666666E-3</v>
      </c>
      <c r="G26" s="60">
        <f t="shared" si="1"/>
        <v>-5.9269260259704106</v>
      </c>
      <c r="H26" s="60">
        <f t="shared" si="2"/>
        <v>-1.5805136069254429E-2</v>
      </c>
      <c r="I26" s="60">
        <f t="shared" si="3"/>
        <v>7.111111111111111E-6</v>
      </c>
    </row>
    <row r="27" spans="1:9" x14ac:dyDescent="0.25">
      <c r="A27" s="56" t="s">
        <v>23</v>
      </c>
      <c r="B27" s="57">
        <v>32</v>
      </c>
      <c r="D27" s="58" t="s">
        <v>23</v>
      </c>
      <c r="E27" s="59">
        <v>32</v>
      </c>
      <c r="F27" s="60">
        <f t="shared" si="0"/>
        <v>8.533333333333333E-2</v>
      </c>
      <c r="G27" s="60">
        <f t="shared" si="1"/>
        <v>-2.4611901231706841</v>
      </c>
      <c r="H27" s="60">
        <f t="shared" si="2"/>
        <v>-0.2100215571772317</v>
      </c>
      <c r="I27" s="60">
        <f t="shared" si="3"/>
        <v>7.2817777777777776E-3</v>
      </c>
    </row>
    <row r="28" spans="1:9" x14ac:dyDescent="0.25">
      <c r="A28" s="56" t="s">
        <v>213</v>
      </c>
      <c r="B28" s="57">
        <v>1</v>
      </c>
      <c r="D28" s="58" t="s">
        <v>213</v>
      </c>
      <c r="E28" s="59">
        <v>1</v>
      </c>
      <c r="F28" s="60">
        <f t="shared" si="0"/>
        <v>2.6666666666666666E-3</v>
      </c>
      <c r="G28" s="60">
        <f t="shared" si="1"/>
        <v>-5.9269260259704106</v>
      </c>
      <c r="H28" s="60">
        <f t="shared" si="2"/>
        <v>-1.5805136069254429E-2</v>
      </c>
      <c r="I28" s="60">
        <f t="shared" si="3"/>
        <v>7.111111111111111E-6</v>
      </c>
    </row>
    <row r="29" spans="1:9" x14ac:dyDescent="0.25">
      <c r="A29" s="56" t="s">
        <v>140</v>
      </c>
      <c r="B29" s="57">
        <v>5</v>
      </c>
      <c r="D29" s="58" t="s">
        <v>140</v>
      </c>
      <c r="E29" s="59">
        <v>5</v>
      </c>
      <c r="F29" s="60">
        <f t="shared" si="0"/>
        <v>1.3333333333333334E-2</v>
      </c>
      <c r="G29" s="60">
        <f t="shared" si="1"/>
        <v>-4.3174881135363101</v>
      </c>
      <c r="H29" s="60">
        <f t="shared" si="2"/>
        <v>-5.7566508180484137E-2</v>
      </c>
      <c r="I29" s="60">
        <f t="shared" si="3"/>
        <v>1.7777777777777781E-4</v>
      </c>
    </row>
    <row r="30" spans="1:9" x14ac:dyDescent="0.25">
      <c r="A30" s="56" t="s">
        <v>164</v>
      </c>
      <c r="B30" s="57">
        <v>1</v>
      </c>
      <c r="D30" s="58" t="s">
        <v>164</v>
      </c>
      <c r="E30" s="59">
        <v>1</v>
      </c>
      <c r="F30" s="60">
        <f t="shared" si="0"/>
        <v>2.6666666666666666E-3</v>
      </c>
      <c r="G30" s="60">
        <f t="shared" si="1"/>
        <v>-5.9269260259704106</v>
      </c>
      <c r="H30" s="60">
        <f t="shared" si="2"/>
        <v>-1.5805136069254429E-2</v>
      </c>
      <c r="I30" s="60">
        <f t="shared" si="3"/>
        <v>7.111111111111111E-6</v>
      </c>
    </row>
    <row r="31" spans="1:9" x14ac:dyDescent="0.25">
      <c r="A31" s="56" t="s">
        <v>202</v>
      </c>
      <c r="B31" s="57">
        <v>2</v>
      </c>
      <c r="D31" s="58" t="s">
        <v>202</v>
      </c>
      <c r="E31" s="59">
        <v>2</v>
      </c>
      <c r="F31" s="60">
        <f t="shared" si="0"/>
        <v>5.3333333333333332E-3</v>
      </c>
      <c r="G31" s="60">
        <f t="shared" si="1"/>
        <v>-5.2337788454104652</v>
      </c>
      <c r="H31" s="60">
        <f t="shared" si="2"/>
        <v>-2.7913487175522479E-2</v>
      </c>
      <c r="I31" s="60">
        <f t="shared" si="3"/>
        <v>2.8444444444444444E-5</v>
      </c>
    </row>
    <row r="32" spans="1:9" x14ac:dyDescent="0.25">
      <c r="A32" s="56" t="s">
        <v>143</v>
      </c>
      <c r="B32" s="57">
        <v>1</v>
      </c>
      <c r="D32" s="58" t="s">
        <v>143</v>
      </c>
      <c r="E32" s="59">
        <v>1</v>
      </c>
      <c r="F32" s="60">
        <f t="shared" si="0"/>
        <v>2.6666666666666666E-3</v>
      </c>
      <c r="G32" s="60">
        <f t="shared" si="1"/>
        <v>-5.9269260259704106</v>
      </c>
      <c r="H32" s="60">
        <f t="shared" si="2"/>
        <v>-1.5805136069254429E-2</v>
      </c>
      <c r="I32" s="60">
        <f t="shared" si="3"/>
        <v>7.111111111111111E-6</v>
      </c>
    </row>
    <row r="33" spans="1:9" x14ac:dyDescent="0.25">
      <c r="A33" s="56" t="s">
        <v>193</v>
      </c>
      <c r="B33" s="57">
        <v>1</v>
      </c>
      <c r="D33" s="58" t="s">
        <v>193</v>
      </c>
      <c r="E33" s="59">
        <v>1</v>
      </c>
      <c r="F33" s="60">
        <f t="shared" si="0"/>
        <v>2.6666666666666666E-3</v>
      </c>
      <c r="G33" s="60">
        <f t="shared" si="1"/>
        <v>-5.9269260259704106</v>
      </c>
      <c r="H33" s="60">
        <f t="shared" si="2"/>
        <v>-1.5805136069254429E-2</v>
      </c>
      <c r="I33" s="60">
        <f t="shared" si="3"/>
        <v>7.111111111111111E-6</v>
      </c>
    </row>
    <row r="34" spans="1:9" x14ac:dyDescent="0.25">
      <c r="A34" s="56" t="s">
        <v>111</v>
      </c>
      <c r="B34" s="57">
        <v>12</v>
      </c>
      <c r="D34" s="58" t="s">
        <v>111</v>
      </c>
      <c r="E34" s="59">
        <v>12</v>
      </c>
      <c r="F34" s="60">
        <f t="shared" si="0"/>
        <v>3.2000000000000001E-2</v>
      </c>
      <c r="G34" s="60">
        <f t="shared" si="1"/>
        <v>-3.4420193761824103</v>
      </c>
      <c r="H34" s="60">
        <f t="shared" si="2"/>
        <v>-0.11014462003783713</v>
      </c>
      <c r="I34" s="60">
        <f t="shared" si="3"/>
        <v>1.024E-3</v>
      </c>
    </row>
    <row r="35" spans="1:9" x14ac:dyDescent="0.25">
      <c r="A35" s="56" t="s">
        <v>50</v>
      </c>
      <c r="B35" s="57">
        <v>15</v>
      </c>
      <c r="D35" s="58" t="s">
        <v>50</v>
      </c>
      <c r="E35" s="59">
        <v>15</v>
      </c>
      <c r="F35" s="60">
        <f t="shared" si="0"/>
        <v>0.04</v>
      </c>
      <c r="G35" s="60">
        <f t="shared" si="1"/>
        <v>-3.2188758248682006</v>
      </c>
      <c r="H35" s="60">
        <f t="shared" si="2"/>
        <v>-0.12875503299472801</v>
      </c>
      <c r="I35" s="60">
        <f t="shared" si="3"/>
        <v>1.6000000000000001E-3</v>
      </c>
    </row>
    <row r="36" spans="1:9" x14ac:dyDescent="0.25">
      <c r="A36" s="56" t="s">
        <v>135</v>
      </c>
      <c r="B36" s="57">
        <v>2</v>
      </c>
      <c r="D36" s="58" t="s">
        <v>135</v>
      </c>
      <c r="E36" s="59">
        <v>2</v>
      </c>
      <c r="F36" s="60">
        <f t="shared" si="0"/>
        <v>5.3333333333333332E-3</v>
      </c>
      <c r="G36" s="60">
        <f t="shared" si="1"/>
        <v>-5.2337788454104652</v>
      </c>
      <c r="H36" s="60">
        <f t="shared" si="2"/>
        <v>-2.7913487175522479E-2</v>
      </c>
      <c r="I36" s="60">
        <f t="shared" si="3"/>
        <v>2.8444444444444444E-5</v>
      </c>
    </row>
    <row r="37" spans="1:9" x14ac:dyDescent="0.25">
      <c r="A37" s="56" t="s">
        <v>39</v>
      </c>
      <c r="B37" s="57">
        <v>1</v>
      </c>
      <c r="D37" s="58" t="s">
        <v>39</v>
      </c>
      <c r="E37" s="59">
        <v>1</v>
      </c>
      <c r="F37" s="60">
        <f t="shared" si="0"/>
        <v>2.6666666666666666E-3</v>
      </c>
      <c r="G37" s="60">
        <f t="shared" si="1"/>
        <v>-5.9269260259704106</v>
      </c>
      <c r="H37" s="60">
        <f t="shared" si="2"/>
        <v>-1.5805136069254429E-2</v>
      </c>
      <c r="I37" s="60">
        <f t="shared" si="3"/>
        <v>7.111111111111111E-6</v>
      </c>
    </row>
    <row r="38" spans="1:9" x14ac:dyDescent="0.25">
      <c r="A38" s="56" t="s">
        <v>277</v>
      </c>
      <c r="B38" s="57">
        <v>375</v>
      </c>
      <c r="E38">
        <f>SUM(E4:E37)</f>
        <v>375</v>
      </c>
      <c r="F38" s="61" t="s">
        <v>282</v>
      </c>
      <c r="G38" s="69" t="s">
        <v>287</v>
      </c>
      <c r="H38" s="62">
        <f>SUM(H4:H37)*-1</f>
        <v>2.8367314274484325</v>
      </c>
      <c r="I38" s="63"/>
    </row>
    <row r="39" spans="1:9" x14ac:dyDescent="0.25">
      <c r="F39" s="61" t="s">
        <v>280</v>
      </c>
      <c r="G39" s="61" t="s">
        <v>279</v>
      </c>
      <c r="H39" s="62">
        <f>H38/LN(COUNTA(D4:D37))</f>
        <v>0.80443602055045293</v>
      </c>
      <c r="I39" s="63"/>
    </row>
    <row r="40" spans="1:9" x14ac:dyDescent="0.25">
      <c r="F40" s="64" t="s">
        <v>283</v>
      </c>
      <c r="G40" s="64" t="s">
        <v>281</v>
      </c>
      <c r="H40" s="65"/>
      <c r="I40" s="66">
        <f>1-(SUM(I4:I37))</f>
        <v>0.91918222222222223</v>
      </c>
    </row>
    <row r="41" spans="1:9" x14ac:dyDescent="0.25">
      <c r="F41" s="67" t="s">
        <v>286</v>
      </c>
      <c r="G41" s="70" t="s">
        <v>285</v>
      </c>
      <c r="H41" s="68"/>
      <c r="I41" s="67">
        <f>(COUNTA(D4:D37)-1)/LN(E38)</f>
        <v>5.5678103380068658</v>
      </c>
    </row>
  </sheetData>
  <mergeCells count="1">
    <mergeCell ref="D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37" workbookViewId="0">
      <selection activeCell="D63" sqref="D63"/>
    </sheetView>
  </sheetViews>
  <sheetFormatPr baseColWidth="10" defaultRowHeight="14.3" x14ac:dyDescent="0.25"/>
  <cols>
    <col min="1" max="1" width="24.625" bestFit="1" customWidth="1"/>
    <col min="2" max="2" width="27.75" bestFit="1" customWidth="1"/>
    <col min="4" max="4" width="24.625" bestFit="1" customWidth="1"/>
  </cols>
  <sheetData>
    <row r="1" spans="1:9" x14ac:dyDescent="0.25">
      <c r="A1" s="55" t="s">
        <v>3</v>
      </c>
      <c r="B1" s="56">
        <v>5</v>
      </c>
    </row>
    <row r="2" spans="1:9" x14ac:dyDescent="0.25">
      <c r="D2" s="74" t="s">
        <v>288</v>
      </c>
      <c r="E2" s="75"/>
      <c r="F2" s="75"/>
      <c r="G2" s="76"/>
      <c r="H2" s="51" t="s">
        <v>268</v>
      </c>
      <c r="I2" s="52" t="s">
        <v>269</v>
      </c>
    </row>
    <row r="3" spans="1:9" x14ac:dyDescent="0.25">
      <c r="A3" s="55" t="s">
        <v>276</v>
      </c>
      <c r="B3" t="s">
        <v>278</v>
      </c>
      <c r="D3" s="53" t="s">
        <v>270</v>
      </c>
      <c r="E3" s="54" t="s">
        <v>271</v>
      </c>
      <c r="F3" s="54" t="s">
        <v>272</v>
      </c>
      <c r="G3" s="53" t="s">
        <v>273</v>
      </c>
      <c r="H3" s="51" t="s">
        <v>274</v>
      </c>
      <c r="I3" s="52" t="s">
        <v>275</v>
      </c>
    </row>
    <row r="4" spans="1:9" x14ac:dyDescent="0.25">
      <c r="A4" s="56" t="s">
        <v>249</v>
      </c>
      <c r="B4" s="57">
        <v>4</v>
      </c>
      <c r="D4" s="58" t="s">
        <v>249</v>
      </c>
      <c r="E4" s="59">
        <v>4</v>
      </c>
      <c r="F4" s="60">
        <f t="shared" ref="F4:F37" si="0">E4/$E$58</f>
        <v>1.2779552715654952E-2</v>
      </c>
      <c r="G4" s="60">
        <f>LN(F4)</f>
        <v>-4.359908829420263</v>
      </c>
      <c r="H4" s="60">
        <f>F4*G4</f>
        <v>-5.5717684721025722E-2</v>
      </c>
      <c r="I4" s="60">
        <f>F4*F4</f>
        <v>1.6331696761220384E-4</v>
      </c>
    </row>
    <row r="5" spans="1:9" x14ac:dyDescent="0.25">
      <c r="A5" s="56" t="s">
        <v>148</v>
      </c>
      <c r="B5" s="57">
        <v>1</v>
      </c>
      <c r="D5" s="58" t="s">
        <v>148</v>
      </c>
      <c r="E5" s="59">
        <v>1</v>
      </c>
      <c r="F5" s="60">
        <f t="shared" si="0"/>
        <v>3.1948881789137379E-3</v>
      </c>
      <c r="G5" s="60">
        <f t="shared" ref="G5:G57" si="1">LN(F5)</f>
        <v>-5.7462031905401529</v>
      </c>
      <c r="H5" s="60">
        <f t="shared" ref="H5:H57" si="2">F5*G5</f>
        <v>-1.8358476647093138E-2</v>
      </c>
      <c r="I5" s="60">
        <f t="shared" ref="I5:I57" si="3">F5*F5</f>
        <v>1.020731047576274E-5</v>
      </c>
    </row>
    <row r="6" spans="1:9" x14ac:dyDescent="0.25">
      <c r="A6" s="56" t="s">
        <v>68</v>
      </c>
      <c r="B6" s="57">
        <v>1</v>
      </c>
      <c r="D6" s="58" t="s">
        <v>68</v>
      </c>
      <c r="E6" s="59">
        <v>1</v>
      </c>
      <c r="F6" s="60">
        <f t="shared" si="0"/>
        <v>3.1948881789137379E-3</v>
      </c>
      <c r="G6" s="60">
        <f t="shared" si="1"/>
        <v>-5.7462031905401529</v>
      </c>
      <c r="H6" s="60">
        <f t="shared" si="2"/>
        <v>-1.8358476647093138E-2</v>
      </c>
      <c r="I6" s="60">
        <f t="shared" si="3"/>
        <v>1.020731047576274E-5</v>
      </c>
    </row>
    <row r="7" spans="1:9" x14ac:dyDescent="0.25">
      <c r="A7" s="56" t="s">
        <v>41</v>
      </c>
      <c r="B7" s="57">
        <v>1</v>
      </c>
      <c r="D7" s="58" t="s">
        <v>41</v>
      </c>
      <c r="E7" s="59">
        <v>1</v>
      </c>
      <c r="F7" s="60">
        <f t="shared" si="0"/>
        <v>3.1948881789137379E-3</v>
      </c>
      <c r="G7" s="60">
        <f t="shared" si="1"/>
        <v>-5.7462031905401529</v>
      </c>
      <c r="H7" s="60">
        <f t="shared" si="2"/>
        <v>-1.8358476647093138E-2</v>
      </c>
      <c r="I7" s="60">
        <f t="shared" si="3"/>
        <v>1.020731047576274E-5</v>
      </c>
    </row>
    <row r="8" spans="1:9" x14ac:dyDescent="0.25">
      <c r="A8" s="56" t="s">
        <v>151</v>
      </c>
      <c r="B8" s="57">
        <v>1</v>
      </c>
      <c r="D8" s="58" t="s">
        <v>151</v>
      </c>
      <c r="E8" s="59">
        <v>1</v>
      </c>
      <c r="F8" s="60">
        <f t="shared" si="0"/>
        <v>3.1948881789137379E-3</v>
      </c>
      <c r="G8" s="60">
        <f t="shared" si="1"/>
        <v>-5.7462031905401529</v>
      </c>
      <c r="H8" s="60">
        <f t="shared" si="2"/>
        <v>-1.8358476647093138E-2</v>
      </c>
      <c r="I8" s="60">
        <f t="shared" si="3"/>
        <v>1.020731047576274E-5</v>
      </c>
    </row>
    <row r="9" spans="1:9" x14ac:dyDescent="0.25">
      <c r="A9" s="56" t="s">
        <v>146</v>
      </c>
      <c r="B9" s="57">
        <v>1</v>
      </c>
      <c r="D9" s="58" t="s">
        <v>146</v>
      </c>
      <c r="E9" s="59">
        <v>1</v>
      </c>
      <c r="F9" s="60">
        <f t="shared" si="0"/>
        <v>3.1948881789137379E-3</v>
      </c>
      <c r="G9" s="60">
        <f t="shared" si="1"/>
        <v>-5.7462031905401529</v>
      </c>
      <c r="H9" s="60">
        <f t="shared" si="2"/>
        <v>-1.8358476647093138E-2</v>
      </c>
      <c r="I9" s="60">
        <f t="shared" si="3"/>
        <v>1.020731047576274E-5</v>
      </c>
    </row>
    <row r="10" spans="1:9" x14ac:dyDescent="0.25">
      <c r="A10" s="56" t="s">
        <v>76</v>
      </c>
      <c r="B10" s="57">
        <v>1</v>
      </c>
      <c r="D10" s="58" t="s">
        <v>76</v>
      </c>
      <c r="E10" s="59">
        <v>1</v>
      </c>
      <c r="F10" s="60">
        <f t="shared" si="0"/>
        <v>3.1948881789137379E-3</v>
      </c>
      <c r="G10" s="60">
        <f t="shared" si="1"/>
        <v>-5.7462031905401529</v>
      </c>
      <c r="H10" s="60">
        <f t="shared" si="2"/>
        <v>-1.8358476647093138E-2</v>
      </c>
      <c r="I10" s="60">
        <f t="shared" si="3"/>
        <v>1.020731047576274E-5</v>
      </c>
    </row>
    <row r="11" spans="1:9" x14ac:dyDescent="0.25">
      <c r="A11" s="56" t="s">
        <v>63</v>
      </c>
      <c r="B11" s="57">
        <v>6</v>
      </c>
      <c r="D11" s="58" t="s">
        <v>63</v>
      </c>
      <c r="E11" s="59">
        <v>6</v>
      </c>
      <c r="F11" s="60">
        <f t="shared" si="0"/>
        <v>1.9169329073482427E-2</v>
      </c>
      <c r="G11" s="60">
        <f t="shared" si="1"/>
        <v>-3.9544437213120984</v>
      </c>
      <c r="H11" s="60">
        <f t="shared" si="2"/>
        <v>-7.5804032996398055E-2</v>
      </c>
      <c r="I11" s="60">
        <f t="shared" si="3"/>
        <v>3.6746317712745864E-4</v>
      </c>
    </row>
    <row r="12" spans="1:9" x14ac:dyDescent="0.25">
      <c r="A12" s="56" t="s">
        <v>126</v>
      </c>
      <c r="B12" s="57">
        <v>1</v>
      </c>
      <c r="D12" s="58" t="s">
        <v>126</v>
      </c>
      <c r="E12" s="59">
        <v>1</v>
      </c>
      <c r="F12" s="60">
        <f t="shared" si="0"/>
        <v>3.1948881789137379E-3</v>
      </c>
      <c r="G12" s="60">
        <f t="shared" si="1"/>
        <v>-5.7462031905401529</v>
      </c>
      <c r="H12" s="60">
        <f t="shared" si="2"/>
        <v>-1.8358476647093138E-2</v>
      </c>
      <c r="I12" s="60">
        <f t="shared" si="3"/>
        <v>1.020731047576274E-5</v>
      </c>
    </row>
    <row r="13" spans="1:9" x14ac:dyDescent="0.25">
      <c r="A13" s="56" t="s">
        <v>116</v>
      </c>
      <c r="B13" s="57">
        <v>17</v>
      </c>
      <c r="D13" s="58" t="s">
        <v>116</v>
      </c>
      <c r="E13" s="59">
        <v>17</v>
      </c>
      <c r="F13" s="60">
        <f t="shared" si="0"/>
        <v>5.4313099041533544E-2</v>
      </c>
      <c r="G13" s="60">
        <f t="shared" si="1"/>
        <v>-2.9129898464839372</v>
      </c>
      <c r="H13" s="60">
        <f t="shared" si="2"/>
        <v>-0.15821350603906367</v>
      </c>
      <c r="I13" s="60">
        <f t="shared" si="3"/>
        <v>2.9499127274954318E-3</v>
      </c>
    </row>
    <row r="14" spans="1:9" x14ac:dyDescent="0.25">
      <c r="A14" s="56" t="s">
        <v>83</v>
      </c>
      <c r="B14" s="57">
        <v>4</v>
      </c>
      <c r="D14" s="58" t="s">
        <v>83</v>
      </c>
      <c r="E14" s="59">
        <v>4</v>
      </c>
      <c r="F14" s="60">
        <f t="shared" si="0"/>
        <v>1.2779552715654952E-2</v>
      </c>
      <c r="G14" s="60">
        <f t="shared" si="1"/>
        <v>-4.359908829420263</v>
      </c>
      <c r="H14" s="60">
        <f t="shared" si="2"/>
        <v>-5.5717684721025722E-2</v>
      </c>
      <c r="I14" s="60">
        <f t="shared" si="3"/>
        <v>1.6331696761220384E-4</v>
      </c>
    </row>
    <row r="15" spans="1:9" x14ac:dyDescent="0.25">
      <c r="A15" s="56" t="s">
        <v>61</v>
      </c>
      <c r="B15" s="57">
        <v>12</v>
      </c>
      <c r="D15" s="58" t="s">
        <v>61</v>
      </c>
      <c r="E15" s="59">
        <v>12</v>
      </c>
      <c r="F15" s="60">
        <f t="shared" si="0"/>
        <v>3.8338658146964855E-2</v>
      </c>
      <c r="G15" s="60">
        <f t="shared" si="1"/>
        <v>-3.261296540752153</v>
      </c>
      <c r="H15" s="60">
        <f t="shared" si="2"/>
        <v>-0.12503373319177583</v>
      </c>
      <c r="I15" s="60">
        <f t="shared" si="3"/>
        <v>1.4698527085098346E-3</v>
      </c>
    </row>
    <row r="16" spans="1:9" x14ac:dyDescent="0.25">
      <c r="A16" s="56" t="s">
        <v>180</v>
      </c>
      <c r="B16" s="57">
        <v>1</v>
      </c>
      <c r="D16" s="58" t="s">
        <v>180</v>
      </c>
      <c r="E16" s="59">
        <v>1</v>
      </c>
      <c r="F16" s="60">
        <f t="shared" si="0"/>
        <v>3.1948881789137379E-3</v>
      </c>
      <c r="G16" s="60">
        <f t="shared" si="1"/>
        <v>-5.7462031905401529</v>
      </c>
      <c r="H16" s="60">
        <f t="shared" si="2"/>
        <v>-1.8358476647093138E-2</v>
      </c>
      <c r="I16" s="60">
        <f t="shared" si="3"/>
        <v>1.020731047576274E-5</v>
      </c>
    </row>
    <row r="17" spans="1:9" x14ac:dyDescent="0.25">
      <c r="A17" s="56" t="s">
        <v>118</v>
      </c>
      <c r="B17" s="57">
        <v>6</v>
      </c>
      <c r="D17" s="58" t="s">
        <v>118</v>
      </c>
      <c r="E17" s="59">
        <v>6</v>
      </c>
      <c r="F17" s="60">
        <f t="shared" si="0"/>
        <v>1.9169329073482427E-2</v>
      </c>
      <c r="G17" s="60">
        <f t="shared" si="1"/>
        <v>-3.9544437213120984</v>
      </c>
      <c r="H17" s="60">
        <f t="shared" si="2"/>
        <v>-7.5804032996398055E-2</v>
      </c>
      <c r="I17" s="60">
        <f t="shared" si="3"/>
        <v>3.6746317712745864E-4</v>
      </c>
    </row>
    <row r="18" spans="1:9" x14ac:dyDescent="0.25">
      <c r="A18" s="56" t="s">
        <v>100</v>
      </c>
      <c r="B18" s="57">
        <v>3</v>
      </c>
      <c r="D18" s="58" t="s">
        <v>100</v>
      </c>
      <c r="E18" s="59">
        <v>3</v>
      </c>
      <c r="F18" s="60">
        <f t="shared" si="0"/>
        <v>9.5846645367412137E-3</v>
      </c>
      <c r="G18" s="60">
        <f t="shared" si="1"/>
        <v>-4.6475909018720438</v>
      </c>
      <c r="H18" s="60">
        <f t="shared" si="2"/>
        <v>-4.4545599698454091E-2</v>
      </c>
      <c r="I18" s="60">
        <f t="shared" si="3"/>
        <v>9.1865794281864661E-5</v>
      </c>
    </row>
    <row r="19" spans="1:9" x14ac:dyDescent="0.25">
      <c r="A19" s="56" t="s">
        <v>70</v>
      </c>
      <c r="B19" s="57">
        <v>2</v>
      </c>
      <c r="D19" s="58" t="s">
        <v>70</v>
      </c>
      <c r="E19" s="59">
        <v>2</v>
      </c>
      <c r="F19" s="60">
        <f t="shared" si="0"/>
        <v>6.3897763578274758E-3</v>
      </c>
      <c r="G19" s="60">
        <f t="shared" si="1"/>
        <v>-5.0530560099802075</v>
      </c>
      <c r="H19" s="60">
        <f t="shared" si="2"/>
        <v>-3.2287897827349567E-2</v>
      </c>
      <c r="I19" s="60">
        <f t="shared" si="3"/>
        <v>4.082924190305096E-5</v>
      </c>
    </row>
    <row r="20" spans="1:9" x14ac:dyDescent="0.25">
      <c r="A20" s="56" t="s">
        <v>106</v>
      </c>
      <c r="B20" s="57">
        <v>10</v>
      </c>
      <c r="D20" s="58" t="s">
        <v>106</v>
      </c>
      <c r="E20" s="59">
        <v>10</v>
      </c>
      <c r="F20" s="60">
        <f t="shared" si="0"/>
        <v>3.1948881789137379E-2</v>
      </c>
      <c r="G20" s="60">
        <f t="shared" si="1"/>
        <v>-3.4436180975461075</v>
      </c>
      <c r="H20" s="60">
        <f t="shared" si="2"/>
        <v>-0.11001974752543474</v>
      </c>
      <c r="I20" s="60">
        <f t="shared" si="3"/>
        <v>1.0207310475762741E-3</v>
      </c>
    </row>
    <row r="21" spans="1:9" x14ac:dyDescent="0.25">
      <c r="A21" s="56" t="s">
        <v>173</v>
      </c>
      <c r="B21" s="57">
        <v>6</v>
      </c>
      <c r="D21" s="58" t="s">
        <v>173</v>
      </c>
      <c r="E21" s="59">
        <v>6</v>
      </c>
      <c r="F21" s="60">
        <f t="shared" si="0"/>
        <v>1.9169329073482427E-2</v>
      </c>
      <c r="G21" s="60">
        <f t="shared" si="1"/>
        <v>-3.9544437213120984</v>
      </c>
      <c r="H21" s="60">
        <f t="shared" si="2"/>
        <v>-7.5804032996398055E-2</v>
      </c>
      <c r="I21" s="60">
        <f t="shared" si="3"/>
        <v>3.6746317712745864E-4</v>
      </c>
    </row>
    <row r="22" spans="1:9" x14ac:dyDescent="0.25">
      <c r="A22" s="56" t="s">
        <v>160</v>
      </c>
      <c r="B22" s="57">
        <v>2</v>
      </c>
      <c r="D22" s="58" t="s">
        <v>160</v>
      </c>
      <c r="E22" s="59">
        <v>2</v>
      </c>
      <c r="F22" s="60">
        <f t="shared" si="0"/>
        <v>6.3897763578274758E-3</v>
      </c>
      <c r="G22" s="60">
        <f t="shared" si="1"/>
        <v>-5.0530560099802075</v>
      </c>
      <c r="H22" s="60">
        <f t="shared" si="2"/>
        <v>-3.2287897827349567E-2</v>
      </c>
      <c r="I22" s="60">
        <f t="shared" si="3"/>
        <v>4.082924190305096E-5</v>
      </c>
    </row>
    <row r="23" spans="1:9" x14ac:dyDescent="0.25">
      <c r="A23" s="56" t="s">
        <v>28</v>
      </c>
      <c r="B23" s="57">
        <v>5</v>
      </c>
      <c r="D23" s="58" t="s">
        <v>28</v>
      </c>
      <c r="E23" s="59">
        <v>5</v>
      </c>
      <c r="F23" s="60">
        <f t="shared" si="0"/>
        <v>1.5974440894568689E-2</v>
      </c>
      <c r="G23" s="60">
        <f t="shared" si="1"/>
        <v>-4.1367652781060533</v>
      </c>
      <c r="H23" s="60">
        <f t="shared" si="2"/>
        <v>-6.6082512429809157E-2</v>
      </c>
      <c r="I23" s="60">
        <f t="shared" si="3"/>
        <v>2.5518276189406852E-4</v>
      </c>
    </row>
    <row r="24" spans="1:9" x14ac:dyDescent="0.25">
      <c r="A24" s="56" t="s">
        <v>81</v>
      </c>
      <c r="B24" s="57">
        <v>2</v>
      </c>
      <c r="D24" s="58" t="s">
        <v>81</v>
      </c>
      <c r="E24" s="59">
        <v>2</v>
      </c>
      <c r="F24" s="60">
        <f t="shared" si="0"/>
        <v>6.3897763578274758E-3</v>
      </c>
      <c r="G24" s="60">
        <f t="shared" si="1"/>
        <v>-5.0530560099802075</v>
      </c>
      <c r="H24" s="60">
        <f t="shared" si="2"/>
        <v>-3.2287897827349567E-2</v>
      </c>
      <c r="I24" s="60">
        <f t="shared" si="3"/>
        <v>4.082924190305096E-5</v>
      </c>
    </row>
    <row r="25" spans="1:9" x14ac:dyDescent="0.25">
      <c r="A25" s="56" t="s">
        <v>89</v>
      </c>
      <c r="B25" s="57">
        <v>3</v>
      </c>
      <c r="D25" s="58" t="s">
        <v>89</v>
      </c>
      <c r="E25" s="59">
        <v>3</v>
      </c>
      <c r="F25" s="60">
        <f t="shared" si="0"/>
        <v>9.5846645367412137E-3</v>
      </c>
      <c r="G25" s="60">
        <f t="shared" si="1"/>
        <v>-4.6475909018720438</v>
      </c>
      <c r="H25" s="60">
        <f t="shared" si="2"/>
        <v>-4.4545599698454091E-2</v>
      </c>
      <c r="I25" s="60">
        <f t="shared" si="3"/>
        <v>9.1865794281864661E-5</v>
      </c>
    </row>
    <row r="26" spans="1:9" x14ac:dyDescent="0.25">
      <c r="A26" s="56" t="s">
        <v>65</v>
      </c>
      <c r="B26" s="57">
        <v>6</v>
      </c>
      <c r="D26" s="58" t="s">
        <v>65</v>
      </c>
      <c r="E26" s="59">
        <v>6</v>
      </c>
      <c r="F26" s="60">
        <f t="shared" si="0"/>
        <v>1.9169329073482427E-2</v>
      </c>
      <c r="G26" s="60">
        <f t="shared" si="1"/>
        <v>-3.9544437213120984</v>
      </c>
      <c r="H26" s="60">
        <f t="shared" si="2"/>
        <v>-7.5804032996398055E-2</v>
      </c>
      <c r="I26" s="60">
        <f t="shared" si="3"/>
        <v>3.6746317712745864E-4</v>
      </c>
    </row>
    <row r="27" spans="1:9" x14ac:dyDescent="0.25">
      <c r="A27" s="56" t="s">
        <v>103</v>
      </c>
      <c r="B27" s="57">
        <v>7</v>
      </c>
      <c r="D27" s="58" t="s">
        <v>103</v>
      </c>
      <c r="E27" s="59">
        <v>7</v>
      </c>
      <c r="F27" s="60">
        <f t="shared" si="0"/>
        <v>2.2364217252396165E-2</v>
      </c>
      <c r="G27" s="60">
        <f t="shared" si="1"/>
        <v>-3.8002930414848399</v>
      </c>
      <c r="H27" s="60">
        <f t="shared" si="2"/>
        <v>-8.4990579202536359E-2</v>
      </c>
      <c r="I27" s="60">
        <f t="shared" si="3"/>
        <v>5.0015821331237428E-4</v>
      </c>
    </row>
    <row r="28" spans="1:9" x14ac:dyDescent="0.25">
      <c r="A28" s="56" t="s">
        <v>36</v>
      </c>
      <c r="B28" s="57">
        <v>1</v>
      </c>
      <c r="D28" s="58" t="s">
        <v>36</v>
      </c>
      <c r="E28" s="59">
        <v>1</v>
      </c>
      <c r="F28" s="60">
        <f t="shared" si="0"/>
        <v>3.1948881789137379E-3</v>
      </c>
      <c r="G28" s="60">
        <f t="shared" si="1"/>
        <v>-5.7462031905401529</v>
      </c>
      <c r="H28" s="60">
        <f t="shared" si="2"/>
        <v>-1.8358476647093138E-2</v>
      </c>
      <c r="I28" s="60">
        <f t="shared" si="3"/>
        <v>1.020731047576274E-5</v>
      </c>
    </row>
    <row r="29" spans="1:9" x14ac:dyDescent="0.25">
      <c r="A29" s="56" t="s">
        <v>109</v>
      </c>
      <c r="B29" s="57">
        <v>39</v>
      </c>
      <c r="D29" s="58" t="s">
        <v>109</v>
      </c>
      <c r="E29" s="59">
        <v>39</v>
      </c>
      <c r="F29" s="60">
        <f t="shared" si="0"/>
        <v>0.12460063897763578</v>
      </c>
      <c r="G29" s="60">
        <f t="shared" si="1"/>
        <v>-2.0826415444105066</v>
      </c>
      <c r="H29" s="60">
        <f t="shared" si="2"/>
        <v>-0.25949846719491937</v>
      </c>
      <c r="I29" s="60">
        <f t="shared" si="3"/>
        <v>1.5525319233635128E-2</v>
      </c>
    </row>
    <row r="30" spans="1:9" x14ac:dyDescent="0.25">
      <c r="A30" s="56" t="s">
        <v>175</v>
      </c>
      <c r="B30" s="57">
        <v>9</v>
      </c>
      <c r="D30" s="58" t="s">
        <v>175</v>
      </c>
      <c r="E30" s="59">
        <v>9</v>
      </c>
      <c r="F30" s="60">
        <f t="shared" si="0"/>
        <v>2.8753993610223641E-2</v>
      </c>
      <c r="G30" s="60">
        <f t="shared" si="1"/>
        <v>-3.5489786132039338</v>
      </c>
      <c r="H30" s="60">
        <f t="shared" si="2"/>
        <v>-0.10204730836688627</v>
      </c>
      <c r="I30" s="60">
        <f t="shared" si="3"/>
        <v>8.2679214853678196E-4</v>
      </c>
    </row>
    <row r="31" spans="1:9" x14ac:dyDescent="0.25">
      <c r="A31" s="56" t="s">
        <v>113</v>
      </c>
      <c r="B31" s="57">
        <v>8</v>
      </c>
      <c r="D31" s="58" t="s">
        <v>113</v>
      </c>
      <c r="E31" s="59">
        <v>8</v>
      </c>
      <c r="F31" s="60">
        <f t="shared" si="0"/>
        <v>2.5559105431309903E-2</v>
      </c>
      <c r="G31" s="60">
        <f t="shared" si="1"/>
        <v>-3.6667616488603172</v>
      </c>
      <c r="H31" s="60">
        <f t="shared" si="2"/>
        <v>-9.3719147574704592E-2</v>
      </c>
      <c r="I31" s="60">
        <f t="shared" si="3"/>
        <v>6.5326787044881537E-4</v>
      </c>
    </row>
    <row r="32" spans="1:9" x14ac:dyDescent="0.25">
      <c r="A32" s="56" t="s">
        <v>167</v>
      </c>
      <c r="B32" s="57">
        <v>1</v>
      </c>
      <c r="D32" s="58" t="s">
        <v>167</v>
      </c>
      <c r="E32" s="59">
        <v>1</v>
      </c>
      <c r="F32" s="60">
        <f t="shared" si="0"/>
        <v>3.1948881789137379E-3</v>
      </c>
      <c r="G32" s="60">
        <f t="shared" si="1"/>
        <v>-5.7462031905401529</v>
      </c>
      <c r="H32" s="60">
        <f t="shared" si="2"/>
        <v>-1.8358476647093138E-2</v>
      </c>
      <c r="I32" s="60">
        <f t="shared" si="3"/>
        <v>1.020731047576274E-5</v>
      </c>
    </row>
    <row r="33" spans="1:9" x14ac:dyDescent="0.25">
      <c r="A33" s="56" t="s">
        <v>73</v>
      </c>
      <c r="B33" s="57">
        <v>2</v>
      </c>
      <c r="D33" s="58" t="s">
        <v>73</v>
      </c>
      <c r="E33" s="59">
        <v>2</v>
      </c>
      <c r="F33" s="60">
        <f t="shared" si="0"/>
        <v>6.3897763578274758E-3</v>
      </c>
      <c r="G33" s="60">
        <f t="shared" si="1"/>
        <v>-5.0530560099802075</v>
      </c>
      <c r="H33" s="60">
        <f t="shared" si="2"/>
        <v>-3.2287897827349567E-2</v>
      </c>
      <c r="I33" s="60">
        <f t="shared" si="3"/>
        <v>4.082924190305096E-5</v>
      </c>
    </row>
    <row r="34" spans="1:9" x14ac:dyDescent="0.25">
      <c r="A34" s="56" t="s">
        <v>97</v>
      </c>
      <c r="B34" s="57">
        <v>3</v>
      </c>
      <c r="D34" s="58" t="s">
        <v>97</v>
      </c>
      <c r="E34" s="59">
        <v>3</v>
      </c>
      <c r="F34" s="60">
        <f t="shared" si="0"/>
        <v>9.5846645367412137E-3</v>
      </c>
      <c r="G34" s="60">
        <f t="shared" si="1"/>
        <v>-4.6475909018720438</v>
      </c>
      <c r="H34" s="60">
        <f t="shared" si="2"/>
        <v>-4.4545599698454091E-2</v>
      </c>
      <c r="I34" s="60">
        <f t="shared" si="3"/>
        <v>9.1865794281864661E-5</v>
      </c>
    </row>
    <row r="35" spans="1:9" x14ac:dyDescent="0.25">
      <c r="A35" s="56" t="s">
        <v>44</v>
      </c>
      <c r="B35" s="57">
        <v>7</v>
      </c>
      <c r="D35" s="58" t="s">
        <v>44</v>
      </c>
      <c r="E35" s="59">
        <v>7</v>
      </c>
      <c r="F35" s="60">
        <f t="shared" si="0"/>
        <v>2.2364217252396165E-2</v>
      </c>
      <c r="G35" s="60">
        <f t="shared" si="1"/>
        <v>-3.8002930414848399</v>
      </c>
      <c r="H35" s="60">
        <f t="shared" si="2"/>
        <v>-8.4990579202536359E-2</v>
      </c>
      <c r="I35" s="60">
        <f t="shared" si="3"/>
        <v>5.0015821331237428E-4</v>
      </c>
    </row>
    <row r="36" spans="1:9" x14ac:dyDescent="0.25">
      <c r="A36" s="56" t="s">
        <v>58</v>
      </c>
      <c r="B36" s="57">
        <v>6</v>
      </c>
      <c r="D36" s="58" t="s">
        <v>58</v>
      </c>
      <c r="E36" s="59">
        <v>6</v>
      </c>
      <c r="F36" s="60">
        <f t="shared" si="0"/>
        <v>1.9169329073482427E-2</v>
      </c>
      <c r="G36" s="60">
        <f t="shared" si="1"/>
        <v>-3.9544437213120984</v>
      </c>
      <c r="H36" s="60">
        <f t="shared" si="2"/>
        <v>-7.5804032996398055E-2</v>
      </c>
      <c r="I36" s="60">
        <f t="shared" si="3"/>
        <v>3.6746317712745864E-4</v>
      </c>
    </row>
    <row r="37" spans="1:9" x14ac:dyDescent="0.25">
      <c r="A37" s="56" t="s">
        <v>23</v>
      </c>
      <c r="B37" s="57">
        <v>69</v>
      </c>
      <c r="D37" s="58" t="s">
        <v>23</v>
      </c>
      <c r="E37" s="59">
        <v>69</v>
      </c>
      <c r="F37" s="60">
        <f t="shared" si="0"/>
        <v>0.22044728434504793</v>
      </c>
      <c r="G37" s="60">
        <f t="shared" si="1"/>
        <v>-1.5120966859428937</v>
      </c>
      <c r="H37" s="60">
        <f t="shared" si="2"/>
        <v>-0.33333760808325774</v>
      </c>
      <c r="I37" s="60">
        <f t="shared" si="3"/>
        <v>4.8597005175106414E-2</v>
      </c>
    </row>
    <row r="38" spans="1:9" x14ac:dyDescent="0.25">
      <c r="A38" s="56" t="s">
        <v>94</v>
      </c>
      <c r="B38" s="57">
        <v>8</v>
      </c>
      <c r="D38" s="60" t="s">
        <v>94</v>
      </c>
      <c r="E38" s="60">
        <v>8</v>
      </c>
      <c r="F38" s="60">
        <f t="shared" ref="F38:F57" si="4">E38/$E$58</f>
        <v>2.5559105431309903E-2</v>
      </c>
      <c r="G38" s="60">
        <f t="shared" si="1"/>
        <v>-3.6667616488603172</v>
      </c>
      <c r="H38" s="60">
        <f t="shared" si="2"/>
        <v>-9.3719147574704592E-2</v>
      </c>
      <c r="I38" s="60">
        <f t="shared" si="3"/>
        <v>6.5326787044881537E-4</v>
      </c>
    </row>
    <row r="39" spans="1:9" x14ac:dyDescent="0.25">
      <c r="A39" s="56" t="s">
        <v>31</v>
      </c>
      <c r="B39" s="57">
        <v>3</v>
      </c>
      <c r="D39" s="60" t="s">
        <v>31</v>
      </c>
      <c r="E39" s="60">
        <v>3</v>
      </c>
      <c r="F39" s="60">
        <f t="shared" si="4"/>
        <v>9.5846645367412137E-3</v>
      </c>
      <c r="G39" s="60">
        <f t="shared" si="1"/>
        <v>-4.6475909018720438</v>
      </c>
      <c r="H39" s="60">
        <f t="shared" si="2"/>
        <v>-4.4545599698454091E-2</v>
      </c>
      <c r="I39" s="60">
        <f t="shared" si="3"/>
        <v>9.1865794281864661E-5</v>
      </c>
    </row>
    <row r="40" spans="1:9" x14ac:dyDescent="0.25">
      <c r="A40" s="56" t="s">
        <v>56</v>
      </c>
      <c r="B40" s="57">
        <v>1</v>
      </c>
      <c r="D40" s="60" t="s">
        <v>56</v>
      </c>
      <c r="E40" s="60">
        <v>1</v>
      </c>
      <c r="F40" s="60">
        <f t="shared" si="4"/>
        <v>3.1948881789137379E-3</v>
      </c>
      <c r="G40" s="60">
        <f t="shared" si="1"/>
        <v>-5.7462031905401529</v>
      </c>
      <c r="H40" s="60">
        <f t="shared" si="2"/>
        <v>-1.8358476647093138E-2</v>
      </c>
      <c r="I40" s="60">
        <f t="shared" si="3"/>
        <v>1.020731047576274E-5</v>
      </c>
    </row>
    <row r="41" spans="1:9" x14ac:dyDescent="0.25">
      <c r="A41" s="56" t="s">
        <v>140</v>
      </c>
      <c r="B41" s="57">
        <v>1</v>
      </c>
      <c r="D41" s="60" t="s">
        <v>140</v>
      </c>
      <c r="E41" s="60">
        <v>1</v>
      </c>
      <c r="F41" s="60">
        <f t="shared" si="4"/>
        <v>3.1948881789137379E-3</v>
      </c>
      <c r="G41" s="60">
        <f t="shared" si="1"/>
        <v>-5.7462031905401529</v>
      </c>
      <c r="H41" s="60">
        <f t="shared" si="2"/>
        <v>-1.8358476647093138E-2</v>
      </c>
      <c r="I41" s="60">
        <f t="shared" si="3"/>
        <v>1.020731047576274E-5</v>
      </c>
    </row>
    <row r="42" spans="1:9" x14ac:dyDescent="0.25">
      <c r="A42" s="56" t="s">
        <v>131</v>
      </c>
      <c r="B42" s="57">
        <v>1</v>
      </c>
      <c r="D42" s="60" t="s">
        <v>131</v>
      </c>
      <c r="E42" s="60">
        <v>1</v>
      </c>
      <c r="F42" s="60">
        <f t="shared" si="4"/>
        <v>3.1948881789137379E-3</v>
      </c>
      <c r="G42" s="60">
        <f t="shared" si="1"/>
        <v>-5.7462031905401529</v>
      </c>
      <c r="H42" s="60">
        <f t="shared" si="2"/>
        <v>-1.8358476647093138E-2</v>
      </c>
      <c r="I42" s="60">
        <f t="shared" si="3"/>
        <v>1.020731047576274E-5</v>
      </c>
    </row>
    <row r="43" spans="1:9" x14ac:dyDescent="0.25">
      <c r="A43" s="56" t="s">
        <v>164</v>
      </c>
      <c r="B43" s="57">
        <v>2</v>
      </c>
      <c r="D43" s="60" t="s">
        <v>164</v>
      </c>
      <c r="E43" s="60">
        <v>2</v>
      </c>
      <c r="F43" s="60">
        <f t="shared" si="4"/>
        <v>6.3897763578274758E-3</v>
      </c>
      <c r="G43" s="60">
        <f t="shared" si="1"/>
        <v>-5.0530560099802075</v>
      </c>
      <c r="H43" s="60">
        <f t="shared" si="2"/>
        <v>-3.2287897827349567E-2</v>
      </c>
      <c r="I43" s="60">
        <f t="shared" si="3"/>
        <v>4.082924190305096E-5</v>
      </c>
    </row>
    <row r="44" spans="1:9" x14ac:dyDescent="0.25">
      <c r="A44" s="56" t="s">
        <v>124</v>
      </c>
      <c r="B44" s="57">
        <v>9</v>
      </c>
      <c r="D44" s="60" t="s">
        <v>124</v>
      </c>
      <c r="E44" s="60">
        <v>9</v>
      </c>
      <c r="F44" s="60">
        <f t="shared" si="4"/>
        <v>2.8753993610223641E-2</v>
      </c>
      <c r="G44" s="60">
        <f t="shared" si="1"/>
        <v>-3.5489786132039338</v>
      </c>
      <c r="H44" s="60">
        <f t="shared" si="2"/>
        <v>-0.10204730836688627</v>
      </c>
      <c r="I44" s="60">
        <f t="shared" si="3"/>
        <v>8.2679214853678196E-4</v>
      </c>
    </row>
    <row r="45" spans="1:9" x14ac:dyDescent="0.25">
      <c r="A45" s="56" t="s">
        <v>53</v>
      </c>
      <c r="B45" s="57">
        <v>10</v>
      </c>
      <c r="D45" s="60" t="s">
        <v>53</v>
      </c>
      <c r="E45" s="60">
        <v>10</v>
      </c>
      <c r="F45" s="60">
        <f t="shared" si="4"/>
        <v>3.1948881789137379E-2</v>
      </c>
      <c r="G45" s="60">
        <f t="shared" si="1"/>
        <v>-3.4436180975461075</v>
      </c>
      <c r="H45" s="60">
        <f t="shared" si="2"/>
        <v>-0.11001974752543474</v>
      </c>
      <c r="I45" s="60">
        <f t="shared" si="3"/>
        <v>1.0207310475762741E-3</v>
      </c>
    </row>
    <row r="46" spans="1:9" x14ac:dyDescent="0.25">
      <c r="A46" s="56" t="s">
        <v>196</v>
      </c>
      <c r="B46" s="57">
        <v>1</v>
      </c>
      <c r="D46" s="60" t="s">
        <v>196</v>
      </c>
      <c r="E46" s="60">
        <v>1</v>
      </c>
      <c r="F46" s="60">
        <f t="shared" si="4"/>
        <v>3.1948881789137379E-3</v>
      </c>
      <c r="G46" s="60">
        <f t="shared" si="1"/>
        <v>-5.7462031905401529</v>
      </c>
      <c r="H46" s="60">
        <f t="shared" si="2"/>
        <v>-1.8358476647093138E-2</v>
      </c>
      <c r="I46" s="60">
        <f t="shared" si="3"/>
        <v>1.020731047576274E-5</v>
      </c>
    </row>
    <row r="47" spans="1:9" x14ac:dyDescent="0.25">
      <c r="A47" s="56" t="s">
        <v>33</v>
      </c>
      <c r="B47" s="57">
        <v>4</v>
      </c>
      <c r="D47" s="60" t="s">
        <v>33</v>
      </c>
      <c r="E47" s="60">
        <v>4</v>
      </c>
      <c r="F47" s="60">
        <f t="shared" si="4"/>
        <v>1.2779552715654952E-2</v>
      </c>
      <c r="G47" s="60">
        <f t="shared" si="1"/>
        <v>-4.359908829420263</v>
      </c>
      <c r="H47" s="60">
        <f t="shared" si="2"/>
        <v>-5.5717684721025722E-2</v>
      </c>
      <c r="I47" s="60">
        <f t="shared" si="3"/>
        <v>1.6331696761220384E-4</v>
      </c>
    </row>
    <row r="48" spans="1:9" x14ac:dyDescent="0.25">
      <c r="A48" s="56" t="s">
        <v>170</v>
      </c>
      <c r="B48" s="57">
        <v>2</v>
      </c>
      <c r="D48" s="60" t="s">
        <v>170</v>
      </c>
      <c r="E48" s="60">
        <v>2</v>
      </c>
      <c r="F48" s="60">
        <f t="shared" si="4"/>
        <v>6.3897763578274758E-3</v>
      </c>
      <c r="G48" s="60">
        <f t="shared" si="1"/>
        <v>-5.0530560099802075</v>
      </c>
      <c r="H48" s="60">
        <f t="shared" si="2"/>
        <v>-3.2287897827349567E-2</v>
      </c>
      <c r="I48" s="60">
        <f t="shared" si="3"/>
        <v>4.082924190305096E-5</v>
      </c>
    </row>
    <row r="49" spans="1:9" x14ac:dyDescent="0.25">
      <c r="A49" s="56" t="s">
        <v>111</v>
      </c>
      <c r="B49" s="57">
        <v>1</v>
      </c>
      <c r="D49" s="60" t="s">
        <v>111</v>
      </c>
      <c r="E49" s="60">
        <v>1</v>
      </c>
      <c r="F49" s="60">
        <f t="shared" si="4"/>
        <v>3.1948881789137379E-3</v>
      </c>
      <c r="G49" s="60">
        <f t="shared" si="1"/>
        <v>-5.7462031905401529</v>
      </c>
      <c r="H49" s="60">
        <f t="shared" si="2"/>
        <v>-1.8358476647093138E-2</v>
      </c>
      <c r="I49" s="60">
        <f t="shared" si="3"/>
        <v>1.020731047576274E-5</v>
      </c>
    </row>
    <row r="50" spans="1:9" x14ac:dyDescent="0.25">
      <c r="A50" s="56" t="s">
        <v>138</v>
      </c>
      <c r="B50" s="57">
        <v>1</v>
      </c>
      <c r="D50" s="60" t="s">
        <v>138</v>
      </c>
      <c r="E50" s="60">
        <v>1</v>
      </c>
      <c r="F50" s="60">
        <f t="shared" si="4"/>
        <v>3.1948881789137379E-3</v>
      </c>
      <c r="G50" s="60">
        <f t="shared" si="1"/>
        <v>-5.7462031905401529</v>
      </c>
      <c r="H50" s="60">
        <f t="shared" si="2"/>
        <v>-1.8358476647093138E-2</v>
      </c>
      <c r="I50" s="60">
        <f t="shared" si="3"/>
        <v>1.020731047576274E-5</v>
      </c>
    </row>
    <row r="51" spans="1:9" x14ac:dyDescent="0.25">
      <c r="A51" s="56" t="s">
        <v>129</v>
      </c>
      <c r="B51" s="57">
        <v>2</v>
      </c>
      <c r="D51" s="60" t="s">
        <v>129</v>
      </c>
      <c r="E51" s="60">
        <v>2</v>
      </c>
      <c r="F51" s="60">
        <f t="shared" si="4"/>
        <v>6.3897763578274758E-3</v>
      </c>
      <c r="G51" s="60">
        <f t="shared" si="1"/>
        <v>-5.0530560099802075</v>
      </c>
      <c r="H51" s="60">
        <f t="shared" si="2"/>
        <v>-3.2287897827349567E-2</v>
      </c>
      <c r="I51" s="60">
        <f t="shared" si="3"/>
        <v>4.082924190305096E-5</v>
      </c>
    </row>
    <row r="52" spans="1:9" x14ac:dyDescent="0.25">
      <c r="A52" s="56" t="s">
        <v>50</v>
      </c>
      <c r="B52" s="57">
        <v>1</v>
      </c>
      <c r="D52" s="60" t="s">
        <v>50</v>
      </c>
      <c r="E52" s="60">
        <v>1</v>
      </c>
      <c r="F52" s="60">
        <f t="shared" si="4"/>
        <v>3.1948881789137379E-3</v>
      </c>
      <c r="G52" s="60">
        <f t="shared" si="1"/>
        <v>-5.7462031905401529</v>
      </c>
      <c r="H52" s="60">
        <f t="shared" si="2"/>
        <v>-1.8358476647093138E-2</v>
      </c>
      <c r="I52" s="60">
        <f t="shared" si="3"/>
        <v>1.020731047576274E-5</v>
      </c>
    </row>
    <row r="53" spans="1:9" x14ac:dyDescent="0.25">
      <c r="A53" s="56" t="s">
        <v>206</v>
      </c>
      <c r="B53" s="57">
        <v>1</v>
      </c>
      <c r="D53" s="60" t="s">
        <v>206</v>
      </c>
      <c r="E53" s="60">
        <v>1</v>
      </c>
      <c r="F53" s="60">
        <f t="shared" si="4"/>
        <v>3.1948881789137379E-3</v>
      </c>
      <c r="G53" s="60">
        <f t="shared" si="1"/>
        <v>-5.7462031905401529</v>
      </c>
      <c r="H53" s="60">
        <f t="shared" si="2"/>
        <v>-1.8358476647093138E-2</v>
      </c>
      <c r="I53" s="60">
        <f t="shared" si="3"/>
        <v>1.020731047576274E-5</v>
      </c>
    </row>
    <row r="54" spans="1:9" x14ac:dyDescent="0.25">
      <c r="A54" s="56" t="s">
        <v>47</v>
      </c>
      <c r="B54" s="57">
        <v>1</v>
      </c>
      <c r="D54" s="60" t="s">
        <v>47</v>
      </c>
      <c r="E54" s="60">
        <v>1</v>
      </c>
      <c r="F54" s="60">
        <f t="shared" si="4"/>
        <v>3.1948881789137379E-3</v>
      </c>
      <c r="G54" s="60">
        <f t="shared" si="1"/>
        <v>-5.7462031905401529</v>
      </c>
      <c r="H54" s="60">
        <f t="shared" si="2"/>
        <v>-1.8358476647093138E-2</v>
      </c>
      <c r="I54" s="60">
        <f t="shared" si="3"/>
        <v>1.020731047576274E-5</v>
      </c>
    </row>
    <row r="55" spans="1:9" x14ac:dyDescent="0.25">
      <c r="A55" s="56" t="s">
        <v>247</v>
      </c>
      <c r="B55" s="57">
        <v>2</v>
      </c>
      <c r="D55" s="60" t="s">
        <v>247</v>
      </c>
      <c r="E55" s="60">
        <v>2</v>
      </c>
      <c r="F55" s="60">
        <f t="shared" si="4"/>
        <v>6.3897763578274758E-3</v>
      </c>
      <c r="G55" s="60">
        <f t="shared" si="1"/>
        <v>-5.0530560099802075</v>
      </c>
      <c r="H55" s="60">
        <f t="shared" si="2"/>
        <v>-3.2287897827349567E-2</v>
      </c>
      <c r="I55" s="60">
        <f t="shared" si="3"/>
        <v>4.082924190305096E-5</v>
      </c>
    </row>
    <row r="56" spans="1:9" x14ac:dyDescent="0.25">
      <c r="A56" s="56" t="s">
        <v>135</v>
      </c>
      <c r="B56" s="57">
        <v>1</v>
      </c>
      <c r="D56" s="60" t="s">
        <v>135</v>
      </c>
      <c r="E56" s="60">
        <v>1</v>
      </c>
      <c r="F56" s="60">
        <f t="shared" si="4"/>
        <v>3.1948881789137379E-3</v>
      </c>
      <c r="G56" s="60">
        <f t="shared" si="1"/>
        <v>-5.7462031905401529</v>
      </c>
      <c r="H56" s="60">
        <f t="shared" si="2"/>
        <v>-1.8358476647093138E-2</v>
      </c>
      <c r="I56" s="60">
        <f t="shared" si="3"/>
        <v>1.020731047576274E-5</v>
      </c>
    </row>
    <row r="57" spans="1:9" x14ac:dyDescent="0.25">
      <c r="A57" s="56" t="s">
        <v>39</v>
      </c>
      <c r="B57" s="57">
        <v>13</v>
      </c>
      <c r="D57" s="60" t="s">
        <v>39</v>
      </c>
      <c r="E57" s="60">
        <v>13</v>
      </c>
      <c r="F57" s="60">
        <f t="shared" si="4"/>
        <v>4.1533546325878593E-2</v>
      </c>
      <c r="G57" s="60">
        <f t="shared" si="1"/>
        <v>-3.1812538330786166</v>
      </c>
      <c r="H57" s="60">
        <f t="shared" si="2"/>
        <v>-0.13212875345054956</v>
      </c>
      <c r="I57" s="60">
        <f t="shared" si="3"/>
        <v>1.7250354704039031E-3</v>
      </c>
    </row>
    <row r="58" spans="1:9" x14ac:dyDescent="0.25">
      <c r="A58" s="56" t="s">
        <v>277</v>
      </c>
      <c r="B58" s="57">
        <v>313</v>
      </c>
      <c r="E58">
        <v>313</v>
      </c>
      <c r="F58" s="61" t="s">
        <v>282</v>
      </c>
      <c r="G58" s="69" t="s">
        <v>287</v>
      </c>
      <c r="H58" s="62">
        <f>SUM(H4:H57)*-1</f>
        <v>3.2056764792280412</v>
      </c>
      <c r="I58" s="63"/>
    </row>
    <row r="59" spans="1:9" x14ac:dyDescent="0.25">
      <c r="F59" s="61" t="s">
        <v>280</v>
      </c>
      <c r="G59" s="61" t="s">
        <v>279</v>
      </c>
      <c r="H59" s="62">
        <f>H58/LN(COUNTA(D4:D57))</f>
        <v>0.80363231384419831</v>
      </c>
      <c r="I59" s="63"/>
    </row>
    <row r="60" spans="1:9" x14ac:dyDescent="0.25">
      <c r="F60" s="64" t="s">
        <v>283</v>
      </c>
      <c r="G60" s="64" t="s">
        <v>281</v>
      </c>
      <c r="H60" s="65"/>
      <c r="I60" s="66">
        <f>1-(SUM(I4:I57))</f>
        <v>0.92025028325286562</v>
      </c>
    </row>
    <row r="61" spans="1:9" x14ac:dyDescent="0.25">
      <c r="F61" s="67" t="s">
        <v>286</v>
      </c>
      <c r="G61" s="70" t="s">
        <v>285</v>
      </c>
      <c r="H61" s="68"/>
      <c r="I61" s="67">
        <f>(COUNTA(D4:D57)-1)/LN(E58)</f>
        <v>9.223481704798175</v>
      </c>
    </row>
  </sheetData>
  <mergeCells count="1">
    <mergeCell ref="D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8"/>
  <sheetViews>
    <sheetView workbookViewId="0">
      <selection activeCell="F7" sqref="F7"/>
    </sheetView>
  </sheetViews>
  <sheetFormatPr baseColWidth="10" defaultRowHeight="14.3" x14ac:dyDescent="0.25"/>
  <cols>
    <col min="6" max="6" width="17.875" customWidth="1"/>
    <col min="7" max="7" width="16.5" customWidth="1"/>
    <col min="8" max="9" width="12.375" bestFit="1" customWidth="1"/>
  </cols>
  <sheetData>
    <row r="4" spans="3:9" s="71" customFormat="1" ht="26.5" customHeight="1" x14ac:dyDescent="0.25">
      <c r="C4" s="72" t="s">
        <v>289</v>
      </c>
      <c r="D4" s="72" t="s">
        <v>290</v>
      </c>
      <c r="E4" s="72" t="s">
        <v>291</v>
      </c>
      <c r="F4" s="72" t="s">
        <v>292</v>
      </c>
      <c r="G4" s="72" t="s">
        <v>293</v>
      </c>
      <c r="H4" s="72" t="s">
        <v>294</v>
      </c>
      <c r="I4" s="72" t="s">
        <v>295</v>
      </c>
    </row>
    <row r="5" spans="3:9" x14ac:dyDescent="0.25">
      <c r="C5" s="60" t="s">
        <v>296</v>
      </c>
      <c r="D5" s="60">
        <f>'4 Herbáceo'!E58</f>
        <v>313</v>
      </c>
      <c r="E5" s="60">
        <f>COUNTA('4 Herbáceo'!D4:D57)</f>
        <v>54</v>
      </c>
      <c r="F5" s="73">
        <f>'4 Herbáceo'!I60</f>
        <v>0.92025028325286562</v>
      </c>
      <c r="G5" s="73">
        <f>'4 Herbáceo'!H58</f>
        <v>3.2056764792280412</v>
      </c>
      <c r="H5" s="73">
        <f>'4 Herbáceo'!H59</f>
        <v>0.80363231384419831</v>
      </c>
      <c r="I5" s="73">
        <f>'4 Herbáceo'!I61</f>
        <v>9.223481704798175</v>
      </c>
    </row>
    <row r="6" spans="3:9" x14ac:dyDescent="0.25">
      <c r="C6" s="60" t="s">
        <v>297</v>
      </c>
      <c r="D6" s="60">
        <f>'3 Arbustivo'!E38</f>
        <v>375</v>
      </c>
      <c r="E6" s="60">
        <f>COUNTA('3 Arbustivo'!D4:D37)</f>
        <v>34</v>
      </c>
      <c r="F6" s="73">
        <f>'3 Arbustivo'!I40</f>
        <v>0.91918222222222223</v>
      </c>
      <c r="G6" s="73">
        <f>'3 Arbustivo'!H38</f>
        <v>2.8367314274484325</v>
      </c>
      <c r="H6" s="73">
        <f>'3 Arbustivo'!H39</f>
        <v>0.80443602055045293</v>
      </c>
      <c r="I6" s="73">
        <f>'3 Arbustivo'!I41</f>
        <v>5.5678103380068658</v>
      </c>
    </row>
    <row r="7" spans="3:9" x14ac:dyDescent="0.25">
      <c r="C7" s="60" t="s">
        <v>298</v>
      </c>
      <c r="D7" s="60">
        <f>'2 Arbóreo'!E38</f>
        <v>463</v>
      </c>
      <c r="E7" s="60">
        <f>COUNTA('2 Arbóreo'!D4:D37)</f>
        <v>34</v>
      </c>
      <c r="F7" s="73">
        <f>'2 Arbóreo'!I40</f>
        <v>0.89623033181103606</v>
      </c>
      <c r="G7" s="73">
        <f>'2 Arbóreo'!H38</f>
        <v>2.5819573327049183</v>
      </c>
      <c r="H7" s="73">
        <f>'2 Arbóreo'!H39</f>
        <v>0.73218756694934362</v>
      </c>
      <c r="I7" s="73">
        <f>'2 Arbóreo'!I41</f>
        <v>5.3765831730868552</v>
      </c>
    </row>
    <row r="8" spans="3:9" x14ac:dyDescent="0.25">
      <c r="D8">
        <f>SUM(D5:D7)</f>
        <v>1151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registro</vt:lpstr>
      <vt:lpstr>2 Arbóreo</vt:lpstr>
      <vt:lpstr>3 Arbustivo</vt:lpstr>
      <vt:lpstr>4 Herbáceo</vt:lpstr>
      <vt:lpstr>5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2018-01-24T16:48:17Z</dcterms:created>
  <dcterms:modified xsi:type="dcterms:W3CDTF">2018-01-31T22:46:48Z</dcterms:modified>
</cp:coreProperties>
</file>