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109703E3-434A-438E-AA9F-6BFD0F228E49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citvity" sheetId="1" r:id="rId1"/>
    <sheet name="NT,CT" sheetId="3" r:id="rId2"/>
    <sheet name="ES EF LS LF" sheetId="5" r:id="rId3"/>
    <sheet name="NC CC" sheetId="6" r:id="rId4"/>
    <sheet name="Crashing" sheetId="7" r:id="rId5"/>
    <sheet name="Crash Schedule" sheetId="8" r:id="rId6"/>
    <sheet name="Cost After Crashing" sheetId="10" r:id="rId7"/>
    <sheet name="Cost Budgeting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1" l="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CX50" i="11"/>
  <c r="CY50" i="11"/>
  <c r="CZ50" i="11"/>
  <c r="DA50" i="11"/>
  <c r="DB50" i="11"/>
  <c r="DC50" i="11"/>
  <c r="DD50" i="11"/>
  <c r="DE50" i="11"/>
  <c r="DF50" i="11"/>
  <c r="DG50" i="11"/>
  <c r="DH50" i="11"/>
  <c r="DI50" i="11"/>
  <c r="DJ50" i="11"/>
  <c r="DK50" i="11"/>
  <c r="DL50" i="11"/>
  <c r="DM50" i="11"/>
  <c r="DN50" i="11"/>
  <c r="DO50" i="11"/>
  <c r="DP50" i="11"/>
  <c r="DQ50" i="11"/>
  <c r="DR50" i="11"/>
  <c r="DS50" i="11"/>
  <c r="DT50" i="11"/>
  <c r="DU50" i="11"/>
  <c r="DV50" i="11"/>
  <c r="DW50" i="11"/>
  <c r="DX50" i="11"/>
  <c r="DY50" i="11"/>
  <c r="DZ50" i="11"/>
  <c r="EA50" i="11"/>
  <c r="EB50" i="11"/>
  <c r="EC50" i="11"/>
  <c r="ED50" i="11"/>
  <c r="EE50" i="11"/>
  <c r="EF50" i="11"/>
  <c r="EG50" i="11"/>
  <c r="EH50" i="11"/>
  <c r="EI50" i="11"/>
  <c r="EJ50" i="11"/>
  <c r="EK50" i="11"/>
  <c r="EL50" i="11"/>
  <c r="EM50" i="11"/>
  <c r="EN50" i="11"/>
  <c r="EO50" i="11"/>
  <c r="EP50" i="11"/>
  <c r="EQ50" i="11"/>
  <c r="ER50" i="11"/>
  <c r="ES50" i="11"/>
  <c r="ET50" i="11"/>
  <c r="EU50" i="11"/>
  <c r="EV50" i="11"/>
  <c r="EW50" i="11"/>
  <c r="EX50" i="11"/>
  <c r="EY50" i="11"/>
  <c r="EZ50" i="11"/>
  <c r="FA50" i="11"/>
  <c r="FB50" i="11"/>
  <c r="FC50" i="11"/>
  <c r="FD50" i="11"/>
  <c r="FE50" i="11"/>
  <c r="C50" i="11"/>
  <c r="B50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U45" i="11"/>
  <c r="BV45" i="11"/>
  <c r="BW45" i="11"/>
  <c r="BX45" i="11"/>
  <c r="BY45" i="11"/>
  <c r="BZ45" i="11"/>
  <c r="CA45" i="11"/>
  <c r="CB45" i="11"/>
  <c r="CC45" i="11"/>
  <c r="CD45" i="11"/>
  <c r="CE45" i="11"/>
  <c r="CF45" i="11"/>
  <c r="CG45" i="11"/>
  <c r="CH45" i="11"/>
  <c r="CI45" i="11"/>
  <c r="CJ45" i="11"/>
  <c r="CK45" i="11"/>
  <c r="CL45" i="11"/>
  <c r="CM45" i="11"/>
  <c r="CN45" i="11"/>
  <c r="CO45" i="11"/>
  <c r="CP45" i="11"/>
  <c r="CQ45" i="11"/>
  <c r="CR45" i="11"/>
  <c r="CS45" i="11"/>
  <c r="CT45" i="11"/>
  <c r="CU45" i="11"/>
  <c r="CV45" i="11"/>
  <c r="CW45" i="11"/>
  <c r="CX45" i="11"/>
  <c r="CY45" i="11"/>
  <c r="CZ45" i="11"/>
  <c r="DA45" i="11"/>
  <c r="DB45" i="11"/>
  <c r="DC45" i="11"/>
  <c r="DD45" i="11"/>
  <c r="DE45" i="11"/>
  <c r="DF45" i="11"/>
  <c r="DG45" i="11"/>
  <c r="DH45" i="11"/>
  <c r="DI45" i="11"/>
  <c r="DJ45" i="11"/>
  <c r="DK45" i="11"/>
  <c r="DL45" i="11"/>
  <c r="DM45" i="11"/>
  <c r="DN45" i="11"/>
  <c r="DO45" i="11"/>
  <c r="DP45" i="11"/>
  <c r="DQ45" i="11"/>
  <c r="DR45" i="11"/>
  <c r="DS45" i="11"/>
  <c r="DT45" i="11"/>
  <c r="DU45" i="11"/>
  <c r="DV45" i="11"/>
  <c r="DW45" i="11"/>
  <c r="DX45" i="11"/>
  <c r="DY45" i="11"/>
  <c r="DZ45" i="11"/>
  <c r="EA45" i="11"/>
  <c r="EB45" i="11"/>
  <c r="EC45" i="11"/>
  <c r="ED45" i="11"/>
  <c r="EE45" i="11"/>
  <c r="EF45" i="11"/>
  <c r="EG45" i="11"/>
  <c r="EH45" i="11"/>
  <c r="EI45" i="11"/>
  <c r="EJ45" i="11"/>
  <c r="EK45" i="11"/>
  <c r="EL45" i="11"/>
  <c r="EM45" i="11"/>
  <c r="EN45" i="11"/>
  <c r="EO45" i="11"/>
  <c r="EP45" i="11"/>
  <c r="EQ45" i="11"/>
  <c r="ER45" i="11"/>
  <c r="ES45" i="11"/>
  <c r="ET45" i="11"/>
  <c r="EU45" i="11"/>
  <c r="EV45" i="11"/>
  <c r="EW45" i="11"/>
  <c r="EX45" i="11"/>
  <c r="EY45" i="11"/>
  <c r="EZ45" i="11"/>
  <c r="FA45" i="11"/>
  <c r="FB45" i="11"/>
  <c r="FC45" i="11"/>
  <c r="FD45" i="11"/>
  <c r="FE45" i="11"/>
  <c r="B45" i="11"/>
  <c r="B46" i="11" s="1"/>
  <c r="C46" i="11" s="1"/>
  <c r="D46" i="11" s="1"/>
  <c r="E46" i="11" s="1"/>
  <c r="F46" i="11" s="1"/>
  <c r="G46" i="11" s="1"/>
  <c r="H46" i="11" s="1"/>
  <c r="I46" i="11" s="1"/>
  <c r="J46" i="11" s="1"/>
  <c r="K46" i="11" s="1"/>
  <c r="L46" i="11" s="1"/>
  <c r="M46" i="11" s="1"/>
  <c r="N46" i="11" s="1"/>
  <c r="O46" i="11" s="1"/>
  <c r="P46" i="11" s="1"/>
  <c r="Q46" i="11" s="1"/>
  <c r="R46" i="11" s="1"/>
  <c r="S46" i="11" s="1"/>
  <c r="T46" i="11" s="1"/>
  <c r="U46" i="11" s="1"/>
  <c r="V46" i="11" s="1"/>
  <c r="W46" i="11" s="1"/>
  <c r="X46" i="11" s="1"/>
  <c r="Y46" i="11" s="1"/>
  <c r="Z46" i="11" s="1"/>
  <c r="AA46" i="11" s="1"/>
  <c r="AB46" i="11" s="1"/>
  <c r="AC46" i="11" s="1"/>
  <c r="AD46" i="11" s="1"/>
  <c r="AE46" i="11" s="1"/>
  <c r="AF46" i="11" s="1"/>
  <c r="AG46" i="11" s="1"/>
  <c r="AH46" i="11" s="1"/>
  <c r="AI46" i="11" s="1"/>
  <c r="AJ46" i="11" s="1"/>
  <c r="AK46" i="11" s="1"/>
  <c r="AL46" i="11" s="1"/>
  <c r="AM46" i="11" s="1"/>
  <c r="AN46" i="11" s="1"/>
  <c r="AO46" i="11" s="1"/>
  <c r="AP46" i="11" s="1"/>
  <c r="AQ46" i="11" s="1"/>
  <c r="AR46" i="11" s="1"/>
  <c r="AS46" i="11" s="1"/>
  <c r="AT46" i="11" s="1"/>
  <c r="AU46" i="11" s="1"/>
  <c r="AV46" i="11" s="1"/>
  <c r="AW46" i="11" s="1"/>
  <c r="AX46" i="11" s="1"/>
  <c r="AY46" i="11" s="1"/>
  <c r="AZ46" i="11" s="1"/>
  <c r="BA46" i="11" s="1"/>
  <c r="BB46" i="11" s="1"/>
  <c r="BC46" i="11" s="1"/>
  <c r="BD46" i="11" s="1"/>
  <c r="BE46" i="11" s="1"/>
  <c r="BF46" i="11" s="1"/>
  <c r="BG46" i="11" s="1"/>
  <c r="BH46" i="11" s="1"/>
  <c r="BI46" i="11" s="1"/>
  <c r="BJ46" i="11" s="1"/>
  <c r="BK46" i="11" s="1"/>
  <c r="BL46" i="11" s="1"/>
  <c r="BM46" i="11" s="1"/>
  <c r="BN46" i="11" s="1"/>
  <c r="BO46" i="11" s="1"/>
  <c r="BP46" i="11" s="1"/>
  <c r="BQ46" i="11" s="1"/>
  <c r="BR46" i="11" s="1"/>
  <c r="BS46" i="11" s="1"/>
  <c r="BT46" i="11" s="1"/>
  <c r="BU46" i="11" s="1"/>
  <c r="BV46" i="11" s="1"/>
  <c r="BW46" i="11" s="1"/>
  <c r="BX46" i="11" s="1"/>
  <c r="BY46" i="11" s="1"/>
  <c r="BZ46" i="11" s="1"/>
  <c r="CA46" i="11" s="1"/>
  <c r="CB46" i="11" s="1"/>
  <c r="CC46" i="11" s="1"/>
  <c r="CD46" i="11" s="1"/>
  <c r="CE46" i="11" s="1"/>
  <c r="CF46" i="11" s="1"/>
  <c r="CG46" i="11" s="1"/>
  <c r="CH46" i="11" s="1"/>
  <c r="CI46" i="11" s="1"/>
  <c r="CJ46" i="11" s="1"/>
  <c r="CK46" i="11" s="1"/>
  <c r="CL46" i="11" s="1"/>
  <c r="CM46" i="11" s="1"/>
  <c r="CN46" i="11" s="1"/>
  <c r="CO46" i="11" s="1"/>
  <c r="CP46" i="11" s="1"/>
  <c r="CQ46" i="11" s="1"/>
  <c r="CR46" i="11" s="1"/>
  <c r="CS46" i="11" s="1"/>
  <c r="CT46" i="11" s="1"/>
  <c r="CU46" i="11" s="1"/>
  <c r="CV46" i="11" s="1"/>
  <c r="CW46" i="11" s="1"/>
  <c r="CX46" i="11" s="1"/>
  <c r="CY46" i="11" s="1"/>
  <c r="CZ46" i="11" s="1"/>
  <c r="DA46" i="11" s="1"/>
  <c r="DB46" i="11" s="1"/>
  <c r="DC46" i="11" s="1"/>
  <c r="DD46" i="11" s="1"/>
  <c r="DE46" i="11" s="1"/>
  <c r="DF46" i="11" s="1"/>
  <c r="DG46" i="11" s="1"/>
  <c r="DH46" i="11" s="1"/>
  <c r="DI46" i="11" s="1"/>
  <c r="DJ46" i="11" s="1"/>
  <c r="DK46" i="11" s="1"/>
  <c r="DL46" i="11" s="1"/>
  <c r="DM46" i="11" s="1"/>
  <c r="DN46" i="11" s="1"/>
  <c r="DO46" i="11" s="1"/>
  <c r="DP46" i="11" s="1"/>
  <c r="DQ46" i="11" s="1"/>
  <c r="DR46" i="11" s="1"/>
  <c r="DS46" i="11" s="1"/>
  <c r="DT46" i="11" s="1"/>
  <c r="DU46" i="11" s="1"/>
  <c r="DV46" i="11" s="1"/>
  <c r="DW46" i="11" s="1"/>
  <c r="DX46" i="11" s="1"/>
  <c r="DY46" i="11" s="1"/>
  <c r="DZ46" i="11" s="1"/>
  <c r="EA46" i="11" s="1"/>
  <c r="EB46" i="11" s="1"/>
  <c r="EC46" i="11" s="1"/>
  <c r="ED46" i="11" s="1"/>
  <c r="EE46" i="11" s="1"/>
  <c r="EF46" i="11" s="1"/>
  <c r="EG46" i="11" s="1"/>
  <c r="EH46" i="11" s="1"/>
  <c r="EI46" i="11" s="1"/>
  <c r="EJ46" i="11" s="1"/>
  <c r="EK46" i="11" s="1"/>
  <c r="EL46" i="11" s="1"/>
  <c r="EM46" i="11" s="1"/>
  <c r="EN46" i="11" s="1"/>
  <c r="EO46" i="11" s="1"/>
  <c r="EP46" i="11" s="1"/>
  <c r="EQ46" i="11" s="1"/>
  <c r="ER46" i="11" s="1"/>
  <c r="ES46" i="11" s="1"/>
  <c r="ET46" i="11" s="1"/>
  <c r="EU46" i="11" s="1"/>
  <c r="EV46" i="11" s="1"/>
  <c r="EW46" i="11" s="1"/>
  <c r="EX46" i="11" s="1"/>
  <c r="EY46" i="11" s="1"/>
  <c r="EZ46" i="11" s="1"/>
  <c r="FA46" i="11" s="1"/>
  <c r="FB46" i="11" s="1"/>
  <c r="FC46" i="11" s="1"/>
  <c r="FD46" i="11" s="1"/>
  <c r="FE46" i="11" s="1"/>
  <c r="C52" i="10"/>
  <c r="C50" i="10"/>
  <c r="C30" i="10"/>
  <c r="C26" i="10"/>
  <c r="C20" i="10"/>
  <c r="C14" i="10"/>
  <c r="C10" i="10"/>
  <c r="D14" i="10"/>
  <c r="D52" i="10"/>
  <c r="D50" i="10"/>
  <c r="D30" i="10"/>
  <c r="D26" i="10"/>
  <c r="D20" i="10"/>
  <c r="D10" i="10"/>
  <c r="C53" i="10"/>
  <c r="H46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3" i="7"/>
  <c r="B24" i="8"/>
  <c r="G46" i="7"/>
  <c r="B2" i="7"/>
  <c r="C2" i="7"/>
  <c r="B2" i="5"/>
  <c r="D53" i="6"/>
  <c r="C53" i="6"/>
  <c r="H5" i="6"/>
  <c r="H6" i="6"/>
  <c r="H7" i="6"/>
  <c r="H8" i="6"/>
  <c r="H9" i="6"/>
  <c r="H10" i="6"/>
  <c r="H11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3" i="6"/>
  <c r="H34" i="6"/>
  <c r="H35" i="6"/>
  <c r="H36" i="6"/>
  <c r="H37" i="6"/>
  <c r="H38" i="6"/>
  <c r="H39" i="6"/>
  <c r="H40" i="6"/>
  <c r="H41" i="6"/>
  <c r="H42" i="6"/>
  <c r="H45" i="6"/>
  <c r="H46" i="6"/>
  <c r="H47" i="6"/>
  <c r="H48" i="6"/>
  <c r="H49" i="6"/>
  <c r="H50" i="6"/>
  <c r="H51" i="6"/>
  <c r="H52" i="6"/>
  <c r="H4" i="6"/>
  <c r="G5" i="6"/>
  <c r="G6" i="6"/>
  <c r="G7" i="6"/>
  <c r="G8" i="6"/>
  <c r="G9" i="6"/>
  <c r="G10" i="6"/>
  <c r="G11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3" i="6"/>
  <c r="G34" i="6"/>
  <c r="G35" i="6"/>
  <c r="G36" i="6"/>
  <c r="G37" i="6"/>
  <c r="G38" i="6"/>
  <c r="G39" i="6"/>
  <c r="G40" i="6"/>
  <c r="G41" i="6"/>
  <c r="G42" i="6"/>
  <c r="G45" i="6"/>
  <c r="G46" i="6"/>
  <c r="G47" i="6"/>
  <c r="G48" i="6"/>
  <c r="G49" i="6"/>
  <c r="G50" i="6"/>
  <c r="G51" i="6"/>
  <c r="G52" i="6"/>
  <c r="G4" i="6"/>
  <c r="G5" i="1"/>
  <c r="G6" i="1"/>
  <c r="G7" i="1"/>
  <c r="G8" i="1"/>
  <c r="G9" i="1"/>
  <c r="G10" i="1"/>
  <c r="G11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3" i="1"/>
  <c r="G34" i="1"/>
  <c r="G35" i="1"/>
  <c r="G36" i="1"/>
  <c r="G37" i="1"/>
  <c r="G38" i="1"/>
  <c r="G39" i="1"/>
  <c r="G40" i="1"/>
  <c r="G41" i="1"/>
  <c r="G42" i="1"/>
  <c r="G45" i="1"/>
  <c r="G46" i="1"/>
  <c r="G47" i="1"/>
  <c r="G48" i="1"/>
  <c r="G49" i="1"/>
  <c r="G50" i="1"/>
  <c r="G51" i="1"/>
  <c r="G52" i="1"/>
  <c r="G4" i="1"/>
  <c r="F5" i="1"/>
  <c r="F6" i="1"/>
  <c r="F7" i="1"/>
  <c r="F8" i="1"/>
  <c r="F9" i="1"/>
  <c r="F10" i="1"/>
  <c r="F11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3" i="1"/>
  <c r="F34" i="1"/>
  <c r="F35" i="1"/>
  <c r="F36" i="1"/>
  <c r="F37" i="1"/>
  <c r="F38" i="1"/>
  <c r="F39" i="1"/>
  <c r="F40" i="1"/>
  <c r="F41" i="1"/>
  <c r="F42" i="1"/>
  <c r="F45" i="1"/>
  <c r="F46" i="1"/>
  <c r="F47" i="1"/>
  <c r="F48" i="1"/>
  <c r="F49" i="1"/>
  <c r="F50" i="1"/>
  <c r="F51" i="1"/>
  <c r="F52" i="1"/>
  <c r="F4" i="1"/>
</calcChain>
</file>

<file path=xl/sharedStrings.xml><?xml version="1.0" encoding="utf-8"?>
<sst xmlns="http://schemas.openxmlformats.org/spreadsheetml/2006/main" count="631" uniqueCount="268">
  <si>
    <t>Activity</t>
  </si>
  <si>
    <t>Predecessor</t>
  </si>
  <si>
    <t>Optimistic</t>
  </si>
  <si>
    <t>Most Likely</t>
  </si>
  <si>
    <t>Pessimistic</t>
  </si>
  <si>
    <t xml:space="preserve">Expected Time </t>
  </si>
  <si>
    <t>Variance</t>
  </si>
  <si>
    <t>Start</t>
  </si>
  <si>
    <t>Document Process</t>
  </si>
  <si>
    <t>Training Preparation</t>
  </si>
  <si>
    <t>1. Define Project Scope</t>
  </si>
  <si>
    <t>2. Conduct Stackholder Analysis</t>
  </si>
  <si>
    <t>3. Create Project Charter</t>
  </si>
  <si>
    <t>4. Identify Document Requirments</t>
  </si>
  <si>
    <t>5. Obtain necessary permissons</t>
  </si>
  <si>
    <t>6. Confirmation of Local Fire Department Partnership</t>
  </si>
  <si>
    <t>7. Develop Safety Training Protocol</t>
  </si>
  <si>
    <t>8. Review Documentation</t>
  </si>
  <si>
    <t>9. Identify Learning Objectives</t>
  </si>
  <si>
    <t>10. Desing Training Materials Template</t>
  </si>
  <si>
    <t>11. Develop Training Modules</t>
  </si>
  <si>
    <t>12. Design Lesson Plans</t>
  </si>
  <si>
    <t>13. Create Interactive Activities</t>
  </si>
  <si>
    <t>14. Prepare Visual Aids</t>
  </si>
  <si>
    <t>15. Gather Necessary Materials</t>
  </si>
  <si>
    <t>16. Secure Fire Extinguisher</t>
  </si>
  <si>
    <t>17. Co-ordinate with Fire Safety Experts</t>
  </si>
  <si>
    <t>18. Schedule Training Sessions</t>
  </si>
  <si>
    <t>19. Arrange Transportation</t>
  </si>
  <si>
    <t>20. Assemble Training Kits</t>
  </si>
  <si>
    <t>21. Prepare Training Sign-Up Sheets</t>
  </si>
  <si>
    <t>22. Develop Pre-Assessment Tests</t>
  </si>
  <si>
    <t>23. Train Instructors</t>
  </si>
  <si>
    <t>24. Notify School Administrator</t>
  </si>
  <si>
    <t>25. Finalize Training Agenda</t>
  </si>
  <si>
    <t>Training Delivery</t>
  </si>
  <si>
    <t>26. Conduct Pre-Assessment Tests</t>
  </si>
  <si>
    <t>27. Set Up Training Ground</t>
  </si>
  <si>
    <t>28. Deliver Training Modules</t>
  </si>
  <si>
    <t>29. Demostrate Fire Extinguisher Usage</t>
  </si>
  <si>
    <t>30. Facilitate Interactive Activities</t>
  </si>
  <si>
    <t>31. Provide Hands-On Training</t>
  </si>
  <si>
    <t>32. Administer Post Assessment Tests</t>
  </si>
  <si>
    <t>33. Collect Training Evaluation Forms</t>
  </si>
  <si>
    <t>34. Gather Feedback from Instructors</t>
  </si>
  <si>
    <t>35. Gather Feedback From Students</t>
  </si>
  <si>
    <t>Project Closure</t>
  </si>
  <si>
    <t>36. Evaluate Effectiveness of Training</t>
  </si>
  <si>
    <t>37. Review Feedback</t>
  </si>
  <si>
    <t>38. Analyze Evaluation Data</t>
  </si>
  <si>
    <t>39. Conduct Post-Project Review Meeting</t>
  </si>
  <si>
    <t>40. Share Results with Stackholders</t>
  </si>
  <si>
    <t>41. Archive Project Documentation</t>
  </si>
  <si>
    <t>42. Farewell Party for Contributors</t>
  </si>
  <si>
    <t>43. Close Project Accounts</t>
  </si>
  <si>
    <t>34,35</t>
  </si>
  <si>
    <t>Finish</t>
  </si>
  <si>
    <t>Crash Time</t>
  </si>
  <si>
    <t>Normal Time</t>
  </si>
  <si>
    <t>Activity time</t>
  </si>
  <si>
    <t>Early Start</t>
  </si>
  <si>
    <t>Early Finish</t>
  </si>
  <si>
    <t>Late Start</t>
  </si>
  <si>
    <t>Late Finish</t>
  </si>
  <si>
    <t xml:space="preserve"> Slack</t>
  </si>
  <si>
    <t>Project</t>
  </si>
  <si>
    <t>Normal Cost</t>
  </si>
  <si>
    <t>Crash Cost</t>
  </si>
  <si>
    <t>21,22</t>
  </si>
  <si>
    <t>25,27</t>
  </si>
  <si>
    <t>33,34</t>
  </si>
  <si>
    <t>9,11</t>
  </si>
  <si>
    <t>1,2</t>
  </si>
  <si>
    <t>5,6,7</t>
  </si>
  <si>
    <t>11,13</t>
  </si>
  <si>
    <t>15,16,18</t>
  </si>
  <si>
    <t>15,17</t>
  </si>
  <si>
    <t>18,19</t>
  </si>
  <si>
    <t>30,31</t>
  </si>
  <si>
    <t>20,23</t>
  </si>
  <si>
    <t>27,28,29</t>
  </si>
  <si>
    <t>Maximum Time Reduction</t>
  </si>
  <si>
    <t>Cost of Crashing Per Week</t>
  </si>
  <si>
    <t>Normal time</t>
  </si>
  <si>
    <t>Crash time</t>
  </si>
  <si>
    <t>Crash cost/pd</t>
  </si>
  <si>
    <t>Crash by</t>
  </si>
  <si>
    <t>Crashing cost</t>
  </si>
  <si>
    <t>TOTALS</t>
  </si>
  <si>
    <t>Project time</t>
  </si>
  <si>
    <t>Period cost</t>
  </si>
  <si>
    <t>Cumulative cost</t>
  </si>
  <si>
    <t>Activities to crash</t>
  </si>
  <si>
    <t xml:space="preserve"> 15,  21</t>
  </si>
  <si>
    <t xml:space="preserve"> 21,  41</t>
  </si>
  <si>
    <t xml:space="preserve"> 7,  41</t>
  </si>
  <si>
    <t xml:space="preserve"> 7,  25</t>
  </si>
  <si>
    <t xml:space="preserve"> 25,  43</t>
  </si>
  <si>
    <t xml:space="preserve"> 9,  43</t>
  </si>
  <si>
    <t>Fixed Cost</t>
  </si>
  <si>
    <t>Overhead Cost</t>
  </si>
  <si>
    <t>Crash 15, 21, 41, 7, 25, 43, 9 by 3 weeks</t>
  </si>
  <si>
    <t>Total</t>
  </si>
  <si>
    <t>Penalty Cost (&gt;173 weeks )</t>
  </si>
  <si>
    <t>Activity Cost</t>
  </si>
  <si>
    <t>Activity Time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</si>
  <si>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</si>
  <si>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</si>
  <si>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</si>
  <si>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</si>
  <si>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</si>
  <si>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</si>
  <si>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</si>
  <si>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</si>
  <si>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</si>
  <si>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</si>
  <si>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</si>
  <si>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</si>
  <si>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</si>
  <si>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Period 14</t>
  </si>
  <si>
    <t>Period 15</t>
  </si>
  <si>
    <t>Period 16</t>
  </si>
  <si>
    <t>Period 17</t>
  </si>
  <si>
    <t>Period 18</t>
  </si>
  <si>
    <t>Period 19</t>
  </si>
  <si>
    <t>Period 20</t>
  </si>
  <si>
    <t>Period 21</t>
  </si>
  <si>
    <t>Period 22</t>
  </si>
  <si>
    <t>Period 23</t>
  </si>
  <si>
    <t>Period 24</t>
  </si>
  <si>
    <t>Period 25</t>
  </si>
  <si>
    <t>Period 26</t>
  </si>
  <si>
    <t>Period 27</t>
  </si>
  <si>
    <t>Period 28</t>
  </si>
  <si>
    <t>Period 29</t>
  </si>
  <si>
    <t>Period 30</t>
  </si>
  <si>
    <t>Period 31</t>
  </si>
  <si>
    <t>Period 32</t>
  </si>
  <si>
    <t>Period 33</t>
  </si>
  <si>
    <t>Period 34</t>
  </si>
  <si>
    <t>Period 35</t>
  </si>
  <si>
    <t>Period 36</t>
  </si>
  <si>
    <t>Period 37</t>
  </si>
  <si>
    <t>Period 38</t>
  </si>
  <si>
    <t>Period 39</t>
  </si>
  <si>
    <t>Period 40</t>
  </si>
  <si>
    <t>Period 41</t>
  </si>
  <si>
    <t>Period 42</t>
  </si>
  <si>
    <t>Period 43</t>
  </si>
  <si>
    <t>Period 44</t>
  </si>
  <si>
    <t>Period 45</t>
  </si>
  <si>
    <t>Period 46</t>
  </si>
  <si>
    <t>Period 47</t>
  </si>
  <si>
    <t>Period 48</t>
  </si>
  <si>
    <t>Period 49</t>
  </si>
  <si>
    <t>Period 50</t>
  </si>
  <si>
    <t>Period 51</t>
  </si>
  <si>
    <t>Period 52</t>
  </si>
  <si>
    <t>Period 53</t>
  </si>
  <si>
    <t>Period 54</t>
  </si>
  <si>
    <t>Period 55</t>
  </si>
  <si>
    <t>Period 56</t>
  </si>
  <si>
    <t>Period 57</t>
  </si>
  <si>
    <t>Period 58</t>
  </si>
  <si>
    <t>Period 59</t>
  </si>
  <si>
    <t>Period 60</t>
  </si>
  <si>
    <t>Period 61</t>
  </si>
  <si>
    <t>Period 62</t>
  </si>
  <si>
    <t>Period 63</t>
  </si>
  <si>
    <t>Period 64</t>
  </si>
  <si>
    <t>Period 65</t>
  </si>
  <si>
    <t>Period 66</t>
  </si>
  <si>
    <t>Period 67</t>
  </si>
  <si>
    <t>Period 68</t>
  </si>
  <si>
    <t>Period 69</t>
  </si>
  <si>
    <t>Period 70</t>
  </si>
  <si>
    <t>Period 71</t>
  </si>
  <si>
    <t>Period 72</t>
  </si>
  <si>
    <t>Period 73</t>
  </si>
  <si>
    <t>Period 74</t>
  </si>
  <si>
    <t>Period 75</t>
  </si>
  <si>
    <t>Period 76</t>
  </si>
  <si>
    <t>Period 77</t>
  </si>
  <si>
    <t>Period 78</t>
  </si>
  <si>
    <t>Period 79</t>
  </si>
  <si>
    <t>Period 80</t>
  </si>
  <si>
    <t>Period 81</t>
  </si>
  <si>
    <t>Period 82</t>
  </si>
  <si>
    <t>Period 83</t>
  </si>
  <si>
    <t>Period 84</t>
  </si>
  <si>
    <t>Period 85</t>
  </si>
  <si>
    <t>Period 86</t>
  </si>
  <si>
    <t>Period 87</t>
  </si>
  <si>
    <t>Period 88</t>
  </si>
  <si>
    <t>Period 89</t>
  </si>
  <si>
    <t>Period 90</t>
  </si>
  <si>
    <t>Period 91</t>
  </si>
  <si>
    <t>Period 92</t>
  </si>
  <si>
    <t>Period 93</t>
  </si>
  <si>
    <t>Period 94</t>
  </si>
  <si>
    <t>Period 95</t>
  </si>
  <si>
    <t>Period 96</t>
  </si>
  <si>
    <t>Period 97</t>
  </si>
  <si>
    <t>Period 98</t>
  </si>
  <si>
    <t>Period 99</t>
  </si>
  <si>
    <t>Period 100</t>
  </si>
  <si>
    <t>Period 101</t>
  </si>
  <si>
    <t>Period 102</t>
  </si>
  <si>
    <t>Period 103</t>
  </si>
  <si>
    <t>Period 104</t>
  </si>
  <si>
    <t>Period 105</t>
  </si>
  <si>
    <t>Period 106</t>
  </si>
  <si>
    <t>Period 107</t>
  </si>
  <si>
    <t>Period 108</t>
  </si>
  <si>
    <t>Period 109</t>
  </si>
  <si>
    <t>Period 110</t>
  </si>
  <si>
    <t>Period 111</t>
  </si>
  <si>
    <t>Period 112</t>
  </si>
  <si>
    <t>Period 113</t>
  </si>
  <si>
    <t>Period 114</t>
  </si>
  <si>
    <t>Period 115</t>
  </si>
  <si>
    <t>Period 116</t>
  </si>
  <si>
    <t>Period 117</t>
  </si>
  <si>
    <t>Period 118</t>
  </si>
  <si>
    <t>Period 119</t>
  </si>
  <si>
    <t>Period 120</t>
  </si>
  <si>
    <t>Period 121</t>
  </si>
  <si>
    <t>Period 122</t>
  </si>
  <si>
    <t>Period 123</t>
  </si>
  <si>
    <t>Period 124</t>
  </si>
  <si>
    <t>Period 125</t>
  </si>
  <si>
    <t>Period 126</t>
  </si>
  <si>
    <t>Period 127</t>
  </si>
  <si>
    <t>Period 128</t>
  </si>
  <si>
    <t>Period 129</t>
  </si>
  <si>
    <t>Period 130</t>
  </si>
  <si>
    <t>Period 131</t>
  </si>
  <si>
    <t>Period 132</t>
  </si>
  <si>
    <t>Period 133</t>
  </si>
  <si>
    <t>Period 134</t>
  </si>
  <si>
    <t>Period 135</t>
  </si>
  <si>
    <t>Period 136</t>
  </si>
  <si>
    <t>Period 137</t>
  </si>
  <si>
    <t>Period 138</t>
  </si>
  <si>
    <t>Period 139</t>
  </si>
  <si>
    <t>Period 140</t>
  </si>
  <si>
    <t>Period 141</t>
  </si>
  <si>
    <t>Period 142</t>
  </si>
  <si>
    <t>Period 143</t>
  </si>
  <si>
    <t>Period 144</t>
  </si>
  <si>
    <t>Period 145</t>
  </si>
  <si>
    <t>Period 146</t>
  </si>
  <si>
    <t>Period 147</t>
  </si>
  <si>
    <t>Period 148</t>
  </si>
  <si>
    <t>Period 149</t>
  </si>
  <si>
    <t>Period 150</t>
  </si>
  <si>
    <t>Period 151</t>
  </si>
  <si>
    <t>Period 152</t>
  </si>
  <si>
    <t>Period 153</t>
  </si>
  <si>
    <t>Period 154</t>
  </si>
  <si>
    <t>Period 155</t>
  </si>
  <si>
    <t>Period 156</t>
  </si>
  <si>
    <t>Period 157</t>
  </si>
  <si>
    <t>Period 158</t>
  </si>
  <si>
    <t>Period 159</t>
  </si>
  <si>
    <t>Period 160</t>
  </si>
  <si>
    <t>Total in Period</t>
  </si>
  <si>
    <t>Cumulative from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</si>
</sst>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2" fillId="3" borderId="2" xfId="0" applyFont="1" applyFill="1" applyBorder="1" applyAlignment="1">
      <alignment vertical="center" wrapText="1"/>
    </xf>
    <xf numFmtId="164" fontId="0" fillId="3" borderId="2" xfId="0" applyNumberFormat="1" applyFont="1" applyFill="1" applyBorder="1"/>
    <xf numFmtId="3" fontId="0" fillId="3" borderId="2" xfId="0" applyNumberFormat="1" applyFont="1" applyFill="1" applyBorder="1" applyAlignment="1">
      <alignment horizontal="right" vertical="center" wrapText="1"/>
    </xf>
    <xf numFmtId="2" fontId="0" fillId="3" borderId="2" xfId="0" applyNumberFormat="1" applyFont="1" applyFill="1" applyBorder="1"/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/>
    </xf>
    <xf numFmtId="3" fontId="0" fillId="3" borderId="2" xfId="0" applyNumberFormat="1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3" borderId="2" xfId="0" applyNumberFormat="1" applyFont="1" applyFill="1" applyBorder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vertical="center" wrapText="1"/>
    </xf>
    <xf numFmtId="1" fontId="1" fillId="3" borderId="2" xfId="0" applyNumberFormat="1" applyFont="1" applyFill="1" applyBorder="1"/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46" workbookViewId="0">
      <pane xSplit="1" topLeftCell="B1" activePane="topRight" state="frozen"/>
      <selection pane="topRight" activeCell="C13" sqref="C13"/>
    </sheetView>
  </sheetViews>
  <sheetFormatPr defaultRowHeight="15" x14ac:dyDescent="0.25"/>
  <cols>
    <col min="1" max="1" width="48.85546875" bestFit="1" customWidth="1"/>
    <col min="2" max="2" width="16" bestFit="1" customWidth="1"/>
    <col min="3" max="3" width="11.85546875" customWidth="1"/>
    <col min="4" max="4" width="11.28515625" customWidth="1"/>
    <col min="5" max="5" width="11.7109375" customWidth="1"/>
    <col min="6" max="6" width="14.85546875" customWidth="1"/>
    <col min="7" max="7" width="9.140625" customWidth="1"/>
  </cols>
  <sheetData>
    <row r="1" spans="1:7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t="s">
        <v>7</v>
      </c>
    </row>
    <row r="3" spans="1:7" x14ac:dyDescent="0.25">
      <c r="A3" s="1" t="s">
        <v>8</v>
      </c>
      <c r="B3" s="8"/>
    </row>
    <row r="4" spans="1:7" x14ac:dyDescent="0.25">
      <c r="A4" t="s">
        <v>10</v>
      </c>
      <c r="C4">
        <v>3</v>
      </c>
      <c r="D4">
        <v>5</v>
      </c>
      <c r="E4">
        <v>7</v>
      </c>
      <c r="F4" s="3">
        <f>(C4+4*D4+E4)/6</f>
        <v>5</v>
      </c>
      <c r="G4" s="2">
        <f>((E4-C4)/6)^2</f>
        <v>0.44444444444444442</v>
      </c>
    </row>
    <row r="5" spans="1:7" x14ac:dyDescent="0.25">
      <c r="A5" t="s">
        <v>11</v>
      </c>
      <c r="B5" s="6">
        <v>1</v>
      </c>
      <c r="C5">
        <v>4</v>
      </c>
      <c r="D5">
        <v>6</v>
      </c>
      <c r="E5">
        <v>7</v>
      </c>
      <c r="F5" s="3">
        <f t="shared" ref="F5:F52" si="0">(C5+4*D5+E5)/6</f>
        <v>5.833333333333333</v>
      </c>
      <c r="G5" s="2">
        <f t="shared" ref="G5:G52" si="1">((E5-C5)/6)^2</f>
        <v>0.25</v>
      </c>
    </row>
    <row r="6" spans="1:7" x14ac:dyDescent="0.25">
      <c r="A6" t="s">
        <v>12</v>
      </c>
      <c r="B6" s="7" t="s">
        <v>72</v>
      </c>
      <c r="C6">
        <v>3</v>
      </c>
      <c r="D6">
        <v>4</v>
      </c>
      <c r="E6">
        <v>6</v>
      </c>
      <c r="F6" s="3">
        <f t="shared" si="0"/>
        <v>4.166666666666667</v>
      </c>
      <c r="G6" s="2">
        <f t="shared" si="1"/>
        <v>0.25</v>
      </c>
    </row>
    <row r="7" spans="1:7" x14ac:dyDescent="0.25">
      <c r="A7" t="s">
        <v>13</v>
      </c>
      <c r="B7" s="6">
        <v>3</v>
      </c>
      <c r="C7">
        <v>3</v>
      </c>
      <c r="D7">
        <v>4</v>
      </c>
      <c r="E7">
        <v>5</v>
      </c>
      <c r="F7" s="3">
        <f t="shared" si="0"/>
        <v>4</v>
      </c>
      <c r="G7" s="2">
        <f t="shared" si="1"/>
        <v>0.1111111111111111</v>
      </c>
    </row>
    <row r="8" spans="1:7" x14ac:dyDescent="0.25">
      <c r="A8" t="s">
        <v>14</v>
      </c>
      <c r="B8" s="7">
        <v>4</v>
      </c>
      <c r="C8">
        <v>5</v>
      </c>
      <c r="D8">
        <v>7</v>
      </c>
      <c r="E8">
        <v>9</v>
      </c>
      <c r="F8" s="3">
        <f t="shared" si="0"/>
        <v>7</v>
      </c>
      <c r="G8" s="2">
        <f t="shared" si="1"/>
        <v>0.44444444444444442</v>
      </c>
    </row>
    <row r="9" spans="1:7" x14ac:dyDescent="0.25">
      <c r="A9" t="s">
        <v>15</v>
      </c>
      <c r="B9" s="6">
        <v>5</v>
      </c>
      <c r="C9">
        <v>6</v>
      </c>
      <c r="D9">
        <v>8</v>
      </c>
      <c r="E9">
        <v>11</v>
      </c>
      <c r="F9" s="3">
        <f t="shared" si="0"/>
        <v>8.1666666666666661</v>
      </c>
      <c r="G9" s="2">
        <f t="shared" si="1"/>
        <v>0.69444444444444453</v>
      </c>
    </row>
    <row r="10" spans="1:7" x14ac:dyDescent="0.25">
      <c r="A10" t="s">
        <v>16</v>
      </c>
      <c r="B10" s="6">
        <v>6</v>
      </c>
      <c r="C10">
        <v>5</v>
      </c>
      <c r="D10">
        <v>8</v>
      </c>
      <c r="E10">
        <v>10</v>
      </c>
      <c r="F10" s="3">
        <f t="shared" si="0"/>
        <v>7.833333333333333</v>
      </c>
      <c r="G10" s="2">
        <f t="shared" si="1"/>
        <v>0.69444444444444453</v>
      </c>
    </row>
    <row r="11" spans="1:7" x14ac:dyDescent="0.25">
      <c r="A11" t="s">
        <v>17</v>
      </c>
      <c r="B11" s="7" t="s">
        <v>73</v>
      </c>
      <c r="C11">
        <v>3</v>
      </c>
      <c r="D11">
        <v>4</v>
      </c>
      <c r="E11">
        <v>6</v>
      </c>
      <c r="F11" s="3">
        <f t="shared" si="0"/>
        <v>4.166666666666667</v>
      </c>
      <c r="G11" s="2">
        <f t="shared" si="1"/>
        <v>0.25</v>
      </c>
    </row>
    <row r="12" spans="1:7" x14ac:dyDescent="0.25">
      <c r="B12" s="6"/>
      <c r="F12" s="3"/>
      <c r="G12" s="2"/>
    </row>
    <row r="13" spans="1:7" x14ac:dyDescent="0.25">
      <c r="A13" s="1" t="s">
        <v>9</v>
      </c>
      <c r="B13" s="5"/>
      <c r="F13" s="3"/>
      <c r="G13" s="2"/>
    </row>
    <row r="14" spans="1:7" x14ac:dyDescent="0.25">
      <c r="A14" t="s">
        <v>18</v>
      </c>
      <c r="B14" s="5">
        <v>8</v>
      </c>
      <c r="C14">
        <v>3</v>
      </c>
      <c r="D14">
        <v>6</v>
      </c>
      <c r="E14">
        <v>9</v>
      </c>
      <c r="F14" s="3">
        <f t="shared" si="0"/>
        <v>6</v>
      </c>
      <c r="G14" s="2">
        <f t="shared" si="1"/>
        <v>1</v>
      </c>
    </row>
    <row r="15" spans="1:7" x14ac:dyDescent="0.25">
      <c r="A15" t="s">
        <v>19</v>
      </c>
      <c r="B15" s="6">
        <v>9</v>
      </c>
      <c r="C15">
        <v>3</v>
      </c>
      <c r="D15">
        <v>4</v>
      </c>
      <c r="E15">
        <v>6</v>
      </c>
      <c r="F15" s="3">
        <f t="shared" si="0"/>
        <v>4.166666666666667</v>
      </c>
      <c r="G15" s="2">
        <f t="shared" si="1"/>
        <v>0.25</v>
      </c>
    </row>
    <row r="16" spans="1:7" x14ac:dyDescent="0.25">
      <c r="A16" t="s">
        <v>20</v>
      </c>
      <c r="B16" s="6">
        <v>10</v>
      </c>
      <c r="C16">
        <v>5</v>
      </c>
      <c r="D16">
        <v>7</v>
      </c>
      <c r="E16">
        <v>9</v>
      </c>
      <c r="F16" s="3">
        <f t="shared" si="0"/>
        <v>7</v>
      </c>
      <c r="G16" s="2">
        <f t="shared" si="1"/>
        <v>0.44444444444444442</v>
      </c>
    </row>
    <row r="17" spans="1:7" x14ac:dyDescent="0.25">
      <c r="A17" t="s">
        <v>21</v>
      </c>
      <c r="B17" s="7" t="s">
        <v>71</v>
      </c>
      <c r="C17">
        <v>3</v>
      </c>
      <c r="D17">
        <v>5</v>
      </c>
      <c r="E17">
        <v>7</v>
      </c>
      <c r="F17" s="3">
        <f t="shared" si="0"/>
        <v>5</v>
      </c>
      <c r="G17" s="2">
        <f t="shared" si="1"/>
        <v>0.44444444444444442</v>
      </c>
    </row>
    <row r="18" spans="1:7" x14ac:dyDescent="0.25">
      <c r="A18" t="s">
        <v>22</v>
      </c>
      <c r="B18" s="6">
        <v>12</v>
      </c>
      <c r="C18">
        <v>4</v>
      </c>
      <c r="D18">
        <v>6</v>
      </c>
      <c r="E18">
        <v>8</v>
      </c>
      <c r="F18" s="3">
        <f t="shared" si="0"/>
        <v>6</v>
      </c>
      <c r="G18" s="2">
        <f t="shared" si="1"/>
        <v>0.44444444444444442</v>
      </c>
    </row>
    <row r="19" spans="1:7" x14ac:dyDescent="0.25">
      <c r="A19" t="s">
        <v>23</v>
      </c>
      <c r="B19" s="7" t="s">
        <v>74</v>
      </c>
      <c r="C19">
        <v>4</v>
      </c>
      <c r="D19">
        <v>6</v>
      </c>
      <c r="E19">
        <v>8</v>
      </c>
      <c r="F19" s="3">
        <f t="shared" si="0"/>
        <v>6</v>
      </c>
      <c r="G19" s="2">
        <f t="shared" si="1"/>
        <v>0.44444444444444442</v>
      </c>
    </row>
    <row r="20" spans="1:7" x14ac:dyDescent="0.25">
      <c r="A20" t="s">
        <v>24</v>
      </c>
      <c r="B20" s="6">
        <v>14</v>
      </c>
      <c r="C20">
        <v>4</v>
      </c>
      <c r="D20">
        <v>5</v>
      </c>
      <c r="E20">
        <v>7</v>
      </c>
      <c r="F20" s="3">
        <f t="shared" si="0"/>
        <v>5.166666666666667</v>
      </c>
      <c r="G20" s="2">
        <f t="shared" si="1"/>
        <v>0.25</v>
      </c>
    </row>
    <row r="21" spans="1:7" x14ac:dyDescent="0.25">
      <c r="A21" t="s">
        <v>25</v>
      </c>
      <c r="B21" s="7">
        <v>15</v>
      </c>
      <c r="C21">
        <v>3</v>
      </c>
      <c r="D21">
        <v>4</v>
      </c>
      <c r="E21">
        <v>6</v>
      </c>
      <c r="F21" s="3">
        <f t="shared" si="0"/>
        <v>4.166666666666667</v>
      </c>
      <c r="G21" s="2">
        <f t="shared" si="1"/>
        <v>0.25</v>
      </c>
    </row>
    <row r="22" spans="1:7" x14ac:dyDescent="0.25">
      <c r="A22" t="s">
        <v>26</v>
      </c>
      <c r="B22" s="6">
        <v>16</v>
      </c>
      <c r="C22">
        <v>3</v>
      </c>
      <c r="D22">
        <v>5</v>
      </c>
      <c r="E22">
        <v>8</v>
      </c>
      <c r="F22" s="3">
        <f t="shared" si="0"/>
        <v>5.166666666666667</v>
      </c>
      <c r="G22" s="2">
        <f t="shared" si="1"/>
        <v>0.69444444444444453</v>
      </c>
    </row>
    <row r="23" spans="1:7" x14ac:dyDescent="0.25">
      <c r="A23" t="s">
        <v>27</v>
      </c>
      <c r="B23" s="7" t="s">
        <v>76</v>
      </c>
      <c r="C23">
        <v>3</v>
      </c>
      <c r="D23">
        <v>4</v>
      </c>
      <c r="E23">
        <v>6</v>
      </c>
      <c r="F23" s="3">
        <f t="shared" si="0"/>
        <v>4.166666666666667</v>
      </c>
      <c r="G23" s="2">
        <f t="shared" si="1"/>
        <v>0.25</v>
      </c>
    </row>
    <row r="24" spans="1:7" x14ac:dyDescent="0.25">
      <c r="A24" t="s">
        <v>28</v>
      </c>
      <c r="B24" s="7" t="s">
        <v>75</v>
      </c>
      <c r="C24">
        <v>3</v>
      </c>
      <c r="D24">
        <v>4</v>
      </c>
      <c r="E24">
        <v>6</v>
      </c>
      <c r="F24" s="3">
        <f t="shared" si="0"/>
        <v>4.166666666666667</v>
      </c>
      <c r="G24" s="2">
        <f t="shared" si="1"/>
        <v>0.25</v>
      </c>
    </row>
    <row r="25" spans="1:7" x14ac:dyDescent="0.25">
      <c r="A25" t="s">
        <v>29</v>
      </c>
      <c r="B25" s="7" t="s">
        <v>77</v>
      </c>
      <c r="C25">
        <v>3</v>
      </c>
      <c r="D25">
        <v>5</v>
      </c>
      <c r="E25">
        <v>7</v>
      </c>
      <c r="F25" s="3">
        <f t="shared" si="0"/>
        <v>5</v>
      </c>
      <c r="G25" s="2">
        <f t="shared" si="1"/>
        <v>0.44444444444444442</v>
      </c>
    </row>
    <row r="26" spans="1:7" x14ac:dyDescent="0.25">
      <c r="A26" t="s">
        <v>30</v>
      </c>
      <c r="B26" s="6">
        <v>17</v>
      </c>
      <c r="C26">
        <v>3</v>
      </c>
      <c r="D26">
        <v>5</v>
      </c>
      <c r="E26">
        <v>8</v>
      </c>
      <c r="F26" s="3">
        <f t="shared" si="0"/>
        <v>5.166666666666667</v>
      </c>
      <c r="G26" s="2">
        <f t="shared" si="1"/>
        <v>0.69444444444444453</v>
      </c>
    </row>
    <row r="27" spans="1:7" x14ac:dyDescent="0.25">
      <c r="A27" t="s">
        <v>31</v>
      </c>
      <c r="B27" s="6">
        <v>21</v>
      </c>
      <c r="C27">
        <v>2</v>
      </c>
      <c r="D27">
        <v>4</v>
      </c>
      <c r="E27">
        <v>6</v>
      </c>
      <c r="F27" s="3">
        <f t="shared" si="0"/>
        <v>4</v>
      </c>
      <c r="G27" s="2">
        <f t="shared" si="1"/>
        <v>0.44444444444444442</v>
      </c>
    </row>
    <row r="28" spans="1:7" x14ac:dyDescent="0.25">
      <c r="A28" t="s">
        <v>32</v>
      </c>
      <c r="B28" s="7" t="s">
        <v>68</v>
      </c>
      <c r="C28">
        <v>4</v>
      </c>
      <c r="D28">
        <v>6</v>
      </c>
      <c r="E28">
        <v>9</v>
      </c>
      <c r="F28" s="3">
        <f t="shared" si="0"/>
        <v>6.166666666666667</v>
      </c>
      <c r="G28" s="2">
        <f t="shared" si="1"/>
        <v>0.69444444444444453</v>
      </c>
    </row>
    <row r="29" spans="1:7" x14ac:dyDescent="0.25">
      <c r="A29" t="s">
        <v>33</v>
      </c>
      <c r="B29" s="7" t="s">
        <v>79</v>
      </c>
      <c r="C29">
        <v>3</v>
      </c>
      <c r="D29">
        <v>5</v>
      </c>
      <c r="E29">
        <v>7</v>
      </c>
      <c r="F29" s="3">
        <f t="shared" si="0"/>
        <v>5</v>
      </c>
      <c r="G29" s="2">
        <f t="shared" si="1"/>
        <v>0.44444444444444442</v>
      </c>
    </row>
    <row r="30" spans="1:7" x14ac:dyDescent="0.25">
      <c r="A30" t="s">
        <v>34</v>
      </c>
      <c r="B30" s="6">
        <v>24</v>
      </c>
      <c r="C30">
        <v>3</v>
      </c>
      <c r="D30">
        <v>6</v>
      </c>
      <c r="E30">
        <v>8</v>
      </c>
      <c r="F30" s="3">
        <f t="shared" si="0"/>
        <v>5.833333333333333</v>
      </c>
      <c r="G30" s="2">
        <f t="shared" si="1"/>
        <v>0.69444444444444453</v>
      </c>
    </row>
    <row r="31" spans="1:7" x14ac:dyDescent="0.25">
      <c r="F31" s="3"/>
      <c r="G31" s="2"/>
    </row>
    <row r="32" spans="1:7" x14ac:dyDescent="0.25">
      <c r="A32" s="1" t="s">
        <v>35</v>
      </c>
      <c r="F32" s="3"/>
      <c r="G32" s="2"/>
    </row>
    <row r="33" spans="1:7" x14ac:dyDescent="0.25">
      <c r="A33" t="s">
        <v>36</v>
      </c>
      <c r="B33" s="6">
        <v>25</v>
      </c>
      <c r="C33">
        <v>1</v>
      </c>
      <c r="D33">
        <v>2</v>
      </c>
      <c r="E33">
        <v>3</v>
      </c>
      <c r="F33" s="3">
        <f t="shared" si="0"/>
        <v>2</v>
      </c>
      <c r="G33" s="2">
        <f t="shared" si="1"/>
        <v>0.1111111111111111</v>
      </c>
    </row>
    <row r="34" spans="1:7" x14ac:dyDescent="0.25">
      <c r="A34" t="s">
        <v>37</v>
      </c>
      <c r="B34" s="5">
        <v>26</v>
      </c>
      <c r="C34">
        <v>1</v>
      </c>
      <c r="D34">
        <v>2</v>
      </c>
      <c r="E34">
        <v>3</v>
      </c>
      <c r="F34" s="3">
        <f t="shared" si="0"/>
        <v>2</v>
      </c>
      <c r="G34" s="2">
        <f t="shared" si="1"/>
        <v>0.1111111111111111</v>
      </c>
    </row>
    <row r="35" spans="1:7" x14ac:dyDescent="0.25">
      <c r="A35" t="s">
        <v>38</v>
      </c>
      <c r="B35" s="9" t="s">
        <v>69</v>
      </c>
      <c r="C35">
        <v>2</v>
      </c>
      <c r="D35">
        <v>3</v>
      </c>
      <c r="E35">
        <v>5</v>
      </c>
      <c r="F35" s="3">
        <f t="shared" si="0"/>
        <v>3.1666666666666665</v>
      </c>
      <c r="G35" s="2">
        <f t="shared" si="1"/>
        <v>0.25</v>
      </c>
    </row>
    <row r="36" spans="1:7" x14ac:dyDescent="0.25">
      <c r="A36" t="s">
        <v>39</v>
      </c>
      <c r="B36" s="6">
        <v>27</v>
      </c>
      <c r="C36">
        <v>1</v>
      </c>
      <c r="D36">
        <v>2</v>
      </c>
      <c r="E36">
        <v>3</v>
      </c>
      <c r="F36" s="3">
        <f t="shared" si="0"/>
        <v>2</v>
      </c>
      <c r="G36" s="2">
        <f t="shared" si="1"/>
        <v>0.1111111111111111</v>
      </c>
    </row>
    <row r="37" spans="1:7" x14ac:dyDescent="0.25">
      <c r="A37" t="s">
        <v>40</v>
      </c>
      <c r="B37" s="7" t="s">
        <v>80</v>
      </c>
      <c r="C37">
        <v>1</v>
      </c>
      <c r="D37">
        <v>2</v>
      </c>
      <c r="E37">
        <v>3</v>
      </c>
      <c r="F37" s="3">
        <f t="shared" si="0"/>
        <v>2</v>
      </c>
      <c r="G37" s="2">
        <f t="shared" si="1"/>
        <v>0.1111111111111111</v>
      </c>
    </row>
    <row r="38" spans="1:7" x14ac:dyDescent="0.25">
      <c r="A38" t="s">
        <v>41</v>
      </c>
      <c r="B38" s="6">
        <v>30</v>
      </c>
      <c r="C38">
        <v>1</v>
      </c>
      <c r="D38">
        <v>2</v>
      </c>
      <c r="E38">
        <v>3</v>
      </c>
      <c r="F38" s="3">
        <f t="shared" si="0"/>
        <v>2</v>
      </c>
      <c r="G38" s="2">
        <f t="shared" si="1"/>
        <v>0.1111111111111111</v>
      </c>
    </row>
    <row r="39" spans="1:7" x14ac:dyDescent="0.25">
      <c r="A39" t="s">
        <v>42</v>
      </c>
      <c r="B39" s="7" t="s">
        <v>78</v>
      </c>
      <c r="C39">
        <v>1</v>
      </c>
      <c r="D39">
        <v>3</v>
      </c>
      <c r="E39">
        <v>4</v>
      </c>
      <c r="F39" s="3">
        <f t="shared" si="0"/>
        <v>2.8333333333333335</v>
      </c>
      <c r="G39" s="2">
        <f t="shared" si="1"/>
        <v>0.25</v>
      </c>
    </row>
    <row r="40" spans="1:7" x14ac:dyDescent="0.25">
      <c r="A40" t="s">
        <v>43</v>
      </c>
      <c r="B40" s="6">
        <v>32</v>
      </c>
      <c r="C40">
        <v>2</v>
      </c>
      <c r="D40">
        <v>3</v>
      </c>
      <c r="E40">
        <v>4</v>
      </c>
      <c r="F40" s="3">
        <f t="shared" si="0"/>
        <v>3</v>
      </c>
      <c r="G40" s="2">
        <f t="shared" si="1"/>
        <v>0.1111111111111111</v>
      </c>
    </row>
    <row r="41" spans="1:7" x14ac:dyDescent="0.25">
      <c r="A41" t="s">
        <v>44</v>
      </c>
      <c r="B41" s="6">
        <v>33</v>
      </c>
      <c r="C41">
        <v>1</v>
      </c>
      <c r="D41">
        <v>2</v>
      </c>
      <c r="E41">
        <v>3</v>
      </c>
      <c r="F41" s="3">
        <f t="shared" si="0"/>
        <v>2</v>
      </c>
      <c r="G41" s="2">
        <f t="shared" si="1"/>
        <v>0.1111111111111111</v>
      </c>
    </row>
    <row r="42" spans="1:7" x14ac:dyDescent="0.25">
      <c r="A42" t="s">
        <v>45</v>
      </c>
      <c r="B42" s="7" t="s">
        <v>70</v>
      </c>
      <c r="C42">
        <v>1</v>
      </c>
      <c r="D42">
        <v>2</v>
      </c>
      <c r="E42">
        <v>3</v>
      </c>
      <c r="F42" s="3">
        <f t="shared" si="0"/>
        <v>2</v>
      </c>
      <c r="G42" s="2">
        <f t="shared" si="1"/>
        <v>0.1111111111111111</v>
      </c>
    </row>
    <row r="43" spans="1:7" x14ac:dyDescent="0.25">
      <c r="B43" s="6"/>
      <c r="F43" s="3"/>
      <c r="G43" s="2"/>
    </row>
    <row r="44" spans="1:7" x14ac:dyDescent="0.25">
      <c r="A44" s="1" t="s">
        <v>46</v>
      </c>
      <c r="B44" s="5"/>
      <c r="F44" s="3"/>
      <c r="G44" s="2"/>
    </row>
    <row r="45" spans="1:7" x14ac:dyDescent="0.25">
      <c r="A45" t="s">
        <v>47</v>
      </c>
      <c r="B45" s="9" t="s">
        <v>55</v>
      </c>
      <c r="C45">
        <v>2</v>
      </c>
      <c r="D45">
        <v>3</v>
      </c>
      <c r="E45">
        <v>4</v>
      </c>
      <c r="F45" s="3">
        <f t="shared" si="0"/>
        <v>3</v>
      </c>
      <c r="G45" s="2">
        <f t="shared" si="1"/>
        <v>0.1111111111111111</v>
      </c>
    </row>
    <row r="46" spans="1:7" x14ac:dyDescent="0.25">
      <c r="A46" t="s">
        <v>48</v>
      </c>
      <c r="B46" s="6">
        <v>36</v>
      </c>
      <c r="C46">
        <v>2</v>
      </c>
      <c r="D46">
        <v>3</v>
      </c>
      <c r="E46">
        <v>4</v>
      </c>
      <c r="F46" s="3">
        <f t="shared" si="0"/>
        <v>3</v>
      </c>
      <c r="G46" s="2">
        <f t="shared" si="1"/>
        <v>0.1111111111111111</v>
      </c>
    </row>
    <row r="47" spans="1:7" x14ac:dyDescent="0.25">
      <c r="A47" t="s">
        <v>49</v>
      </c>
      <c r="B47" s="6">
        <v>37</v>
      </c>
      <c r="C47">
        <v>3</v>
      </c>
      <c r="D47">
        <v>4</v>
      </c>
      <c r="E47">
        <v>6</v>
      </c>
      <c r="F47" s="3">
        <f t="shared" si="0"/>
        <v>4.166666666666667</v>
      </c>
      <c r="G47" s="2">
        <f t="shared" si="1"/>
        <v>0.25</v>
      </c>
    </row>
    <row r="48" spans="1:7" x14ac:dyDescent="0.25">
      <c r="A48" t="s">
        <v>50</v>
      </c>
      <c r="B48" s="6">
        <v>38</v>
      </c>
      <c r="C48">
        <v>2</v>
      </c>
      <c r="D48">
        <v>5</v>
      </c>
      <c r="E48">
        <v>6</v>
      </c>
      <c r="F48" s="3">
        <f t="shared" si="0"/>
        <v>4.666666666666667</v>
      </c>
      <c r="G48" s="2">
        <f t="shared" si="1"/>
        <v>0.44444444444444442</v>
      </c>
    </row>
    <row r="49" spans="1:7" x14ac:dyDescent="0.25">
      <c r="A49" t="s">
        <v>51</v>
      </c>
      <c r="B49" s="6">
        <v>39</v>
      </c>
      <c r="C49">
        <v>4</v>
      </c>
      <c r="D49">
        <v>6</v>
      </c>
      <c r="E49">
        <v>8</v>
      </c>
      <c r="F49" s="3">
        <f t="shared" si="0"/>
        <v>6</v>
      </c>
      <c r="G49" s="2">
        <f t="shared" si="1"/>
        <v>0.44444444444444442</v>
      </c>
    </row>
    <row r="50" spans="1:7" x14ac:dyDescent="0.25">
      <c r="A50" t="s">
        <v>52</v>
      </c>
      <c r="B50" s="6">
        <v>40</v>
      </c>
      <c r="C50">
        <v>3</v>
      </c>
      <c r="D50">
        <v>5</v>
      </c>
      <c r="E50">
        <v>8</v>
      </c>
      <c r="F50" s="3">
        <f t="shared" si="0"/>
        <v>5.166666666666667</v>
      </c>
      <c r="G50" s="2">
        <f t="shared" si="1"/>
        <v>0.69444444444444453</v>
      </c>
    </row>
    <row r="51" spans="1:7" x14ac:dyDescent="0.25">
      <c r="A51" t="s">
        <v>53</v>
      </c>
      <c r="B51" s="6">
        <v>41</v>
      </c>
      <c r="C51">
        <v>3</v>
      </c>
      <c r="D51">
        <v>5</v>
      </c>
      <c r="E51">
        <v>7</v>
      </c>
      <c r="F51" s="3">
        <f t="shared" si="0"/>
        <v>5</v>
      </c>
      <c r="G51" s="2">
        <f t="shared" si="1"/>
        <v>0.44444444444444442</v>
      </c>
    </row>
    <row r="52" spans="1:7" x14ac:dyDescent="0.25">
      <c r="A52" t="s">
        <v>54</v>
      </c>
      <c r="B52" s="6">
        <v>42</v>
      </c>
      <c r="C52">
        <v>3</v>
      </c>
      <c r="D52">
        <v>5</v>
      </c>
      <c r="E52">
        <v>9</v>
      </c>
      <c r="F52" s="3">
        <f t="shared" si="0"/>
        <v>5.333333333333333</v>
      </c>
      <c r="G52" s="2">
        <f t="shared" si="1"/>
        <v>1</v>
      </c>
    </row>
    <row r="53" spans="1:7" x14ac:dyDescent="0.25">
      <c r="A5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7329-D4C6-4206-B7C2-3B431125738A}">
  <dimension ref="A1:G53"/>
  <sheetViews>
    <sheetView tabSelected="1" workbookViewId="0">
      <pane xSplit="1" topLeftCell="B1" activePane="topRight" state="frozen"/>
      <selection pane="topRight" activeCell="I8" sqref="I8"/>
    </sheetView>
  </sheetViews>
  <sheetFormatPr defaultRowHeight="15" x14ac:dyDescent="0.25"/>
  <cols>
    <col min="1" max="1" width="48.85546875" bestFit="1" customWidth="1"/>
    <col min="2" max="2" width="16" bestFit="1" customWidth="1"/>
    <col min="3" max="3" width="14.85546875" customWidth="1"/>
    <col min="4" max="4" width="11.85546875" customWidth="1"/>
    <col min="5" max="5" width="12.28515625" customWidth="1"/>
    <col min="6" max="6" width="11.5703125" customWidth="1"/>
    <col min="7" max="7" width="9.140625" customWidth="1"/>
  </cols>
  <sheetData>
    <row r="1" spans="1:7" x14ac:dyDescent="0.25">
      <c r="A1" t="s">
        <v>0</v>
      </c>
      <c r="B1" s="4" t="s">
        <v>1</v>
      </c>
      <c r="C1" s="4" t="s">
        <v>58</v>
      </c>
      <c r="D1" s="4" t="s">
        <v>57</v>
      </c>
      <c r="E1" s="4"/>
      <c r="F1" s="4"/>
      <c r="G1" s="4"/>
    </row>
    <row r="2" spans="1:7" x14ac:dyDescent="0.25">
      <c r="A2" t="s">
        <v>7</v>
      </c>
    </row>
    <row r="3" spans="1:7" x14ac:dyDescent="0.25">
      <c r="A3" s="1" t="s">
        <v>8</v>
      </c>
      <c r="B3" s="8"/>
    </row>
    <row r="4" spans="1:7" x14ac:dyDescent="0.25">
      <c r="A4" t="s">
        <v>10</v>
      </c>
      <c r="C4" s="3">
        <v>5</v>
      </c>
      <c r="D4">
        <v>3</v>
      </c>
      <c r="G4" s="2"/>
    </row>
    <row r="5" spans="1:7" x14ac:dyDescent="0.25">
      <c r="A5" t="s">
        <v>11</v>
      </c>
      <c r="B5" s="6">
        <v>1</v>
      </c>
      <c r="C5" s="3">
        <v>5.833333333333333</v>
      </c>
      <c r="D5">
        <v>4</v>
      </c>
      <c r="G5" s="2"/>
    </row>
    <row r="6" spans="1:7" x14ac:dyDescent="0.25">
      <c r="A6" t="s">
        <v>12</v>
      </c>
      <c r="B6" s="7" t="s">
        <v>72</v>
      </c>
      <c r="C6" s="3">
        <v>4.166666666666667</v>
      </c>
      <c r="D6">
        <v>3</v>
      </c>
      <c r="G6" s="2"/>
    </row>
    <row r="7" spans="1:7" x14ac:dyDescent="0.25">
      <c r="A7" t="s">
        <v>13</v>
      </c>
      <c r="B7" s="6">
        <v>3</v>
      </c>
      <c r="C7" s="3">
        <v>4</v>
      </c>
      <c r="D7">
        <v>3</v>
      </c>
      <c r="G7" s="2"/>
    </row>
    <row r="8" spans="1:7" x14ac:dyDescent="0.25">
      <c r="A8" t="s">
        <v>14</v>
      </c>
      <c r="B8" s="7">
        <v>4</v>
      </c>
      <c r="C8" s="3">
        <v>7</v>
      </c>
      <c r="D8">
        <v>5</v>
      </c>
      <c r="G8" s="2"/>
    </row>
    <row r="9" spans="1:7" x14ac:dyDescent="0.25">
      <c r="A9" t="s">
        <v>15</v>
      </c>
      <c r="B9" s="6">
        <v>5</v>
      </c>
      <c r="C9" s="3">
        <v>8.1666666666666661</v>
      </c>
      <c r="D9">
        <v>6</v>
      </c>
      <c r="G9" s="2"/>
    </row>
    <row r="10" spans="1:7" x14ac:dyDescent="0.25">
      <c r="A10" t="s">
        <v>16</v>
      </c>
      <c r="B10" s="6">
        <v>6</v>
      </c>
      <c r="C10" s="3">
        <v>7.833333333333333</v>
      </c>
      <c r="D10">
        <v>5</v>
      </c>
      <c r="G10" s="2"/>
    </row>
    <row r="11" spans="1:7" x14ac:dyDescent="0.25">
      <c r="A11" t="s">
        <v>17</v>
      </c>
      <c r="B11" s="7" t="s">
        <v>73</v>
      </c>
      <c r="C11" s="3">
        <v>4.166666666666667</v>
      </c>
      <c r="D11">
        <v>3</v>
      </c>
      <c r="G11" s="2"/>
    </row>
    <row r="12" spans="1:7" x14ac:dyDescent="0.25">
      <c r="B12" s="6"/>
      <c r="C12" s="3"/>
      <c r="G12" s="2"/>
    </row>
    <row r="13" spans="1:7" x14ac:dyDescent="0.25">
      <c r="A13" s="1" t="s">
        <v>9</v>
      </c>
      <c r="B13" s="5"/>
      <c r="C13" s="3"/>
      <c r="G13" s="2"/>
    </row>
    <row r="14" spans="1:7" x14ac:dyDescent="0.25">
      <c r="A14" t="s">
        <v>18</v>
      </c>
      <c r="B14" s="5">
        <v>8</v>
      </c>
      <c r="C14" s="3">
        <v>6</v>
      </c>
      <c r="D14">
        <v>3</v>
      </c>
      <c r="G14" s="2"/>
    </row>
    <row r="15" spans="1:7" x14ac:dyDescent="0.25">
      <c r="A15" t="s">
        <v>19</v>
      </c>
      <c r="B15" s="6">
        <v>9</v>
      </c>
      <c r="C15" s="3">
        <v>4.166666666666667</v>
      </c>
      <c r="D15">
        <v>3</v>
      </c>
      <c r="G15" s="2"/>
    </row>
    <row r="16" spans="1:7" x14ac:dyDescent="0.25">
      <c r="A16" t="s">
        <v>20</v>
      </c>
      <c r="B16" s="6">
        <v>10</v>
      </c>
      <c r="C16" s="3">
        <v>7</v>
      </c>
      <c r="D16">
        <v>5</v>
      </c>
      <c r="G16" s="2"/>
    </row>
    <row r="17" spans="1:7" x14ac:dyDescent="0.25">
      <c r="A17" t="s">
        <v>21</v>
      </c>
      <c r="B17" s="7" t="s">
        <v>71</v>
      </c>
      <c r="C17" s="3">
        <v>5</v>
      </c>
      <c r="D17">
        <v>3</v>
      </c>
      <c r="G17" s="2"/>
    </row>
    <row r="18" spans="1:7" x14ac:dyDescent="0.25">
      <c r="A18" t="s">
        <v>22</v>
      </c>
      <c r="B18" s="6">
        <v>12</v>
      </c>
      <c r="C18" s="3">
        <v>6</v>
      </c>
      <c r="D18">
        <v>4</v>
      </c>
      <c r="G18" s="2"/>
    </row>
    <row r="19" spans="1:7" x14ac:dyDescent="0.25">
      <c r="A19" t="s">
        <v>23</v>
      </c>
      <c r="B19" s="7" t="s">
        <v>74</v>
      </c>
      <c r="C19" s="3">
        <v>6</v>
      </c>
      <c r="D19">
        <v>4</v>
      </c>
      <c r="G19" s="2"/>
    </row>
    <row r="20" spans="1:7" x14ac:dyDescent="0.25">
      <c r="A20" t="s">
        <v>24</v>
      </c>
      <c r="B20" s="6">
        <v>14</v>
      </c>
      <c r="C20" s="3">
        <v>5.166666666666667</v>
      </c>
      <c r="D20">
        <v>4</v>
      </c>
      <c r="G20" s="2"/>
    </row>
    <row r="21" spans="1:7" x14ac:dyDescent="0.25">
      <c r="A21" t="s">
        <v>25</v>
      </c>
      <c r="B21" s="7">
        <v>15</v>
      </c>
      <c r="C21" s="3">
        <v>4.166666666666667</v>
      </c>
      <c r="D21">
        <v>3</v>
      </c>
      <c r="G21" s="2"/>
    </row>
    <row r="22" spans="1:7" x14ac:dyDescent="0.25">
      <c r="A22" t="s">
        <v>26</v>
      </c>
      <c r="B22" s="6">
        <v>16</v>
      </c>
      <c r="C22" s="3">
        <v>5.166666666666667</v>
      </c>
      <c r="D22">
        <v>3</v>
      </c>
      <c r="G22" s="2"/>
    </row>
    <row r="23" spans="1:7" x14ac:dyDescent="0.25">
      <c r="A23" t="s">
        <v>27</v>
      </c>
      <c r="B23" s="7" t="s">
        <v>76</v>
      </c>
      <c r="C23" s="3">
        <v>4.166666666666667</v>
      </c>
      <c r="D23">
        <v>3</v>
      </c>
      <c r="G23" s="2"/>
    </row>
    <row r="24" spans="1:7" x14ac:dyDescent="0.25">
      <c r="A24" t="s">
        <v>28</v>
      </c>
      <c r="B24" s="7" t="s">
        <v>75</v>
      </c>
      <c r="C24" s="3">
        <v>4.166666666666667</v>
      </c>
      <c r="D24">
        <v>3</v>
      </c>
      <c r="G24" s="2"/>
    </row>
    <row r="25" spans="1:7" x14ac:dyDescent="0.25">
      <c r="A25" t="s">
        <v>29</v>
      </c>
      <c r="B25" s="7" t="s">
        <v>77</v>
      </c>
      <c r="C25" s="3">
        <v>5</v>
      </c>
      <c r="D25">
        <v>3</v>
      </c>
      <c r="G25" s="2"/>
    </row>
    <row r="26" spans="1:7" x14ac:dyDescent="0.25">
      <c r="A26" t="s">
        <v>30</v>
      </c>
      <c r="B26" s="6">
        <v>17</v>
      </c>
      <c r="C26" s="3">
        <v>5.166666666666667</v>
      </c>
      <c r="D26">
        <v>3</v>
      </c>
      <c r="G26" s="2"/>
    </row>
    <row r="27" spans="1:7" x14ac:dyDescent="0.25">
      <c r="A27" t="s">
        <v>31</v>
      </c>
      <c r="B27" s="6">
        <v>21</v>
      </c>
      <c r="C27" s="3">
        <v>4</v>
      </c>
      <c r="D27">
        <v>2</v>
      </c>
      <c r="G27" s="2"/>
    </row>
    <row r="28" spans="1:7" x14ac:dyDescent="0.25">
      <c r="A28" t="s">
        <v>32</v>
      </c>
      <c r="B28" s="7" t="s">
        <v>68</v>
      </c>
      <c r="C28" s="3">
        <v>6.166666666666667</v>
      </c>
      <c r="D28">
        <v>4</v>
      </c>
      <c r="G28" s="2"/>
    </row>
    <row r="29" spans="1:7" x14ac:dyDescent="0.25">
      <c r="A29" t="s">
        <v>33</v>
      </c>
      <c r="B29" s="7" t="s">
        <v>79</v>
      </c>
      <c r="C29" s="3">
        <v>5</v>
      </c>
      <c r="D29">
        <v>3</v>
      </c>
      <c r="G29" s="2"/>
    </row>
    <row r="30" spans="1:7" x14ac:dyDescent="0.25">
      <c r="A30" t="s">
        <v>34</v>
      </c>
      <c r="B30" s="6">
        <v>24</v>
      </c>
      <c r="C30" s="3">
        <v>5.833333333333333</v>
      </c>
      <c r="D30">
        <v>3</v>
      </c>
      <c r="G30" s="2"/>
    </row>
    <row r="31" spans="1:7" x14ac:dyDescent="0.25">
      <c r="C31" s="3"/>
      <c r="G31" s="2"/>
    </row>
    <row r="32" spans="1:7" x14ac:dyDescent="0.25">
      <c r="A32" s="1" t="s">
        <v>35</v>
      </c>
      <c r="C32" s="3"/>
      <c r="G32" s="2"/>
    </row>
    <row r="33" spans="1:7" x14ac:dyDescent="0.25">
      <c r="A33" t="s">
        <v>36</v>
      </c>
      <c r="B33" s="6">
        <v>25</v>
      </c>
      <c r="C33" s="3">
        <v>2</v>
      </c>
      <c r="D33">
        <v>1</v>
      </c>
      <c r="G33" s="2"/>
    </row>
    <row r="34" spans="1:7" x14ac:dyDescent="0.25">
      <c r="A34" t="s">
        <v>37</v>
      </c>
      <c r="B34" s="5">
        <v>26</v>
      </c>
      <c r="C34" s="3">
        <v>2</v>
      </c>
      <c r="D34">
        <v>1</v>
      </c>
      <c r="G34" s="2"/>
    </row>
    <row r="35" spans="1:7" x14ac:dyDescent="0.25">
      <c r="A35" t="s">
        <v>38</v>
      </c>
      <c r="B35" s="9" t="s">
        <v>69</v>
      </c>
      <c r="C35" s="3">
        <v>3.1666666666666665</v>
      </c>
      <c r="D35">
        <v>2</v>
      </c>
      <c r="G35" s="2"/>
    </row>
    <row r="36" spans="1:7" x14ac:dyDescent="0.25">
      <c r="A36" t="s">
        <v>39</v>
      </c>
      <c r="B36" s="6">
        <v>27</v>
      </c>
      <c r="C36" s="3">
        <v>2</v>
      </c>
      <c r="D36">
        <v>1</v>
      </c>
      <c r="G36" s="2"/>
    </row>
    <row r="37" spans="1:7" x14ac:dyDescent="0.25">
      <c r="A37" t="s">
        <v>40</v>
      </c>
      <c r="B37" s="7" t="s">
        <v>80</v>
      </c>
      <c r="C37" s="3">
        <v>2</v>
      </c>
      <c r="D37">
        <v>1</v>
      </c>
      <c r="G37" s="2"/>
    </row>
    <row r="38" spans="1:7" x14ac:dyDescent="0.25">
      <c r="A38" t="s">
        <v>41</v>
      </c>
      <c r="B38" s="6">
        <v>30</v>
      </c>
      <c r="C38" s="3">
        <v>2</v>
      </c>
      <c r="D38">
        <v>1</v>
      </c>
      <c r="G38" s="2"/>
    </row>
    <row r="39" spans="1:7" x14ac:dyDescent="0.25">
      <c r="A39" t="s">
        <v>42</v>
      </c>
      <c r="B39" s="7" t="s">
        <v>78</v>
      </c>
      <c r="C39" s="3">
        <v>2.8333333333333335</v>
      </c>
      <c r="D39">
        <v>1</v>
      </c>
      <c r="G39" s="2"/>
    </row>
    <row r="40" spans="1:7" x14ac:dyDescent="0.25">
      <c r="A40" t="s">
        <v>43</v>
      </c>
      <c r="B40" s="6">
        <v>32</v>
      </c>
      <c r="C40" s="3">
        <v>3</v>
      </c>
      <c r="D40">
        <v>2</v>
      </c>
      <c r="G40" s="2"/>
    </row>
    <row r="41" spans="1:7" x14ac:dyDescent="0.25">
      <c r="A41" t="s">
        <v>44</v>
      </c>
      <c r="B41" s="6">
        <v>33</v>
      </c>
      <c r="C41" s="3">
        <v>2</v>
      </c>
      <c r="D41">
        <v>1</v>
      </c>
      <c r="G41" s="2"/>
    </row>
    <row r="42" spans="1:7" x14ac:dyDescent="0.25">
      <c r="A42" t="s">
        <v>45</v>
      </c>
      <c r="B42" s="7" t="s">
        <v>70</v>
      </c>
      <c r="C42" s="3">
        <v>2</v>
      </c>
      <c r="D42">
        <v>1</v>
      </c>
      <c r="G42" s="2"/>
    </row>
    <row r="43" spans="1:7" x14ac:dyDescent="0.25">
      <c r="B43" s="6"/>
      <c r="C43" s="3"/>
      <c r="G43" s="2"/>
    </row>
    <row r="44" spans="1:7" x14ac:dyDescent="0.25">
      <c r="A44" s="1" t="s">
        <v>46</v>
      </c>
      <c r="B44" s="5"/>
      <c r="C44" s="3"/>
      <c r="G44" s="2"/>
    </row>
    <row r="45" spans="1:7" x14ac:dyDescent="0.25">
      <c r="A45" t="s">
        <v>47</v>
      </c>
      <c r="B45" s="9" t="s">
        <v>55</v>
      </c>
      <c r="C45" s="3">
        <v>3</v>
      </c>
      <c r="D45">
        <v>2</v>
      </c>
      <c r="G45" s="2"/>
    </row>
    <row r="46" spans="1:7" x14ac:dyDescent="0.25">
      <c r="A46" t="s">
        <v>48</v>
      </c>
      <c r="B46" s="6">
        <v>36</v>
      </c>
      <c r="C46" s="3">
        <v>3</v>
      </c>
      <c r="D46">
        <v>2</v>
      </c>
      <c r="G46" s="2"/>
    </row>
    <row r="47" spans="1:7" x14ac:dyDescent="0.25">
      <c r="A47" t="s">
        <v>49</v>
      </c>
      <c r="B47" s="6">
        <v>37</v>
      </c>
      <c r="C47" s="3">
        <v>4.166666666666667</v>
      </c>
      <c r="D47">
        <v>3</v>
      </c>
      <c r="G47" s="2"/>
    </row>
    <row r="48" spans="1:7" x14ac:dyDescent="0.25">
      <c r="A48" t="s">
        <v>50</v>
      </c>
      <c r="B48" s="6">
        <v>38</v>
      </c>
      <c r="C48" s="3">
        <v>4.666666666666667</v>
      </c>
      <c r="D48">
        <v>2</v>
      </c>
      <c r="G48" s="2"/>
    </row>
    <row r="49" spans="1:7" x14ac:dyDescent="0.25">
      <c r="A49" t="s">
        <v>51</v>
      </c>
      <c r="B49" s="6">
        <v>39</v>
      </c>
      <c r="C49" s="3">
        <v>6</v>
      </c>
      <c r="D49">
        <v>4</v>
      </c>
      <c r="G49" s="2"/>
    </row>
    <row r="50" spans="1:7" x14ac:dyDescent="0.25">
      <c r="A50" t="s">
        <v>52</v>
      </c>
      <c r="B50" s="6">
        <v>40</v>
      </c>
      <c r="C50" s="3">
        <v>5.166666666666667</v>
      </c>
      <c r="D50">
        <v>3</v>
      </c>
      <c r="G50" s="2"/>
    </row>
    <row r="51" spans="1:7" x14ac:dyDescent="0.25">
      <c r="A51" t="s">
        <v>53</v>
      </c>
      <c r="B51" s="6">
        <v>41</v>
      </c>
      <c r="C51" s="3">
        <v>5</v>
      </c>
      <c r="D51">
        <v>3</v>
      </c>
      <c r="G51" s="2"/>
    </row>
    <row r="52" spans="1:7" x14ac:dyDescent="0.25">
      <c r="A52" t="s">
        <v>54</v>
      </c>
      <c r="B52" s="6">
        <v>42</v>
      </c>
      <c r="C52" s="3">
        <v>5.333333333333333</v>
      </c>
      <c r="D52">
        <v>3</v>
      </c>
      <c r="G52" s="2"/>
    </row>
    <row r="53" spans="1:7" x14ac:dyDescent="0.25">
      <c r="A53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B16B-E90E-4AD7-915B-E15B9C621DE4}">
  <dimension ref="A1:G45"/>
  <sheetViews>
    <sheetView topLeftCell="A37" workbookViewId="0">
      <selection activeCell="C2" sqref="C2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9.85546875" bestFit="1" customWidth="1"/>
    <col min="4" max="4" width="11" bestFit="1" customWidth="1"/>
    <col min="5" max="5" width="9.28515625" bestFit="1" customWidth="1"/>
    <col min="6" max="6" width="10.42578125" bestFit="1" customWidth="1"/>
    <col min="7" max="7" width="5.85546875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t="s">
        <v>65</v>
      </c>
      <c r="B2" s="23">
        <f>SUM(B3:B45)</f>
        <v>194</v>
      </c>
    </row>
    <row r="3" spans="1:7" x14ac:dyDescent="0.25">
      <c r="A3">
        <v>1</v>
      </c>
      <c r="B3">
        <v>5</v>
      </c>
      <c r="C3">
        <v>0</v>
      </c>
      <c r="D3">
        <v>5</v>
      </c>
      <c r="E3">
        <v>0</v>
      </c>
      <c r="F3">
        <v>5</v>
      </c>
      <c r="G3">
        <v>0</v>
      </c>
    </row>
    <row r="4" spans="1:7" x14ac:dyDescent="0.25">
      <c r="A4">
        <v>2</v>
      </c>
      <c r="B4">
        <v>5.8</v>
      </c>
      <c r="C4">
        <v>5</v>
      </c>
      <c r="D4">
        <v>10.8</v>
      </c>
      <c r="E4">
        <v>5</v>
      </c>
      <c r="F4">
        <v>10.8</v>
      </c>
      <c r="G4">
        <v>0</v>
      </c>
    </row>
    <row r="5" spans="1:7" x14ac:dyDescent="0.25">
      <c r="A5">
        <v>3</v>
      </c>
      <c r="B5">
        <v>4.2</v>
      </c>
      <c r="C5">
        <v>10.8</v>
      </c>
      <c r="D5">
        <v>15</v>
      </c>
      <c r="E5">
        <v>10.8</v>
      </c>
      <c r="F5">
        <v>15</v>
      </c>
      <c r="G5">
        <v>0</v>
      </c>
    </row>
    <row r="6" spans="1:7" x14ac:dyDescent="0.25">
      <c r="A6">
        <v>4</v>
      </c>
      <c r="B6">
        <v>4</v>
      </c>
      <c r="C6">
        <v>15</v>
      </c>
      <c r="D6">
        <v>19</v>
      </c>
      <c r="E6">
        <v>15</v>
      </c>
      <c r="F6">
        <v>19</v>
      </c>
      <c r="G6">
        <v>0</v>
      </c>
    </row>
    <row r="7" spans="1:7" x14ac:dyDescent="0.25">
      <c r="A7">
        <v>5</v>
      </c>
      <c r="B7">
        <v>7</v>
      </c>
      <c r="C7">
        <v>19</v>
      </c>
      <c r="D7">
        <v>26</v>
      </c>
      <c r="E7">
        <v>19</v>
      </c>
      <c r="F7">
        <v>26</v>
      </c>
      <c r="G7">
        <v>0</v>
      </c>
    </row>
    <row r="8" spans="1:7" x14ac:dyDescent="0.25">
      <c r="A8">
        <v>6</v>
      </c>
      <c r="B8">
        <v>8.1999999999999993</v>
      </c>
      <c r="C8">
        <v>26</v>
      </c>
      <c r="D8">
        <v>34.200000000000003</v>
      </c>
      <c r="E8">
        <v>26</v>
      </c>
      <c r="F8">
        <v>34.200000000000003</v>
      </c>
      <c r="G8">
        <v>0</v>
      </c>
    </row>
    <row r="9" spans="1:7" x14ac:dyDescent="0.25">
      <c r="A9">
        <v>7</v>
      </c>
      <c r="B9">
        <v>7.8</v>
      </c>
      <c r="C9">
        <v>34.200000000000003</v>
      </c>
      <c r="D9">
        <v>42</v>
      </c>
      <c r="E9">
        <v>34.200000000000003</v>
      </c>
      <c r="F9">
        <v>42</v>
      </c>
      <c r="G9">
        <v>0</v>
      </c>
    </row>
    <row r="10" spans="1:7" x14ac:dyDescent="0.25">
      <c r="A10">
        <v>8</v>
      </c>
      <c r="B10">
        <v>4.2</v>
      </c>
      <c r="C10">
        <v>42</v>
      </c>
      <c r="D10">
        <v>46.2</v>
      </c>
      <c r="E10">
        <v>42</v>
      </c>
      <c r="F10">
        <v>46.2</v>
      </c>
      <c r="G10">
        <v>0</v>
      </c>
    </row>
    <row r="11" spans="1:7" x14ac:dyDescent="0.25">
      <c r="A11">
        <v>9</v>
      </c>
      <c r="B11">
        <v>6</v>
      </c>
      <c r="C11">
        <v>46.2</v>
      </c>
      <c r="D11">
        <v>52.2</v>
      </c>
      <c r="E11">
        <v>46.2</v>
      </c>
      <c r="F11">
        <v>52.2</v>
      </c>
      <c r="G11">
        <v>0</v>
      </c>
    </row>
    <row r="12" spans="1:7" x14ac:dyDescent="0.25">
      <c r="A12">
        <v>10</v>
      </c>
      <c r="B12">
        <v>4.2</v>
      </c>
      <c r="C12">
        <v>52.2</v>
      </c>
      <c r="D12">
        <v>56.4</v>
      </c>
      <c r="E12">
        <v>52.2</v>
      </c>
      <c r="F12">
        <v>56.4</v>
      </c>
      <c r="G12">
        <v>0</v>
      </c>
    </row>
    <row r="13" spans="1:7" x14ac:dyDescent="0.25">
      <c r="A13">
        <v>11</v>
      </c>
      <c r="B13">
        <v>7</v>
      </c>
      <c r="C13">
        <v>56.4</v>
      </c>
      <c r="D13">
        <v>63.4</v>
      </c>
      <c r="E13">
        <v>56.4</v>
      </c>
      <c r="F13">
        <v>63.4</v>
      </c>
      <c r="G13">
        <v>0</v>
      </c>
    </row>
    <row r="14" spans="1:7" x14ac:dyDescent="0.25">
      <c r="A14">
        <v>12</v>
      </c>
      <c r="B14">
        <v>5</v>
      </c>
      <c r="C14">
        <v>63.4</v>
      </c>
      <c r="D14">
        <v>68.400000000000006</v>
      </c>
      <c r="E14">
        <v>63.4</v>
      </c>
      <c r="F14">
        <v>68.400000000000006</v>
      </c>
      <c r="G14">
        <v>0</v>
      </c>
    </row>
    <row r="15" spans="1:7" x14ac:dyDescent="0.25">
      <c r="A15">
        <v>13</v>
      </c>
      <c r="B15">
        <v>6</v>
      </c>
      <c r="C15">
        <v>68.400000000000006</v>
      </c>
      <c r="D15">
        <v>74.400000000000006</v>
      </c>
      <c r="E15">
        <v>68.400000000000006</v>
      </c>
      <c r="F15">
        <v>74.400000000000006</v>
      </c>
      <c r="G15">
        <v>0</v>
      </c>
    </row>
    <row r="16" spans="1:7" x14ac:dyDescent="0.25">
      <c r="A16">
        <v>14</v>
      </c>
      <c r="B16">
        <v>6</v>
      </c>
      <c r="C16">
        <v>74.400000000000006</v>
      </c>
      <c r="D16">
        <v>80.400000000000006</v>
      </c>
      <c r="E16">
        <v>74.400000000000006</v>
      </c>
      <c r="F16">
        <v>80.400000000000006</v>
      </c>
      <c r="G16">
        <v>0</v>
      </c>
    </row>
    <row r="17" spans="1:7" x14ac:dyDescent="0.25">
      <c r="A17">
        <v>15</v>
      </c>
      <c r="B17">
        <v>5.2</v>
      </c>
      <c r="C17">
        <v>80.400000000000006</v>
      </c>
      <c r="D17">
        <v>85.6</v>
      </c>
      <c r="E17">
        <v>80.400000000000006</v>
      </c>
      <c r="F17">
        <v>85.6</v>
      </c>
      <c r="G17">
        <v>0</v>
      </c>
    </row>
    <row r="18" spans="1:7" x14ac:dyDescent="0.25">
      <c r="A18">
        <v>16</v>
      </c>
      <c r="B18">
        <v>4.2</v>
      </c>
      <c r="C18">
        <v>85.6</v>
      </c>
      <c r="D18">
        <v>89.8</v>
      </c>
      <c r="E18">
        <v>85.6</v>
      </c>
      <c r="F18">
        <v>89.8</v>
      </c>
      <c r="G18">
        <v>0</v>
      </c>
    </row>
    <row r="19" spans="1:7" x14ac:dyDescent="0.25">
      <c r="A19">
        <v>17</v>
      </c>
      <c r="B19">
        <v>5.2</v>
      </c>
      <c r="C19">
        <v>89.8</v>
      </c>
      <c r="D19">
        <v>95</v>
      </c>
      <c r="E19">
        <v>89.8</v>
      </c>
      <c r="F19">
        <v>95</v>
      </c>
      <c r="G19">
        <v>0</v>
      </c>
    </row>
    <row r="20" spans="1:7" x14ac:dyDescent="0.25">
      <c r="A20">
        <v>18</v>
      </c>
      <c r="B20">
        <v>4.2</v>
      </c>
      <c r="C20">
        <v>95</v>
      </c>
      <c r="D20">
        <v>99.2</v>
      </c>
      <c r="E20">
        <v>97</v>
      </c>
      <c r="F20">
        <v>101.2</v>
      </c>
      <c r="G20">
        <v>2</v>
      </c>
    </row>
    <row r="21" spans="1:7" x14ac:dyDescent="0.25">
      <c r="A21">
        <v>19</v>
      </c>
      <c r="B21">
        <v>4.2</v>
      </c>
      <c r="C21">
        <v>99.2</v>
      </c>
      <c r="D21">
        <v>103.4</v>
      </c>
      <c r="E21">
        <v>101.2</v>
      </c>
      <c r="F21">
        <v>105.4</v>
      </c>
      <c r="G21">
        <v>2</v>
      </c>
    </row>
    <row r="22" spans="1:7" x14ac:dyDescent="0.25">
      <c r="A22">
        <v>20</v>
      </c>
      <c r="B22">
        <v>5</v>
      </c>
      <c r="C22">
        <v>103.4</v>
      </c>
      <c r="D22">
        <v>108.4</v>
      </c>
      <c r="E22">
        <v>105.4</v>
      </c>
      <c r="F22">
        <v>110.4</v>
      </c>
      <c r="G22">
        <v>2</v>
      </c>
    </row>
    <row r="23" spans="1:7" x14ac:dyDescent="0.25">
      <c r="A23">
        <v>21</v>
      </c>
      <c r="B23">
        <v>5.2</v>
      </c>
      <c r="C23">
        <v>95</v>
      </c>
      <c r="D23">
        <v>100.2</v>
      </c>
      <c r="E23">
        <v>95</v>
      </c>
      <c r="F23">
        <v>100.2</v>
      </c>
      <c r="G23">
        <v>0</v>
      </c>
    </row>
    <row r="24" spans="1:7" x14ac:dyDescent="0.25">
      <c r="A24">
        <v>22</v>
      </c>
      <c r="B24">
        <v>4</v>
      </c>
      <c r="C24">
        <v>100.2</v>
      </c>
      <c r="D24">
        <v>104.2</v>
      </c>
      <c r="E24">
        <v>100.2</v>
      </c>
      <c r="F24">
        <v>104.2</v>
      </c>
      <c r="G24">
        <v>0</v>
      </c>
    </row>
    <row r="25" spans="1:7" x14ac:dyDescent="0.25">
      <c r="A25">
        <v>23</v>
      </c>
      <c r="B25">
        <v>6.2</v>
      </c>
      <c r="C25">
        <v>104.2</v>
      </c>
      <c r="D25">
        <v>110.4</v>
      </c>
      <c r="E25">
        <v>104.2</v>
      </c>
      <c r="F25">
        <v>110.4</v>
      </c>
      <c r="G25">
        <v>0</v>
      </c>
    </row>
    <row r="26" spans="1:7" x14ac:dyDescent="0.25">
      <c r="A26">
        <v>24</v>
      </c>
      <c r="B26">
        <v>5</v>
      </c>
      <c r="C26">
        <v>110.4</v>
      </c>
      <c r="D26">
        <v>115.4</v>
      </c>
      <c r="E26">
        <v>110.4</v>
      </c>
      <c r="F26">
        <v>115.4</v>
      </c>
      <c r="G26">
        <v>0</v>
      </c>
    </row>
    <row r="27" spans="1:7" x14ac:dyDescent="0.25">
      <c r="A27">
        <v>25</v>
      </c>
      <c r="B27">
        <v>5.8</v>
      </c>
      <c r="C27">
        <v>115.4</v>
      </c>
      <c r="D27">
        <v>121.2</v>
      </c>
      <c r="E27">
        <v>115.4</v>
      </c>
      <c r="F27">
        <v>121.2</v>
      </c>
      <c r="G27">
        <v>0</v>
      </c>
    </row>
    <row r="28" spans="1:7" x14ac:dyDescent="0.25">
      <c r="A28">
        <v>26</v>
      </c>
      <c r="B28">
        <v>2</v>
      </c>
      <c r="C28">
        <v>121.2</v>
      </c>
      <c r="D28">
        <v>123.2</v>
      </c>
      <c r="E28">
        <v>121.2</v>
      </c>
      <c r="F28">
        <v>123.2</v>
      </c>
      <c r="G28">
        <v>0</v>
      </c>
    </row>
    <row r="29" spans="1:7" x14ac:dyDescent="0.25">
      <c r="A29">
        <v>27</v>
      </c>
      <c r="B29">
        <v>2</v>
      </c>
      <c r="C29">
        <v>123.2</v>
      </c>
      <c r="D29">
        <v>125.2</v>
      </c>
      <c r="E29">
        <v>123.2</v>
      </c>
      <c r="F29">
        <v>125.2</v>
      </c>
      <c r="G29">
        <v>0</v>
      </c>
    </row>
    <row r="30" spans="1:7" x14ac:dyDescent="0.25">
      <c r="A30">
        <v>28</v>
      </c>
      <c r="B30">
        <v>3.2</v>
      </c>
      <c r="C30">
        <v>125.2</v>
      </c>
      <c r="D30">
        <v>128.4</v>
      </c>
      <c r="E30">
        <v>125.2</v>
      </c>
      <c r="F30">
        <v>128.4</v>
      </c>
      <c r="G30">
        <v>0</v>
      </c>
    </row>
    <row r="31" spans="1:7" x14ac:dyDescent="0.25">
      <c r="A31">
        <v>29</v>
      </c>
      <c r="B31">
        <v>2</v>
      </c>
      <c r="C31">
        <v>125.2</v>
      </c>
      <c r="D31">
        <v>127.2</v>
      </c>
      <c r="E31">
        <v>126.4</v>
      </c>
      <c r="F31">
        <v>128.4</v>
      </c>
      <c r="G31">
        <v>1.2</v>
      </c>
    </row>
    <row r="32" spans="1:7" x14ac:dyDescent="0.25">
      <c r="A32">
        <v>30</v>
      </c>
      <c r="B32">
        <v>2</v>
      </c>
      <c r="C32">
        <v>128.4</v>
      </c>
      <c r="D32">
        <v>130.4</v>
      </c>
      <c r="E32">
        <v>128.4</v>
      </c>
      <c r="F32">
        <v>130.4</v>
      </c>
      <c r="G32">
        <v>0</v>
      </c>
    </row>
    <row r="33" spans="1:7" x14ac:dyDescent="0.25">
      <c r="A33">
        <v>31</v>
      </c>
      <c r="B33">
        <v>2</v>
      </c>
      <c r="C33">
        <v>130.4</v>
      </c>
      <c r="D33">
        <v>132.4</v>
      </c>
      <c r="E33">
        <v>130.4</v>
      </c>
      <c r="F33">
        <v>132.4</v>
      </c>
      <c r="G33">
        <v>0</v>
      </c>
    </row>
    <row r="34" spans="1:7" x14ac:dyDescent="0.25">
      <c r="A34">
        <v>32</v>
      </c>
      <c r="B34">
        <v>2.8</v>
      </c>
      <c r="C34">
        <v>132.4</v>
      </c>
      <c r="D34">
        <v>135.19999999999999</v>
      </c>
      <c r="E34">
        <v>132.4</v>
      </c>
      <c r="F34">
        <v>135.19999999999999</v>
      </c>
      <c r="G34">
        <v>0</v>
      </c>
    </row>
    <row r="35" spans="1:7" x14ac:dyDescent="0.25">
      <c r="A35">
        <v>33</v>
      </c>
      <c r="B35">
        <v>3</v>
      </c>
      <c r="C35">
        <v>135.19999999999999</v>
      </c>
      <c r="D35">
        <v>138.19999999999999</v>
      </c>
      <c r="E35">
        <v>135.19999999999999</v>
      </c>
      <c r="F35">
        <v>138.19999999999999</v>
      </c>
      <c r="G35">
        <v>0</v>
      </c>
    </row>
    <row r="36" spans="1:7" x14ac:dyDescent="0.25">
      <c r="A36">
        <v>34</v>
      </c>
      <c r="B36">
        <v>2</v>
      </c>
      <c r="C36">
        <v>138.19999999999999</v>
      </c>
      <c r="D36">
        <v>140.19999999999999</v>
      </c>
      <c r="E36">
        <v>138.19999999999999</v>
      </c>
      <c r="F36">
        <v>140.19999999999999</v>
      </c>
      <c r="G36">
        <v>0</v>
      </c>
    </row>
    <row r="37" spans="1:7" x14ac:dyDescent="0.25">
      <c r="A37">
        <v>35</v>
      </c>
      <c r="B37">
        <v>2</v>
      </c>
      <c r="C37">
        <v>140.19999999999999</v>
      </c>
      <c r="D37">
        <v>142.19999999999999</v>
      </c>
      <c r="E37">
        <v>140.19999999999999</v>
      </c>
      <c r="F37">
        <v>142.19999999999999</v>
      </c>
      <c r="G37">
        <v>0</v>
      </c>
    </row>
    <row r="38" spans="1:7" x14ac:dyDescent="0.25">
      <c r="A38">
        <v>36</v>
      </c>
      <c r="B38">
        <v>3</v>
      </c>
      <c r="C38">
        <v>142.19999999999999</v>
      </c>
      <c r="D38">
        <v>145.19999999999999</v>
      </c>
      <c r="E38">
        <v>142.19999999999999</v>
      </c>
      <c r="F38">
        <v>145.19999999999999</v>
      </c>
      <c r="G38">
        <v>0</v>
      </c>
    </row>
    <row r="39" spans="1:7" x14ac:dyDescent="0.25">
      <c r="A39">
        <v>37</v>
      </c>
      <c r="B39">
        <v>3</v>
      </c>
      <c r="C39">
        <v>145.19999999999999</v>
      </c>
      <c r="D39">
        <v>148.19999999999999</v>
      </c>
      <c r="E39">
        <v>145.19999999999999</v>
      </c>
      <c r="F39">
        <v>148.19999999999999</v>
      </c>
      <c r="G39">
        <v>0</v>
      </c>
    </row>
    <row r="40" spans="1:7" x14ac:dyDescent="0.25">
      <c r="A40">
        <v>38</v>
      </c>
      <c r="B40">
        <v>4.2</v>
      </c>
      <c r="C40">
        <v>148.19999999999999</v>
      </c>
      <c r="D40">
        <v>152.4</v>
      </c>
      <c r="E40">
        <v>148.19999999999999</v>
      </c>
      <c r="F40">
        <v>152.4</v>
      </c>
      <c r="G40">
        <v>0</v>
      </c>
    </row>
    <row r="41" spans="1:7" x14ac:dyDescent="0.25">
      <c r="A41">
        <v>39</v>
      </c>
      <c r="B41">
        <v>4.7</v>
      </c>
      <c r="C41">
        <v>152.4</v>
      </c>
      <c r="D41">
        <v>157.1</v>
      </c>
      <c r="E41">
        <v>152.4</v>
      </c>
      <c r="F41">
        <v>157.1</v>
      </c>
      <c r="G41">
        <v>0</v>
      </c>
    </row>
    <row r="42" spans="1:7" x14ac:dyDescent="0.25">
      <c r="A42">
        <v>40</v>
      </c>
      <c r="B42">
        <v>6</v>
      </c>
      <c r="C42">
        <v>157.1</v>
      </c>
      <c r="D42">
        <v>163.1</v>
      </c>
      <c r="E42">
        <v>157.1</v>
      </c>
      <c r="F42">
        <v>163.1</v>
      </c>
      <c r="G42">
        <v>0</v>
      </c>
    </row>
    <row r="43" spans="1:7" x14ac:dyDescent="0.25">
      <c r="A43">
        <v>41</v>
      </c>
      <c r="B43">
        <v>5.2</v>
      </c>
      <c r="C43">
        <v>163.1</v>
      </c>
      <c r="D43">
        <v>168.3</v>
      </c>
      <c r="E43">
        <v>163.1</v>
      </c>
      <c r="F43">
        <v>168.3</v>
      </c>
      <c r="G43">
        <v>0</v>
      </c>
    </row>
    <row r="44" spans="1:7" x14ac:dyDescent="0.25">
      <c r="A44">
        <v>42</v>
      </c>
      <c r="B44">
        <v>5</v>
      </c>
      <c r="C44">
        <v>168.3</v>
      </c>
      <c r="D44">
        <v>173.3</v>
      </c>
      <c r="E44">
        <v>168.3</v>
      </c>
      <c r="F44">
        <v>173.3</v>
      </c>
      <c r="G44">
        <v>0</v>
      </c>
    </row>
    <row r="45" spans="1:7" x14ac:dyDescent="0.25">
      <c r="A45">
        <v>43</v>
      </c>
      <c r="B45">
        <v>5.3</v>
      </c>
      <c r="C45">
        <v>173.3</v>
      </c>
      <c r="D45">
        <v>178.6</v>
      </c>
      <c r="E45">
        <v>173.3</v>
      </c>
      <c r="F45">
        <v>178.6</v>
      </c>
      <c r="G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447D-A835-4970-B79E-4BD8AA7E690C}">
  <dimension ref="A1:H53"/>
  <sheetViews>
    <sheetView topLeftCell="A15" workbookViewId="0">
      <pane xSplit="1" topLeftCell="B1" activePane="topRight" state="frozen"/>
      <selection pane="topRight" activeCell="A15" sqref="A15"/>
    </sheetView>
  </sheetViews>
  <sheetFormatPr defaultRowHeight="15" x14ac:dyDescent="0.25"/>
  <cols>
    <col min="1" max="1" width="48.85546875" style="10" bestFit="1" customWidth="1"/>
    <col min="2" max="2" width="11.85546875" style="10" bestFit="1" customWidth="1"/>
    <col min="3" max="3" width="12.42578125" style="10" bestFit="1" customWidth="1"/>
    <col min="4" max="4" width="10.7109375" style="10" bestFit="1" customWidth="1"/>
    <col min="5" max="5" width="11.85546875" style="10" bestFit="1" customWidth="1"/>
    <col min="6" max="6" width="10.140625" style="10" bestFit="1" customWidth="1"/>
    <col min="7" max="8" width="24.5703125" style="10" bestFit="1" customWidth="1"/>
    <col min="9" max="16384" width="9.140625" style="10"/>
  </cols>
  <sheetData>
    <row r="1" spans="1:8" x14ac:dyDescent="0.25">
      <c r="A1" s="10" t="s">
        <v>0</v>
      </c>
      <c r="B1" s="11" t="s">
        <v>1</v>
      </c>
      <c r="C1" s="11" t="s">
        <v>58</v>
      </c>
      <c r="D1" s="11" t="s">
        <v>57</v>
      </c>
      <c r="E1" s="11" t="s">
        <v>66</v>
      </c>
      <c r="F1" s="11" t="s">
        <v>67</v>
      </c>
      <c r="G1" s="11" t="s">
        <v>81</v>
      </c>
      <c r="H1" s="10" t="s">
        <v>82</v>
      </c>
    </row>
    <row r="2" spans="1:8" x14ac:dyDescent="0.25">
      <c r="A2" s="10" t="s">
        <v>7</v>
      </c>
    </row>
    <row r="3" spans="1:8" x14ac:dyDescent="0.25">
      <c r="A3" s="12" t="s">
        <v>8</v>
      </c>
      <c r="B3" s="13"/>
      <c r="E3" s="13"/>
    </row>
    <row r="4" spans="1:8" x14ac:dyDescent="0.25">
      <c r="A4" s="10" t="s">
        <v>10</v>
      </c>
      <c r="C4" s="14">
        <v>5</v>
      </c>
      <c r="D4" s="10">
        <v>3</v>
      </c>
      <c r="E4" s="15">
        <v>1100000</v>
      </c>
      <c r="F4" s="15">
        <v>1200000</v>
      </c>
      <c r="G4" s="16">
        <f>C4-D4</f>
        <v>2</v>
      </c>
      <c r="H4" s="20">
        <f>(F4-E4)/G4</f>
        <v>50000</v>
      </c>
    </row>
    <row r="5" spans="1:8" x14ac:dyDescent="0.25">
      <c r="A5" s="10" t="s">
        <v>11</v>
      </c>
      <c r="B5" s="17">
        <v>1</v>
      </c>
      <c r="C5" s="14">
        <v>5.833333333333333</v>
      </c>
      <c r="D5" s="10">
        <v>4</v>
      </c>
      <c r="E5" s="15">
        <v>1011200</v>
      </c>
      <c r="F5" s="15">
        <v>1051200</v>
      </c>
      <c r="G5" s="16">
        <f t="shared" ref="G5:G52" si="0">C5-D5</f>
        <v>1.833333333333333</v>
      </c>
      <c r="H5" s="20">
        <f t="shared" ref="H5:H52" si="1">(F5-E5)/G5</f>
        <v>21818.181818181823</v>
      </c>
    </row>
    <row r="6" spans="1:8" x14ac:dyDescent="0.25">
      <c r="A6" s="10" t="s">
        <v>12</v>
      </c>
      <c r="B6" s="18" t="s">
        <v>72</v>
      </c>
      <c r="C6" s="14">
        <v>4.166666666666667</v>
      </c>
      <c r="D6" s="10">
        <v>3</v>
      </c>
      <c r="E6" s="15">
        <v>588000</v>
      </c>
      <c r="F6" s="15">
        <v>610000</v>
      </c>
      <c r="G6" s="16">
        <f t="shared" si="0"/>
        <v>1.166666666666667</v>
      </c>
      <c r="H6" s="20">
        <f t="shared" si="1"/>
        <v>18857.142857142851</v>
      </c>
    </row>
    <row r="7" spans="1:8" x14ac:dyDescent="0.25">
      <c r="A7" s="10" t="s">
        <v>13</v>
      </c>
      <c r="B7" s="17">
        <v>3</v>
      </c>
      <c r="C7" s="14">
        <v>4</v>
      </c>
      <c r="D7" s="10">
        <v>3</v>
      </c>
      <c r="E7" s="15">
        <v>560000</v>
      </c>
      <c r="F7" s="15">
        <v>580000</v>
      </c>
      <c r="G7" s="16">
        <f t="shared" si="0"/>
        <v>1</v>
      </c>
      <c r="H7" s="20">
        <f t="shared" si="1"/>
        <v>20000</v>
      </c>
    </row>
    <row r="8" spans="1:8" x14ac:dyDescent="0.25">
      <c r="A8" s="10" t="s">
        <v>14</v>
      </c>
      <c r="B8" s="18">
        <v>4</v>
      </c>
      <c r="C8" s="14">
        <v>7</v>
      </c>
      <c r="D8" s="10">
        <v>5</v>
      </c>
      <c r="E8" s="15">
        <v>980000</v>
      </c>
      <c r="F8" s="15">
        <v>1000000</v>
      </c>
      <c r="G8" s="16">
        <f t="shared" si="0"/>
        <v>2</v>
      </c>
      <c r="H8" s="20">
        <f t="shared" si="1"/>
        <v>10000</v>
      </c>
    </row>
    <row r="9" spans="1:8" x14ac:dyDescent="0.25">
      <c r="A9" s="10" t="s">
        <v>15</v>
      </c>
      <c r="B9" s="17">
        <v>5</v>
      </c>
      <c r="C9" s="14">
        <v>8.1666666666666661</v>
      </c>
      <c r="D9" s="10">
        <v>6</v>
      </c>
      <c r="E9" s="15">
        <v>1404800</v>
      </c>
      <c r="F9" s="15">
        <v>1504800</v>
      </c>
      <c r="G9" s="16">
        <f t="shared" si="0"/>
        <v>2.1666666666666661</v>
      </c>
      <c r="H9" s="20">
        <f t="shared" si="1"/>
        <v>46153.846153846163</v>
      </c>
    </row>
    <row r="10" spans="1:8" x14ac:dyDescent="0.25">
      <c r="A10" s="10" t="s">
        <v>16</v>
      </c>
      <c r="B10" s="17">
        <v>6</v>
      </c>
      <c r="C10" s="14">
        <v>7.833333333333333</v>
      </c>
      <c r="D10" s="10">
        <v>5</v>
      </c>
      <c r="E10" s="15">
        <v>1827600</v>
      </c>
      <c r="F10" s="15">
        <v>1845600</v>
      </c>
      <c r="G10" s="16">
        <f t="shared" si="0"/>
        <v>2.833333333333333</v>
      </c>
      <c r="H10" s="20">
        <f t="shared" si="1"/>
        <v>6352.9411764705892</v>
      </c>
    </row>
    <row r="11" spans="1:8" x14ac:dyDescent="0.25">
      <c r="A11" s="10" t="s">
        <v>17</v>
      </c>
      <c r="B11" s="18" t="s">
        <v>73</v>
      </c>
      <c r="C11" s="14">
        <v>4.166666666666667</v>
      </c>
      <c r="D11" s="10">
        <v>3</v>
      </c>
      <c r="E11" s="15">
        <v>924000</v>
      </c>
      <c r="F11" s="15">
        <v>950000</v>
      </c>
      <c r="G11" s="16">
        <f t="shared" si="0"/>
        <v>1.166666666666667</v>
      </c>
      <c r="H11" s="20">
        <f t="shared" si="1"/>
        <v>22285.714285714279</v>
      </c>
    </row>
    <row r="12" spans="1:8" x14ac:dyDescent="0.25">
      <c r="B12" s="17"/>
      <c r="C12" s="14"/>
      <c r="G12" s="16"/>
      <c r="H12" s="20"/>
    </row>
    <row r="13" spans="1:8" x14ac:dyDescent="0.25">
      <c r="A13" s="12" t="s">
        <v>9</v>
      </c>
      <c r="B13" s="17"/>
      <c r="C13" s="14"/>
      <c r="E13" s="13"/>
      <c r="F13" s="13"/>
      <c r="G13" s="16"/>
      <c r="H13" s="20"/>
    </row>
    <row r="14" spans="1:8" x14ac:dyDescent="0.25">
      <c r="A14" s="10" t="s">
        <v>18</v>
      </c>
      <c r="B14" s="17">
        <v>8</v>
      </c>
      <c r="C14" s="14">
        <v>6</v>
      </c>
      <c r="D14" s="10">
        <v>3</v>
      </c>
      <c r="E14" s="15">
        <v>1368000</v>
      </c>
      <c r="F14" s="15">
        <v>1395000</v>
      </c>
      <c r="G14" s="16">
        <f t="shared" si="0"/>
        <v>3</v>
      </c>
      <c r="H14" s="20">
        <f t="shared" si="1"/>
        <v>9000</v>
      </c>
    </row>
    <row r="15" spans="1:8" x14ac:dyDescent="0.25">
      <c r="A15" s="10" t="s">
        <v>19</v>
      </c>
      <c r="B15" s="17">
        <v>9</v>
      </c>
      <c r="C15" s="14">
        <v>4.166666666666667</v>
      </c>
      <c r="D15" s="10">
        <v>3</v>
      </c>
      <c r="E15" s="15">
        <v>1041600</v>
      </c>
      <c r="F15" s="15">
        <v>1060600</v>
      </c>
      <c r="G15" s="16">
        <f t="shared" si="0"/>
        <v>1.166666666666667</v>
      </c>
      <c r="H15" s="20">
        <f t="shared" si="1"/>
        <v>16285.714285714281</v>
      </c>
    </row>
    <row r="16" spans="1:8" x14ac:dyDescent="0.25">
      <c r="A16" s="10" t="s">
        <v>20</v>
      </c>
      <c r="B16" s="17">
        <v>10</v>
      </c>
      <c r="C16" s="14">
        <v>7</v>
      </c>
      <c r="D16" s="10">
        <v>5</v>
      </c>
      <c r="E16" s="15">
        <v>1344000</v>
      </c>
      <c r="F16" s="15">
        <v>1374000</v>
      </c>
      <c r="G16" s="16">
        <f t="shared" si="0"/>
        <v>2</v>
      </c>
      <c r="H16" s="20">
        <f t="shared" si="1"/>
        <v>15000</v>
      </c>
    </row>
    <row r="17" spans="1:8" x14ac:dyDescent="0.25">
      <c r="A17" s="10" t="s">
        <v>21</v>
      </c>
      <c r="B17" s="18" t="s">
        <v>71</v>
      </c>
      <c r="C17" s="14">
        <v>5</v>
      </c>
      <c r="D17" s="10">
        <v>3</v>
      </c>
      <c r="E17" s="15">
        <v>960000</v>
      </c>
      <c r="F17" s="15">
        <v>990000</v>
      </c>
      <c r="G17" s="16">
        <f t="shared" si="0"/>
        <v>2</v>
      </c>
      <c r="H17" s="20">
        <f t="shared" si="1"/>
        <v>15000</v>
      </c>
    </row>
    <row r="18" spans="1:8" x14ac:dyDescent="0.25">
      <c r="A18" s="10" t="s">
        <v>22</v>
      </c>
      <c r="B18" s="17">
        <v>12</v>
      </c>
      <c r="C18" s="14">
        <v>6</v>
      </c>
      <c r="D18" s="10">
        <v>4</v>
      </c>
      <c r="E18" s="15">
        <v>1152000</v>
      </c>
      <c r="F18" s="15">
        <v>1182000</v>
      </c>
      <c r="G18" s="16">
        <f t="shared" si="0"/>
        <v>2</v>
      </c>
      <c r="H18" s="20">
        <f t="shared" si="1"/>
        <v>15000</v>
      </c>
    </row>
    <row r="19" spans="1:8" x14ac:dyDescent="0.25">
      <c r="A19" s="10" t="s">
        <v>23</v>
      </c>
      <c r="B19" s="18" t="s">
        <v>74</v>
      </c>
      <c r="C19" s="14">
        <v>6</v>
      </c>
      <c r="D19" s="10">
        <v>4</v>
      </c>
      <c r="E19" s="15">
        <v>864000</v>
      </c>
      <c r="F19" s="15">
        <v>894000</v>
      </c>
      <c r="G19" s="16">
        <f t="shared" si="0"/>
        <v>2</v>
      </c>
      <c r="H19" s="20">
        <f t="shared" si="1"/>
        <v>15000</v>
      </c>
    </row>
    <row r="20" spans="1:8" x14ac:dyDescent="0.25">
      <c r="A20" s="10" t="s">
        <v>24</v>
      </c>
      <c r="B20" s="17">
        <v>14</v>
      </c>
      <c r="C20" s="14">
        <v>5.166666666666667</v>
      </c>
      <c r="D20" s="10">
        <v>4</v>
      </c>
      <c r="E20" s="15">
        <v>798800</v>
      </c>
      <c r="F20" s="15">
        <v>800500</v>
      </c>
      <c r="G20" s="16">
        <f t="shared" si="0"/>
        <v>1.166666666666667</v>
      </c>
      <c r="H20" s="20">
        <f t="shared" si="1"/>
        <v>1457.1428571428569</v>
      </c>
    </row>
    <row r="21" spans="1:8" x14ac:dyDescent="0.25">
      <c r="A21" s="10" t="s">
        <v>25</v>
      </c>
      <c r="B21" s="18">
        <v>15</v>
      </c>
      <c r="C21" s="14">
        <v>4.166666666666667</v>
      </c>
      <c r="D21" s="10">
        <v>3</v>
      </c>
      <c r="E21" s="15">
        <v>626200</v>
      </c>
      <c r="F21" s="15">
        <v>666200</v>
      </c>
      <c r="G21" s="16">
        <f t="shared" si="0"/>
        <v>1.166666666666667</v>
      </c>
      <c r="H21" s="20">
        <f t="shared" si="1"/>
        <v>34285.714285714275</v>
      </c>
    </row>
    <row r="22" spans="1:8" x14ac:dyDescent="0.25">
      <c r="A22" s="10" t="s">
        <v>26</v>
      </c>
      <c r="B22" s="17">
        <v>16</v>
      </c>
      <c r="C22" s="14">
        <v>5.166666666666667</v>
      </c>
      <c r="D22" s="10">
        <v>3</v>
      </c>
      <c r="E22" s="15">
        <v>1185600</v>
      </c>
      <c r="F22" s="15">
        <v>1205600</v>
      </c>
      <c r="G22" s="16">
        <f t="shared" si="0"/>
        <v>2.166666666666667</v>
      </c>
      <c r="H22" s="20">
        <f t="shared" si="1"/>
        <v>9230.7692307692287</v>
      </c>
    </row>
    <row r="23" spans="1:8" x14ac:dyDescent="0.25">
      <c r="A23" s="10" t="s">
        <v>27</v>
      </c>
      <c r="B23" s="18" t="s">
        <v>76</v>
      </c>
      <c r="C23" s="14">
        <v>4.166666666666667</v>
      </c>
      <c r="D23" s="10">
        <v>3</v>
      </c>
      <c r="E23" s="15">
        <v>355200</v>
      </c>
      <c r="F23" s="15">
        <v>395200</v>
      </c>
      <c r="G23" s="16">
        <f t="shared" si="0"/>
        <v>1.166666666666667</v>
      </c>
      <c r="H23" s="20">
        <f t="shared" si="1"/>
        <v>34285.714285714275</v>
      </c>
    </row>
    <row r="24" spans="1:8" x14ac:dyDescent="0.25">
      <c r="A24" s="10" t="s">
        <v>28</v>
      </c>
      <c r="B24" s="18" t="s">
        <v>75</v>
      </c>
      <c r="C24" s="14">
        <v>4.166666666666667</v>
      </c>
      <c r="D24" s="10">
        <v>3</v>
      </c>
      <c r="E24" s="15">
        <v>235200</v>
      </c>
      <c r="F24" s="15">
        <v>285200</v>
      </c>
      <c r="G24" s="16">
        <f t="shared" si="0"/>
        <v>1.166666666666667</v>
      </c>
      <c r="H24" s="20">
        <f t="shared" si="1"/>
        <v>42857.142857142848</v>
      </c>
    </row>
    <row r="25" spans="1:8" x14ac:dyDescent="0.25">
      <c r="A25" s="10" t="s">
        <v>29</v>
      </c>
      <c r="B25" s="18" t="s">
        <v>77</v>
      </c>
      <c r="C25" s="14">
        <v>5</v>
      </c>
      <c r="D25" s="10">
        <v>3</v>
      </c>
      <c r="E25" s="15">
        <v>1000000</v>
      </c>
      <c r="F25" s="15">
        <v>1100000</v>
      </c>
      <c r="G25" s="16">
        <f t="shared" si="0"/>
        <v>2</v>
      </c>
      <c r="H25" s="20">
        <f t="shared" si="1"/>
        <v>50000</v>
      </c>
    </row>
    <row r="26" spans="1:8" x14ac:dyDescent="0.25">
      <c r="A26" s="10" t="s">
        <v>30</v>
      </c>
      <c r="B26" s="17">
        <v>17</v>
      </c>
      <c r="C26" s="14">
        <v>5.166666666666667</v>
      </c>
      <c r="D26" s="10">
        <v>3</v>
      </c>
      <c r="E26" s="15">
        <v>291200</v>
      </c>
      <c r="F26" s="15">
        <v>301200</v>
      </c>
      <c r="G26" s="16">
        <f t="shared" si="0"/>
        <v>2.166666666666667</v>
      </c>
      <c r="H26" s="20">
        <f t="shared" si="1"/>
        <v>4615.3846153846143</v>
      </c>
    </row>
    <row r="27" spans="1:8" x14ac:dyDescent="0.25">
      <c r="A27" s="10" t="s">
        <v>31</v>
      </c>
      <c r="B27" s="17">
        <v>21</v>
      </c>
      <c r="C27" s="14">
        <v>4</v>
      </c>
      <c r="D27" s="10">
        <v>2</v>
      </c>
      <c r="E27" s="15">
        <v>800000</v>
      </c>
      <c r="F27" s="15">
        <v>850000</v>
      </c>
      <c r="G27" s="16">
        <f t="shared" si="0"/>
        <v>2</v>
      </c>
      <c r="H27" s="20">
        <f t="shared" si="1"/>
        <v>25000</v>
      </c>
    </row>
    <row r="28" spans="1:8" x14ac:dyDescent="0.25">
      <c r="A28" s="10" t="s">
        <v>32</v>
      </c>
      <c r="B28" s="18" t="s">
        <v>68</v>
      </c>
      <c r="C28" s="14">
        <v>6.166666666666667</v>
      </c>
      <c r="D28" s="10">
        <v>4</v>
      </c>
      <c r="E28" s="15">
        <v>1413600</v>
      </c>
      <c r="F28" s="15">
        <v>1463600</v>
      </c>
      <c r="G28" s="16">
        <f t="shared" si="0"/>
        <v>2.166666666666667</v>
      </c>
      <c r="H28" s="20">
        <f t="shared" si="1"/>
        <v>23076.923076923074</v>
      </c>
    </row>
    <row r="29" spans="1:8" x14ac:dyDescent="0.25">
      <c r="A29" s="10" t="s">
        <v>33</v>
      </c>
      <c r="B29" s="18" t="s">
        <v>79</v>
      </c>
      <c r="C29" s="14">
        <v>5</v>
      </c>
      <c r="D29" s="10">
        <v>3</v>
      </c>
      <c r="E29" s="15">
        <v>700000</v>
      </c>
      <c r="F29" s="15">
        <v>750000</v>
      </c>
      <c r="G29" s="16">
        <f t="shared" si="0"/>
        <v>2</v>
      </c>
      <c r="H29" s="20">
        <f t="shared" si="1"/>
        <v>25000</v>
      </c>
    </row>
    <row r="30" spans="1:8" x14ac:dyDescent="0.25">
      <c r="A30" s="10" t="s">
        <v>34</v>
      </c>
      <c r="B30" s="17">
        <v>24</v>
      </c>
      <c r="C30" s="14">
        <v>5.833333333333333</v>
      </c>
      <c r="D30" s="10">
        <v>3</v>
      </c>
      <c r="E30" s="19">
        <v>1647200</v>
      </c>
      <c r="F30" s="19">
        <v>1667200</v>
      </c>
      <c r="G30" s="16">
        <f t="shared" si="0"/>
        <v>2.833333333333333</v>
      </c>
      <c r="H30" s="20">
        <f t="shared" si="1"/>
        <v>7058.8235294117658</v>
      </c>
    </row>
    <row r="31" spans="1:8" x14ac:dyDescent="0.25">
      <c r="C31" s="14"/>
      <c r="G31" s="16"/>
      <c r="H31" s="20"/>
    </row>
    <row r="32" spans="1:8" x14ac:dyDescent="0.25">
      <c r="A32" s="12" t="s">
        <v>35</v>
      </c>
      <c r="C32" s="14"/>
      <c r="G32" s="16"/>
      <c r="H32" s="20"/>
    </row>
    <row r="33" spans="1:8" x14ac:dyDescent="0.25">
      <c r="A33" s="10" t="s">
        <v>36</v>
      </c>
      <c r="B33" s="17">
        <v>25</v>
      </c>
      <c r="C33" s="14">
        <v>2</v>
      </c>
      <c r="D33" s="10">
        <v>1</v>
      </c>
      <c r="E33" s="15">
        <v>350000</v>
      </c>
      <c r="F33" s="15">
        <v>380000</v>
      </c>
      <c r="G33" s="16">
        <f t="shared" si="0"/>
        <v>1</v>
      </c>
      <c r="H33" s="20">
        <f t="shared" si="1"/>
        <v>30000</v>
      </c>
    </row>
    <row r="34" spans="1:8" x14ac:dyDescent="0.25">
      <c r="A34" s="10" t="s">
        <v>37</v>
      </c>
      <c r="B34" s="17">
        <v>26</v>
      </c>
      <c r="C34" s="14">
        <v>2</v>
      </c>
      <c r="D34" s="10">
        <v>1</v>
      </c>
      <c r="E34" s="15">
        <v>175000</v>
      </c>
      <c r="F34" s="15">
        <v>195000</v>
      </c>
      <c r="G34" s="16">
        <f t="shared" si="0"/>
        <v>1</v>
      </c>
      <c r="H34" s="20">
        <f t="shared" si="1"/>
        <v>20000</v>
      </c>
    </row>
    <row r="35" spans="1:8" x14ac:dyDescent="0.25">
      <c r="A35" s="10" t="s">
        <v>38</v>
      </c>
      <c r="B35" s="18" t="s">
        <v>69</v>
      </c>
      <c r="C35" s="14">
        <v>3.1666666666666665</v>
      </c>
      <c r="D35" s="10">
        <v>2</v>
      </c>
      <c r="E35" s="15">
        <v>962600</v>
      </c>
      <c r="F35" s="15">
        <v>1002600</v>
      </c>
      <c r="G35" s="16">
        <f t="shared" si="0"/>
        <v>1.1666666666666665</v>
      </c>
      <c r="H35" s="20">
        <f t="shared" si="1"/>
        <v>34285.71428571429</v>
      </c>
    </row>
    <row r="36" spans="1:8" x14ac:dyDescent="0.25">
      <c r="A36" s="10" t="s">
        <v>39</v>
      </c>
      <c r="B36" s="17">
        <v>27</v>
      </c>
      <c r="C36" s="14">
        <v>2</v>
      </c>
      <c r="D36" s="10">
        <v>1</v>
      </c>
      <c r="E36" s="15">
        <v>426000</v>
      </c>
      <c r="F36" s="15">
        <v>526000</v>
      </c>
      <c r="G36" s="16">
        <f t="shared" si="0"/>
        <v>1</v>
      </c>
      <c r="H36" s="20">
        <f t="shared" si="1"/>
        <v>100000</v>
      </c>
    </row>
    <row r="37" spans="1:8" x14ac:dyDescent="0.25">
      <c r="A37" s="10" t="s">
        <v>40</v>
      </c>
      <c r="B37" s="18" t="s">
        <v>80</v>
      </c>
      <c r="C37" s="14">
        <v>2</v>
      </c>
      <c r="D37" s="10">
        <v>1</v>
      </c>
      <c r="E37" s="15">
        <v>522000</v>
      </c>
      <c r="F37" s="15">
        <v>592000</v>
      </c>
      <c r="G37" s="16">
        <f t="shared" si="0"/>
        <v>1</v>
      </c>
      <c r="H37" s="20">
        <f t="shared" si="1"/>
        <v>70000</v>
      </c>
    </row>
    <row r="38" spans="1:8" x14ac:dyDescent="0.25">
      <c r="A38" s="10" t="s">
        <v>41</v>
      </c>
      <c r="B38" s="17">
        <v>30</v>
      </c>
      <c r="C38" s="14">
        <v>2</v>
      </c>
      <c r="D38" s="10">
        <v>1</v>
      </c>
      <c r="E38" s="15">
        <v>426000</v>
      </c>
      <c r="F38" s="15">
        <v>496000</v>
      </c>
      <c r="G38" s="16">
        <f t="shared" si="0"/>
        <v>1</v>
      </c>
      <c r="H38" s="20">
        <f t="shared" si="1"/>
        <v>70000</v>
      </c>
    </row>
    <row r="39" spans="1:8" x14ac:dyDescent="0.25">
      <c r="A39" s="10" t="s">
        <v>42</v>
      </c>
      <c r="B39" s="18" t="s">
        <v>78</v>
      </c>
      <c r="C39" s="14">
        <v>2.8333333333333335</v>
      </c>
      <c r="D39" s="10">
        <v>1</v>
      </c>
      <c r="E39" s="15">
        <v>462000</v>
      </c>
      <c r="F39" s="15">
        <v>482000</v>
      </c>
      <c r="G39" s="16">
        <f t="shared" si="0"/>
        <v>1.8333333333333335</v>
      </c>
      <c r="H39" s="20">
        <f t="shared" si="1"/>
        <v>10909.090909090908</v>
      </c>
    </row>
    <row r="40" spans="1:8" x14ac:dyDescent="0.25">
      <c r="A40" s="10" t="s">
        <v>43</v>
      </c>
      <c r="B40" s="17">
        <v>32</v>
      </c>
      <c r="C40" s="14">
        <v>3</v>
      </c>
      <c r="D40" s="10">
        <v>2</v>
      </c>
      <c r="E40" s="15">
        <v>756000</v>
      </c>
      <c r="F40" s="15">
        <v>796000</v>
      </c>
      <c r="G40" s="16">
        <f t="shared" si="0"/>
        <v>1</v>
      </c>
      <c r="H40" s="20">
        <f t="shared" si="1"/>
        <v>40000</v>
      </c>
    </row>
    <row r="41" spans="1:8" x14ac:dyDescent="0.25">
      <c r="A41" s="10" t="s">
        <v>44</v>
      </c>
      <c r="B41" s="17">
        <v>33</v>
      </c>
      <c r="C41" s="14">
        <v>2</v>
      </c>
      <c r="D41" s="10">
        <v>1</v>
      </c>
      <c r="E41" s="15">
        <v>456000</v>
      </c>
      <c r="F41" s="15">
        <v>484000</v>
      </c>
      <c r="G41" s="16">
        <f t="shared" si="0"/>
        <v>1</v>
      </c>
      <c r="H41" s="20">
        <f t="shared" si="1"/>
        <v>28000</v>
      </c>
    </row>
    <row r="42" spans="1:8" x14ac:dyDescent="0.25">
      <c r="A42" s="10" t="s">
        <v>45</v>
      </c>
      <c r="B42" s="18" t="s">
        <v>70</v>
      </c>
      <c r="C42" s="14">
        <v>2</v>
      </c>
      <c r="D42" s="10">
        <v>1</v>
      </c>
      <c r="E42" s="19">
        <v>182000</v>
      </c>
      <c r="F42" s="19">
        <v>192000</v>
      </c>
      <c r="G42" s="16">
        <f t="shared" si="0"/>
        <v>1</v>
      </c>
      <c r="H42" s="20">
        <f t="shared" si="1"/>
        <v>10000</v>
      </c>
    </row>
    <row r="43" spans="1:8" x14ac:dyDescent="0.25">
      <c r="B43" s="17"/>
      <c r="C43" s="14"/>
      <c r="G43" s="16"/>
      <c r="H43" s="20"/>
    </row>
    <row r="44" spans="1:8" x14ac:dyDescent="0.25">
      <c r="A44" s="12" t="s">
        <v>46</v>
      </c>
      <c r="B44" s="17"/>
      <c r="C44" s="14"/>
      <c r="G44" s="16"/>
      <c r="H44" s="20"/>
    </row>
    <row r="45" spans="1:8" x14ac:dyDescent="0.25">
      <c r="A45" s="10" t="s">
        <v>47</v>
      </c>
      <c r="B45" s="18" t="s">
        <v>55</v>
      </c>
      <c r="C45" s="14">
        <v>3</v>
      </c>
      <c r="D45" s="10">
        <v>2</v>
      </c>
      <c r="E45" s="15">
        <v>898000</v>
      </c>
      <c r="F45" s="15">
        <v>918000</v>
      </c>
      <c r="G45" s="16">
        <f t="shared" si="0"/>
        <v>1</v>
      </c>
      <c r="H45" s="20">
        <f t="shared" si="1"/>
        <v>20000</v>
      </c>
    </row>
    <row r="46" spans="1:8" x14ac:dyDescent="0.25">
      <c r="A46" s="10" t="s">
        <v>48</v>
      </c>
      <c r="B46" s="17">
        <v>36</v>
      </c>
      <c r="C46" s="14">
        <v>3</v>
      </c>
      <c r="D46" s="10">
        <v>2</v>
      </c>
      <c r="E46" s="15">
        <v>564000</v>
      </c>
      <c r="F46" s="15">
        <v>594000</v>
      </c>
      <c r="G46" s="16">
        <f t="shared" si="0"/>
        <v>1</v>
      </c>
      <c r="H46" s="20">
        <f t="shared" si="1"/>
        <v>30000</v>
      </c>
    </row>
    <row r="47" spans="1:8" x14ac:dyDescent="0.25">
      <c r="A47" s="10" t="s">
        <v>49</v>
      </c>
      <c r="B47" s="17">
        <v>37</v>
      </c>
      <c r="C47" s="14">
        <v>4.166666666666667</v>
      </c>
      <c r="D47" s="10">
        <v>3</v>
      </c>
      <c r="E47" s="15">
        <v>588000</v>
      </c>
      <c r="F47" s="15">
        <v>608000</v>
      </c>
      <c r="G47" s="16">
        <f t="shared" si="0"/>
        <v>1.166666666666667</v>
      </c>
      <c r="H47" s="20">
        <f t="shared" si="1"/>
        <v>17142.857142857138</v>
      </c>
    </row>
    <row r="48" spans="1:8" x14ac:dyDescent="0.25">
      <c r="A48" s="10" t="s">
        <v>50</v>
      </c>
      <c r="B48" s="17">
        <v>38</v>
      </c>
      <c r="C48" s="14">
        <v>4.666666666666667</v>
      </c>
      <c r="D48" s="10">
        <v>2</v>
      </c>
      <c r="E48" s="15">
        <v>1560400</v>
      </c>
      <c r="F48" s="15">
        <v>1590400</v>
      </c>
      <c r="G48" s="16">
        <f t="shared" si="0"/>
        <v>2.666666666666667</v>
      </c>
      <c r="H48" s="20">
        <f t="shared" si="1"/>
        <v>11249.999999999998</v>
      </c>
    </row>
    <row r="49" spans="1:8" x14ac:dyDescent="0.25">
      <c r="A49" s="10" t="s">
        <v>51</v>
      </c>
      <c r="B49" s="17">
        <v>39</v>
      </c>
      <c r="C49" s="14">
        <v>6</v>
      </c>
      <c r="D49" s="10">
        <v>4</v>
      </c>
      <c r="E49" s="15">
        <v>900000</v>
      </c>
      <c r="F49" s="15">
        <v>930000</v>
      </c>
      <c r="G49" s="16">
        <f t="shared" si="0"/>
        <v>2</v>
      </c>
      <c r="H49" s="20">
        <f t="shared" si="1"/>
        <v>15000</v>
      </c>
    </row>
    <row r="50" spans="1:8" x14ac:dyDescent="0.25">
      <c r="A50" s="10" t="s">
        <v>52</v>
      </c>
      <c r="B50" s="17">
        <v>40</v>
      </c>
      <c r="C50" s="14">
        <v>5.166666666666667</v>
      </c>
      <c r="D50" s="10">
        <v>3</v>
      </c>
      <c r="E50" s="15">
        <v>291200</v>
      </c>
      <c r="F50" s="15">
        <v>301200</v>
      </c>
      <c r="G50" s="16">
        <f t="shared" si="0"/>
        <v>2.166666666666667</v>
      </c>
      <c r="H50" s="20">
        <f t="shared" si="1"/>
        <v>4615.3846153846143</v>
      </c>
    </row>
    <row r="51" spans="1:8" x14ac:dyDescent="0.25">
      <c r="A51" s="10" t="s">
        <v>53</v>
      </c>
      <c r="B51" s="17">
        <v>41</v>
      </c>
      <c r="C51" s="14">
        <v>5</v>
      </c>
      <c r="D51" s="10">
        <v>3</v>
      </c>
      <c r="E51" s="15">
        <v>940000</v>
      </c>
      <c r="F51" s="15">
        <v>970000</v>
      </c>
      <c r="G51" s="16">
        <f t="shared" si="0"/>
        <v>2</v>
      </c>
      <c r="H51" s="20">
        <f t="shared" si="1"/>
        <v>15000</v>
      </c>
    </row>
    <row r="52" spans="1:8" x14ac:dyDescent="0.25">
      <c r="A52" s="10" t="s">
        <v>54</v>
      </c>
      <c r="B52" s="17">
        <v>42</v>
      </c>
      <c r="C52" s="14">
        <v>5.333333333333333</v>
      </c>
      <c r="D52" s="10">
        <v>3</v>
      </c>
      <c r="E52" s="19">
        <v>1123600</v>
      </c>
      <c r="F52" s="19">
        <v>1143600</v>
      </c>
      <c r="G52" s="16">
        <f t="shared" si="0"/>
        <v>2.333333333333333</v>
      </c>
      <c r="H52" s="20">
        <f t="shared" si="1"/>
        <v>8571.4285714285725</v>
      </c>
    </row>
    <row r="53" spans="1:8" x14ac:dyDescent="0.25">
      <c r="A53" s="10" t="s">
        <v>56</v>
      </c>
      <c r="C53" s="24">
        <f>SUM(C4:C11,C14:C30,C33:C42,C45:C52)</f>
        <v>193.66666666666669</v>
      </c>
      <c r="D53" s="10">
        <f>SUM(D4:D11,D14:D30,D33:D42,D45:D52)</f>
        <v>122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40F7-9486-4DAB-8AB3-76C9B3322CA0}">
  <dimension ref="A1:H46"/>
  <sheetViews>
    <sheetView topLeftCell="A46" workbookViewId="0">
      <selection activeCell="J9" sqref="J9"/>
    </sheetView>
  </sheetViews>
  <sheetFormatPr defaultRowHeight="15" x14ac:dyDescent="0.25"/>
  <cols>
    <col min="1" max="1" width="7.7109375" style="4" bestFit="1" customWidth="1"/>
    <col min="2" max="2" width="12.140625" style="4" bestFit="1" customWidth="1"/>
    <col min="3" max="3" width="10.42578125" style="4" bestFit="1" customWidth="1"/>
    <col min="4" max="4" width="12.5703125" style="4" bestFit="1" customWidth="1"/>
    <col min="5" max="5" width="11.5703125" style="4" bestFit="1" customWidth="1"/>
    <col min="6" max="6" width="13.28515625" style="4" bestFit="1" customWidth="1"/>
    <col min="7" max="7" width="17.85546875" style="4" customWidth="1"/>
    <col min="8" max="8" width="12.5703125" style="22" bestFit="1" customWidth="1"/>
    <col min="9" max="16384" width="9.140625" style="4"/>
  </cols>
  <sheetData>
    <row r="1" spans="1:8" x14ac:dyDescent="0.25">
      <c r="A1" s="4" t="s">
        <v>0</v>
      </c>
      <c r="B1" s="4" t="s">
        <v>83</v>
      </c>
      <c r="C1" s="4" t="s">
        <v>84</v>
      </c>
      <c r="D1" s="4" t="s">
        <v>66</v>
      </c>
      <c r="E1" s="4" t="s">
        <v>67</v>
      </c>
      <c r="F1" s="4" t="s">
        <v>85</v>
      </c>
      <c r="G1" s="4" t="s">
        <v>86</v>
      </c>
      <c r="H1" s="22" t="s">
        <v>87</v>
      </c>
    </row>
    <row r="2" spans="1:8" x14ac:dyDescent="0.25">
      <c r="A2" s="4" t="s">
        <v>65</v>
      </c>
      <c r="B2" s="4">
        <f>SUM(B3:B45)</f>
        <v>194</v>
      </c>
      <c r="C2" s="4">
        <f>SUM(C3:C45)</f>
        <v>122</v>
      </c>
    </row>
    <row r="3" spans="1:8" x14ac:dyDescent="0.25">
      <c r="A3" s="4">
        <v>1</v>
      </c>
      <c r="B3" s="4">
        <v>5</v>
      </c>
      <c r="C3" s="4">
        <v>3</v>
      </c>
      <c r="D3" s="30">
        <v>1100000</v>
      </c>
      <c r="E3" s="30">
        <v>1200000</v>
      </c>
      <c r="F3" s="29">
        <v>50000</v>
      </c>
      <c r="G3" s="25">
        <v>2</v>
      </c>
      <c r="H3" s="30">
        <f>F3*G3</f>
        <v>100000</v>
      </c>
    </row>
    <row r="4" spans="1:8" x14ac:dyDescent="0.25">
      <c r="A4" s="4">
        <v>2</v>
      </c>
      <c r="B4" s="4">
        <v>5.8</v>
      </c>
      <c r="C4" s="4">
        <v>4</v>
      </c>
      <c r="D4" s="30">
        <v>1011200</v>
      </c>
      <c r="E4" s="30">
        <v>1051200</v>
      </c>
      <c r="F4" s="29">
        <v>22222.22</v>
      </c>
      <c r="G4" s="25">
        <v>1.8</v>
      </c>
      <c r="H4" s="30">
        <f t="shared" ref="H4:H45" si="0">F4*G4</f>
        <v>39999.996000000006</v>
      </c>
    </row>
    <row r="5" spans="1:8" x14ac:dyDescent="0.25">
      <c r="A5" s="4">
        <v>3</v>
      </c>
      <c r="B5" s="4">
        <v>4.2</v>
      </c>
      <c r="C5" s="4">
        <v>3</v>
      </c>
      <c r="D5" s="30">
        <v>588000</v>
      </c>
      <c r="E5" s="30">
        <v>610000</v>
      </c>
      <c r="F5" s="29">
        <v>18333.34</v>
      </c>
      <c r="G5" s="25">
        <v>1.2</v>
      </c>
      <c r="H5" s="30">
        <f t="shared" si="0"/>
        <v>22000.007999999998</v>
      </c>
    </row>
    <row r="6" spans="1:8" x14ac:dyDescent="0.25">
      <c r="A6" s="4">
        <v>4</v>
      </c>
      <c r="B6" s="4">
        <v>4</v>
      </c>
      <c r="C6" s="4">
        <v>3</v>
      </c>
      <c r="D6" s="30">
        <v>560000</v>
      </c>
      <c r="E6" s="30">
        <v>580000</v>
      </c>
      <c r="F6" s="29">
        <v>20000</v>
      </c>
      <c r="G6" s="25">
        <v>1</v>
      </c>
      <c r="H6" s="30">
        <f t="shared" si="0"/>
        <v>20000</v>
      </c>
    </row>
    <row r="7" spans="1:8" x14ac:dyDescent="0.25">
      <c r="A7" s="4">
        <v>5</v>
      </c>
      <c r="B7" s="4">
        <v>7</v>
      </c>
      <c r="C7" s="4">
        <v>5</v>
      </c>
      <c r="D7" s="30">
        <v>980000</v>
      </c>
      <c r="E7" s="30">
        <v>1000000</v>
      </c>
      <c r="F7" s="29">
        <v>10000</v>
      </c>
      <c r="G7" s="25">
        <v>2</v>
      </c>
      <c r="H7" s="30">
        <f t="shared" si="0"/>
        <v>20000</v>
      </c>
    </row>
    <row r="8" spans="1:8" x14ac:dyDescent="0.25">
      <c r="A8" s="4">
        <v>6</v>
      </c>
      <c r="B8" s="4">
        <v>8.1999999999999993</v>
      </c>
      <c r="C8" s="4">
        <v>6</v>
      </c>
      <c r="D8" s="30">
        <v>1404800</v>
      </c>
      <c r="E8" s="30">
        <v>1504800</v>
      </c>
      <c r="F8" s="29">
        <v>45454.55</v>
      </c>
      <c r="G8" s="25">
        <v>2.2000000000000002</v>
      </c>
      <c r="H8" s="30">
        <f t="shared" si="0"/>
        <v>100000.01000000001</v>
      </c>
    </row>
    <row r="9" spans="1:8" x14ac:dyDescent="0.25">
      <c r="A9" s="4">
        <v>7</v>
      </c>
      <c r="B9" s="4">
        <v>7.8</v>
      </c>
      <c r="C9" s="4">
        <v>5</v>
      </c>
      <c r="D9" s="30">
        <v>1827600</v>
      </c>
      <c r="E9" s="30">
        <v>1845600</v>
      </c>
      <c r="F9" s="29">
        <v>6428.57</v>
      </c>
      <c r="G9" s="25">
        <v>2.8</v>
      </c>
      <c r="H9" s="30">
        <f t="shared" si="0"/>
        <v>17999.995999999999</v>
      </c>
    </row>
    <row r="10" spans="1:8" x14ac:dyDescent="0.25">
      <c r="A10" s="4">
        <v>8</v>
      </c>
      <c r="B10" s="4">
        <v>4.2</v>
      </c>
      <c r="C10" s="4">
        <v>3</v>
      </c>
      <c r="D10" s="30">
        <v>924000</v>
      </c>
      <c r="E10" s="30">
        <v>950000</v>
      </c>
      <c r="F10" s="29">
        <v>21666.67</v>
      </c>
      <c r="G10" s="25">
        <v>1.2</v>
      </c>
      <c r="H10" s="30">
        <f t="shared" si="0"/>
        <v>26000.003999999997</v>
      </c>
    </row>
    <row r="11" spans="1:8" x14ac:dyDescent="0.25">
      <c r="A11" s="4">
        <v>9</v>
      </c>
      <c r="B11" s="4">
        <v>6</v>
      </c>
      <c r="C11" s="4">
        <v>3</v>
      </c>
      <c r="D11" s="30">
        <v>1368000</v>
      </c>
      <c r="E11" s="30">
        <v>1395000</v>
      </c>
      <c r="F11" s="29">
        <v>9000</v>
      </c>
      <c r="G11" s="25">
        <v>3</v>
      </c>
      <c r="H11" s="30">
        <f t="shared" si="0"/>
        <v>27000</v>
      </c>
    </row>
    <row r="12" spans="1:8" x14ac:dyDescent="0.25">
      <c r="A12" s="4">
        <v>10</v>
      </c>
      <c r="B12" s="4">
        <v>4.2</v>
      </c>
      <c r="C12" s="4">
        <v>3</v>
      </c>
      <c r="D12" s="30">
        <v>1041600</v>
      </c>
      <c r="E12" s="30">
        <v>1060600</v>
      </c>
      <c r="F12" s="29">
        <v>15833.34</v>
      </c>
      <c r="G12" s="25">
        <v>1.2</v>
      </c>
      <c r="H12" s="30">
        <f t="shared" si="0"/>
        <v>19000.007999999998</v>
      </c>
    </row>
    <row r="13" spans="1:8" x14ac:dyDescent="0.25">
      <c r="A13" s="4">
        <v>11</v>
      </c>
      <c r="B13" s="4">
        <v>7</v>
      </c>
      <c r="C13" s="4">
        <v>5</v>
      </c>
      <c r="D13" s="30">
        <v>1344000</v>
      </c>
      <c r="E13" s="30">
        <v>1374000</v>
      </c>
      <c r="F13" s="29">
        <v>15000</v>
      </c>
      <c r="G13" s="25">
        <v>2</v>
      </c>
      <c r="H13" s="30">
        <f t="shared" si="0"/>
        <v>30000</v>
      </c>
    </row>
    <row r="14" spans="1:8" x14ac:dyDescent="0.25">
      <c r="A14" s="4">
        <v>12</v>
      </c>
      <c r="B14" s="4">
        <v>5</v>
      </c>
      <c r="C14" s="4">
        <v>3</v>
      </c>
      <c r="D14" s="30">
        <v>960000</v>
      </c>
      <c r="E14" s="30">
        <v>990000</v>
      </c>
      <c r="F14" s="29">
        <v>15000</v>
      </c>
      <c r="G14" s="25">
        <v>2</v>
      </c>
      <c r="H14" s="30">
        <f t="shared" si="0"/>
        <v>30000</v>
      </c>
    </row>
    <row r="15" spans="1:8" x14ac:dyDescent="0.25">
      <c r="A15" s="4">
        <v>13</v>
      </c>
      <c r="B15" s="4">
        <v>6</v>
      </c>
      <c r="C15" s="4">
        <v>4</v>
      </c>
      <c r="D15" s="30">
        <v>1152000</v>
      </c>
      <c r="E15" s="30">
        <v>1182000</v>
      </c>
      <c r="F15" s="29">
        <v>15000</v>
      </c>
      <c r="G15" s="25">
        <v>2</v>
      </c>
      <c r="H15" s="30">
        <f t="shared" si="0"/>
        <v>30000</v>
      </c>
    </row>
    <row r="16" spans="1:8" x14ac:dyDescent="0.25">
      <c r="A16" s="4">
        <v>14</v>
      </c>
      <c r="B16" s="4">
        <v>6</v>
      </c>
      <c r="C16" s="4">
        <v>4</v>
      </c>
      <c r="D16" s="30">
        <v>864000</v>
      </c>
      <c r="E16" s="30">
        <v>894000</v>
      </c>
      <c r="F16" s="29">
        <v>15000</v>
      </c>
      <c r="G16" s="25">
        <v>2</v>
      </c>
      <c r="H16" s="30">
        <f t="shared" si="0"/>
        <v>30000</v>
      </c>
    </row>
    <row r="17" spans="1:8" x14ac:dyDescent="0.25">
      <c r="A17" s="4">
        <v>15</v>
      </c>
      <c r="B17" s="4">
        <v>5.2</v>
      </c>
      <c r="C17" s="4">
        <v>4</v>
      </c>
      <c r="D17" s="30">
        <v>798800</v>
      </c>
      <c r="E17" s="30">
        <v>800500</v>
      </c>
      <c r="F17" s="29">
        <v>1416.67</v>
      </c>
      <c r="G17" s="25">
        <v>3</v>
      </c>
      <c r="H17" s="30">
        <f t="shared" si="0"/>
        <v>4250.01</v>
      </c>
    </row>
    <row r="18" spans="1:8" x14ac:dyDescent="0.25">
      <c r="A18" s="4">
        <v>16</v>
      </c>
      <c r="B18" s="4">
        <v>4.2</v>
      </c>
      <c r="C18" s="4">
        <v>3</v>
      </c>
      <c r="D18" s="30">
        <v>626200</v>
      </c>
      <c r="E18" s="30">
        <v>666200</v>
      </c>
      <c r="F18" s="29">
        <v>33333.339999999997</v>
      </c>
      <c r="G18" s="25">
        <v>1.2</v>
      </c>
      <c r="H18" s="30">
        <f t="shared" si="0"/>
        <v>40000.007999999994</v>
      </c>
    </row>
    <row r="19" spans="1:8" x14ac:dyDescent="0.25">
      <c r="A19" s="4">
        <v>17</v>
      </c>
      <c r="B19" s="4">
        <v>5.2</v>
      </c>
      <c r="C19" s="4">
        <v>3</v>
      </c>
      <c r="D19" s="30">
        <v>1185600</v>
      </c>
      <c r="E19" s="30">
        <v>1205600</v>
      </c>
      <c r="F19" s="29">
        <v>9090.91</v>
      </c>
      <c r="G19" s="25">
        <v>2.2000000000000002</v>
      </c>
      <c r="H19" s="30">
        <f t="shared" si="0"/>
        <v>20000.002</v>
      </c>
    </row>
    <row r="20" spans="1:8" x14ac:dyDescent="0.25">
      <c r="A20" s="4">
        <v>18</v>
      </c>
      <c r="B20" s="4">
        <v>4.2</v>
      </c>
      <c r="C20" s="4">
        <v>3</v>
      </c>
      <c r="D20" s="30">
        <v>355200</v>
      </c>
      <c r="E20" s="30">
        <v>395200</v>
      </c>
      <c r="F20" s="29">
        <v>33333.339999999997</v>
      </c>
      <c r="G20" s="25">
        <v>1.2</v>
      </c>
      <c r="H20" s="30">
        <f t="shared" si="0"/>
        <v>40000.007999999994</v>
      </c>
    </row>
    <row r="21" spans="1:8" x14ac:dyDescent="0.25">
      <c r="A21" s="4">
        <v>19</v>
      </c>
      <c r="B21" s="4">
        <v>4.2</v>
      </c>
      <c r="C21" s="4">
        <v>3</v>
      </c>
      <c r="D21" s="30">
        <v>235200</v>
      </c>
      <c r="E21" s="30">
        <v>285200</v>
      </c>
      <c r="F21" s="29">
        <v>41666.67</v>
      </c>
      <c r="G21" s="25">
        <v>1.2</v>
      </c>
      <c r="H21" s="30">
        <f t="shared" si="0"/>
        <v>50000.003999999994</v>
      </c>
    </row>
    <row r="22" spans="1:8" x14ac:dyDescent="0.25">
      <c r="A22" s="4">
        <v>20</v>
      </c>
      <c r="B22" s="4">
        <v>5</v>
      </c>
      <c r="C22" s="4">
        <v>3</v>
      </c>
      <c r="D22" s="30">
        <v>1000000</v>
      </c>
      <c r="E22" s="30">
        <v>1100000</v>
      </c>
      <c r="F22" s="29">
        <v>50000</v>
      </c>
      <c r="G22" s="25">
        <v>2</v>
      </c>
      <c r="H22" s="30">
        <f t="shared" si="0"/>
        <v>100000</v>
      </c>
    </row>
    <row r="23" spans="1:8" x14ac:dyDescent="0.25">
      <c r="A23" s="4">
        <v>21</v>
      </c>
      <c r="B23" s="4">
        <v>5.2</v>
      </c>
      <c r="C23" s="4">
        <v>3</v>
      </c>
      <c r="D23" s="30">
        <v>291200</v>
      </c>
      <c r="E23" s="30">
        <v>301200</v>
      </c>
      <c r="F23" s="29">
        <v>4545.46</v>
      </c>
      <c r="G23" s="25">
        <v>3</v>
      </c>
      <c r="H23" s="30">
        <f t="shared" si="0"/>
        <v>13636.380000000001</v>
      </c>
    </row>
    <row r="24" spans="1:8" x14ac:dyDescent="0.25">
      <c r="A24" s="4">
        <v>22</v>
      </c>
      <c r="B24" s="4">
        <v>4</v>
      </c>
      <c r="C24" s="4">
        <v>2</v>
      </c>
      <c r="D24" s="30">
        <v>800000</v>
      </c>
      <c r="E24" s="30">
        <v>850000</v>
      </c>
      <c r="F24" s="29">
        <v>25000</v>
      </c>
      <c r="G24" s="25">
        <v>2</v>
      </c>
      <c r="H24" s="30">
        <f t="shared" si="0"/>
        <v>50000</v>
      </c>
    </row>
    <row r="25" spans="1:8" x14ac:dyDescent="0.25">
      <c r="A25" s="4">
        <v>23</v>
      </c>
      <c r="B25" s="4">
        <v>6.2</v>
      </c>
      <c r="C25" s="4">
        <v>4</v>
      </c>
      <c r="D25" s="30">
        <v>1413600</v>
      </c>
      <c r="E25" s="30">
        <v>1463600</v>
      </c>
      <c r="F25" s="29">
        <v>22727.279999999999</v>
      </c>
      <c r="G25" s="25">
        <v>2.2000000000000002</v>
      </c>
      <c r="H25" s="30">
        <f t="shared" si="0"/>
        <v>50000.016000000003</v>
      </c>
    </row>
    <row r="26" spans="1:8" x14ac:dyDescent="0.25">
      <c r="A26" s="4">
        <v>24</v>
      </c>
      <c r="B26" s="4">
        <v>5</v>
      </c>
      <c r="C26" s="4">
        <v>3</v>
      </c>
      <c r="D26" s="30">
        <v>700000</v>
      </c>
      <c r="E26" s="30">
        <v>750000</v>
      </c>
      <c r="F26" s="29">
        <v>25000</v>
      </c>
      <c r="G26" s="25">
        <v>2</v>
      </c>
      <c r="H26" s="30">
        <f t="shared" si="0"/>
        <v>50000</v>
      </c>
    </row>
    <row r="27" spans="1:8" x14ac:dyDescent="0.25">
      <c r="A27" s="4">
        <v>25</v>
      </c>
      <c r="B27" s="4">
        <v>5.8</v>
      </c>
      <c r="C27" s="4">
        <v>3</v>
      </c>
      <c r="D27" s="30">
        <v>1647200</v>
      </c>
      <c r="E27" s="30">
        <v>1667200</v>
      </c>
      <c r="F27" s="29">
        <v>7142.86</v>
      </c>
      <c r="G27" s="25">
        <v>3</v>
      </c>
      <c r="H27" s="30">
        <f t="shared" si="0"/>
        <v>21428.579999999998</v>
      </c>
    </row>
    <row r="28" spans="1:8" x14ac:dyDescent="0.25">
      <c r="A28" s="4">
        <v>26</v>
      </c>
      <c r="B28" s="4">
        <v>2</v>
      </c>
      <c r="C28" s="4">
        <v>1</v>
      </c>
      <c r="D28" s="30">
        <v>350000</v>
      </c>
      <c r="E28" s="30">
        <v>380000</v>
      </c>
      <c r="F28" s="29">
        <v>30000</v>
      </c>
      <c r="G28" s="25">
        <v>1</v>
      </c>
      <c r="H28" s="30">
        <f t="shared" si="0"/>
        <v>30000</v>
      </c>
    </row>
    <row r="29" spans="1:8" x14ac:dyDescent="0.25">
      <c r="A29" s="4">
        <v>27</v>
      </c>
      <c r="B29" s="4">
        <v>2</v>
      </c>
      <c r="C29" s="4">
        <v>1</v>
      </c>
      <c r="D29" s="30">
        <v>175000</v>
      </c>
      <c r="E29" s="30">
        <v>195000</v>
      </c>
      <c r="F29" s="29">
        <v>20000</v>
      </c>
      <c r="G29" s="25">
        <v>1</v>
      </c>
      <c r="H29" s="30">
        <f t="shared" si="0"/>
        <v>20000</v>
      </c>
    </row>
    <row r="30" spans="1:8" x14ac:dyDescent="0.25">
      <c r="A30" s="4">
        <v>28</v>
      </c>
      <c r="B30" s="4">
        <v>3.2</v>
      </c>
      <c r="C30" s="4">
        <v>2</v>
      </c>
      <c r="D30" s="30">
        <v>962600</v>
      </c>
      <c r="E30" s="30">
        <v>1002600</v>
      </c>
      <c r="F30" s="29">
        <v>33333.33</v>
      </c>
      <c r="G30" s="25">
        <v>1.2</v>
      </c>
      <c r="H30" s="30">
        <f t="shared" si="0"/>
        <v>39999.995999999999</v>
      </c>
    </row>
    <row r="31" spans="1:8" x14ac:dyDescent="0.25">
      <c r="A31" s="4">
        <v>29</v>
      </c>
      <c r="B31" s="4">
        <v>2</v>
      </c>
      <c r="C31" s="4">
        <v>1</v>
      </c>
      <c r="D31" s="30">
        <v>426000</v>
      </c>
      <c r="E31" s="30">
        <v>526000</v>
      </c>
      <c r="F31" s="29">
        <v>100000</v>
      </c>
      <c r="G31" s="25">
        <v>0</v>
      </c>
      <c r="H31" s="30">
        <f t="shared" si="0"/>
        <v>0</v>
      </c>
    </row>
    <row r="32" spans="1:8" x14ac:dyDescent="0.25">
      <c r="A32" s="4">
        <v>30</v>
      </c>
      <c r="B32" s="4">
        <v>2</v>
      </c>
      <c r="C32" s="4">
        <v>1</v>
      </c>
      <c r="D32" s="30">
        <v>522000</v>
      </c>
      <c r="E32" s="30">
        <v>592000</v>
      </c>
      <c r="F32" s="29">
        <v>70000</v>
      </c>
      <c r="G32" s="25">
        <v>1</v>
      </c>
      <c r="H32" s="30">
        <f t="shared" si="0"/>
        <v>70000</v>
      </c>
    </row>
    <row r="33" spans="1:8" x14ac:dyDescent="0.25">
      <c r="A33" s="4">
        <v>31</v>
      </c>
      <c r="B33" s="4">
        <v>2</v>
      </c>
      <c r="C33" s="4">
        <v>1</v>
      </c>
      <c r="D33" s="30">
        <v>426000</v>
      </c>
      <c r="E33" s="30">
        <v>496000</v>
      </c>
      <c r="F33" s="29">
        <v>70000</v>
      </c>
      <c r="G33" s="25">
        <v>1</v>
      </c>
      <c r="H33" s="30">
        <f t="shared" si="0"/>
        <v>70000</v>
      </c>
    </row>
    <row r="34" spans="1:8" x14ac:dyDescent="0.25">
      <c r="A34" s="4">
        <v>32</v>
      </c>
      <c r="B34" s="4">
        <v>2.8</v>
      </c>
      <c r="C34" s="4">
        <v>1</v>
      </c>
      <c r="D34" s="30">
        <v>462000</v>
      </c>
      <c r="E34" s="30">
        <v>482000</v>
      </c>
      <c r="F34" s="29">
        <v>11111.11</v>
      </c>
      <c r="G34" s="25">
        <v>1.8</v>
      </c>
      <c r="H34" s="30">
        <f t="shared" si="0"/>
        <v>19999.998000000003</v>
      </c>
    </row>
    <row r="35" spans="1:8" x14ac:dyDescent="0.25">
      <c r="A35" s="4">
        <v>33</v>
      </c>
      <c r="B35" s="4">
        <v>3</v>
      </c>
      <c r="C35" s="4">
        <v>2</v>
      </c>
      <c r="D35" s="30">
        <v>756000</v>
      </c>
      <c r="E35" s="30">
        <v>796000</v>
      </c>
      <c r="F35" s="29">
        <v>40000</v>
      </c>
      <c r="G35" s="25">
        <v>1</v>
      </c>
      <c r="H35" s="30">
        <f t="shared" si="0"/>
        <v>40000</v>
      </c>
    </row>
    <row r="36" spans="1:8" x14ac:dyDescent="0.25">
      <c r="A36" s="4">
        <v>34</v>
      </c>
      <c r="B36" s="4">
        <v>2</v>
      </c>
      <c r="C36" s="4">
        <v>1</v>
      </c>
      <c r="D36" s="30">
        <v>456000</v>
      </c>
      <c r="E36" s="30">
        <v>484000</v>
      </c>
      <c r="F36" s="29">
        <v>28000</v>
      </c>
      <c r="G36" s="25">
        <v>1</v>
      </c>
      <c r="H36" s="30">
        <f t="shared" si="0"/>
        <v>28000</v>
      </c>
    </row>
    <row r="37" spans="1:8" x14ac:dyDescent="0.25">
      <c r="A37" s="4">
        <v>35</v>
      </c>
      <c r="B37" s="4">
        <v>2</v>
      </c>
      <c r="C37" s="4">
        <v>1</v>
      </c>
      <c r="D37" s="30">
        <v>182000</v>
      </c>
      <c r="E37" s="30">
        <v>192000</v>
      </c>
      <c r="F37" s="29">
        <v>10000</v>
      </c>
      <c r="G37" s="25">
        <v>1</v>
      </c>
      <c r="H37" s="30">
        <f t="shared" si="0"/>
        <v>10000</v>
      </c>
    </row>
    <row r="38" spans="1:8" x14ac:dyDescent="0.25">
      <c r="A38" s="4">
        <v>36</v>
      </c>
      <c r="B38" s="4">
        <v>3</v>
      </c>
      <c r="C38" s="4">
        <v>2</v>
      </c>
      <c r="D38" s="30">
        <v>898000</v>
      </c>
      <c r="E38" s="30">
        <v>918000</v>
      </c>
      <c r="F38" s="29">
        <v>20000</v>
      </c>
      <c r="G38" s="25">
        <v>1</v>
      </c>
      <c r="H38" s="30">
        <f t="shared" si="0"/>
        <v>20000</v>
      </c>
    </row>
    <row r="39" spans="1:8" x14ac:dyDescent="0.25">
      <c r="A39" s="4">
        <v>37</v>
      </c>
      <c r="B39" s="4">
        <v>3</v>
      </c>
      <c r="C39" s="4">
        <v>2</v>
      </c>
      <c r="D39" s="30">
        <v>564000</v>
      </c>
      <c r="E39" s="30">
        <v>594000</v>
      </c>
      <c r="F39" s="29">
        <v>30000</v>
      </c>
      <c r="G39" s="25">
        <v>1</v>
      </c>
      <c r="H39" s="30">
        <f t="shared" si="0"/>
        <v>30000</v>
      </c>
    </row>
    <row r="40" spans="1:8" x14ac:dyDescent="0.25">
      <c r="A40" s="4">
        <v>38</v>
      </c>
      <c r="B40" s="4">
        <v>4.2</v>
      </c>
      <c r="C40" s="4">
        <v>3</v>
      </c>
      <c r="D40" s="30">
        <v>588000</v>
      </c>
      <c r="E40" s="30">
        <v>608000</v>
      </c>
      <c r="F40" s="29">
        <v>16666.669999999998</v>
      </c>
      <c r="G40" s="25">
        <v>1.2</v>
      </c>
      <c r="H40" s="30">
        <f t="shared" si="0"/>
        <v>20000.003999999997</v>
      </c>
    </row>
    <row r="41" spans="1:8" x14ac:dyDescent="0.25">
      <c r="A41" s="4">
        <v>39</v>
      </c>
      <c r="B41" s="4">
        <v>4.7</v>
      </c>
      <c r="C41" s="4">
        <v>2</v>
      </c>
      <c r="D41" s="30">
        <v>1560400</v>
      </c>
      <c r="E41" s="30">
        <v>1590400</v>
      </c>
      <c r="F41" s="29">
        <v>11111.11</v>
      </c>
      <c r="G41" s="25">
        <v>2.7</v>
      </c>
      <c r="H41" s="30">
        <f t="shared" si="0"/>
        <v>29999.997000000003</v>
      </c>
    </row>
    <row r="42" spans="1:8" x14ac:dyDescent="0.25">
      <c r="A42" s="4">
        <v>40</v>
      </c>
      <c r="B42" s="4">
        <v>6</v>
      </c>
      <c r="C42" s="4">
        <v>4</v>
      </c>
      <c r="D42" s="30">
        <v>900000</v>
      </c>
      <c r="E42" s="30">
        <v>930000</v>
      </c>
      <c r="F42" s="29">
        <v>15000</v>
      </c>
      <c r="G42" s="25">
        <v>2</v>
      </c>
      <c r="H42" s="30">
        <f t="shared" si="0"/>
        <v>30000</v>
      </c>
    </row>
    <row r="43" spans="1:8" x14ac:dyDescent="0.25">
      <c r="A43" s="4">
        <v>41</v>
      </c>
      <c r="B43" s="4">
        <v>5.2</v>
      </c>
      <c r="C43" s="4">
        <v>3</v>
      </c>
      <c r="D43" s="30">
        <v>291200</v>
      </c>
      <c r="E43" s="30">
        <v>301200</v>
      </c>
      <c r="F43" s="29">
        <v>4545.46</v>
      </c>
      <c r="G43" s="25">
        <v>3</v>
      </c>
      <c r="H43" s="30">
        <f t="shared" si="0"/>
        <v>13636.380000000001</v>
      </c>
    </row>
    <row r="44" spans="1:8" x14ac:dyDescent="0.25">
      <c r="A44" s="4">
        <v>42</v>
      </c>
      <c r="B44" s="4">
        <v>5</v>
      </c>
      <c r="C44" s="4">
        <v>3</v>
      </c>
      <c r="D44" s="30">
        <v>940000</v>
      </c>
      <c r="E44" s="30">
        <v>970000</v>
      </c>
      <c r="F44" s="29">
        <v>15000</v>
      </c>
      <c r="G44" s="25">
        <v>2</v>
      </c>
      <c r="H44" s="30">
        <f t="shared" si="0"/>
        <v>30000</v>
      </c>
    </row>
    <row r="45" spans="1:8" x14ac:dyDescent="0.25">
      <c r="A45" s="4">
        <v>43</v>
      </c>
      <c r="B45" s="4">
        <v>5.3</v>
      </c>
      <c r="C45" s="4">
        <v>3</v>
      </c>
      <c r="D45" s="30">
        <v>1123600</v>
      </c>
      <c r="E45" s="30">
        <v>1143600</v>
      </c>
      <c r="F45" s="29">
        <v>8695.65</v>
      </c>
      <c r="G45" s="25">
        <v>3</v>
      </c>
      <c r="H45" s="30">
        <f t="shared" si="0"/>
        <v>26086.949999999997</v>
      </c>
    </row>
    <row r="46" spans="1:8" x14ac:dyDescent="0.25">
      <c r="A46" s="4" t="s">
        <v>88</v>
      </c>
      <c r="D46" s="29">
        <v>35761000</v>
      </c>
      <c r="E46" s="29"/>
      <c r="F46" s="29"/>
      <c r="G46" s="25">
        <f>SUM(G3:G45)</f>
        <v>75.300000000000011</v>
      </c>
      <c r="H46" s="30">
        <f>SUM(H3:H45)</f>
        <v>1479038.3549999997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0FBA-8BCC-4F7C-985D-68BF8532B832}">
  <dimension ref="A1:J24"/>
  <sheetViews>
    <sheetView topLeftCell="A12" workbookViewId="0">
      <selection activeCell="C4" sqref="C4"/>
    </sheetView>
  </sheetViews>
  <sheetFormatPr defaultRowHeight="15" x14ac:dyDescent="0.25"/>
  <cols>
    <col min="1" max="1" width="28.85546875" customWidth="1"/>
    <col min="2" max="2" width="10.85546875" bestFit="1" customWidth="1"/>
    <col min="3" max="3" width="15.28515625" bestFit="1" customWidth="1"/>
    <col min="4" max="4" width="16.7109375" style="22" bestFit="1" customWidth="1"/>
  </cols>
  <sheetData>
    <row r="1" spans="1:10" x14ac:dyDescent="0.25">
      <c r="A1" s="21" t="s">
        <v>89</v>
      </c>
      <c r="B1" t="s">
        <v>90</v>
      </c>
      <c r="C1" t="s">
        <v>91</v>
      </c>
      <c r="D1" s="22" t="s">
        <v>92</v>
      </c>
    </row>
    <row r="2" spans="1:10" ht="18.75" x14ac:dyDescent="0.3">
      <c r="A2">
        <v>194</v>
      </c>
      <c r="B2" s="2">
        <v>1457</v>
      </c>
      <c r="C2" s="2">
        <v>1457</v>
      </c>
      <c r="D2" s="22">
        <v>15</v>
      </c>
      <c r="F2" s="28" t="s">
        <v>101</v>
      </c>
      <c r="G2" s="28"/>
      <c r="H2" s="28"/>
      <c r="I2" s="28"/>
      <c r="J2" s="28"/>
    </row>
    <row r="3" spans="1:10" x14ac:dyDescent="0.25">
      <c r="A3">
        <v>193</v>
      </c>
      <c r="B3" s="2">
        <v>1457</v>
      </c>
      <c r="C3" s="2">
        <v>1457</v>
      </c>
      <c r="D3" s="22">
        <v>15</v>
      </c>
    </row>
    <row r="4" spans="1:10" x14ac:dyDescent="0.25">
      <c r="A4">
        <v>191</v>
      </c>
      <c r="B4" s="2">
        <v>3919.72</v>
      </c>
      <c r="C4" s="2">
        <v>5336.4</v>
      </c>
      <c r="D4" s="22" t="s">
        <v>93</v>
      </c>
    </row>
    <row r="5" spans="1:10" x14ac:dyDescent="0.25">
      <c r="A5">
        <v>190</v>
      </c>
      <c r="B5" s="2">
        <v>4545.46</v>
      </c>
      <c r="C5" s="2">
        <v>9881.85</v>
      </c>
      <c r="D5" s="22">
        <v>21</v>
      </c>
    </row>
    <row r="6" spans="1:10" x14ac:dyDescent="0.25">
      <c r="A6">
        <v>188</v>
      </c>
      <c r="B6" s="2">
        <v>4545.46</v>
      </c>
      <c r="C6" s="2">
        <v>14427.31</v>
      </c>
      <c r="D6" s="22" t="s">
        <v>94</v>
      </c>
    </row>
    <row r="7" spans="1:10" x14ac:dyDescent="0.25">
      <c r="A7">
        <v>187</v>
      </c>
      <c r="B7" s="2">
        <v>4545.46</v>
      </c>
      <c r="C7" s="2">
        <v>18972.759999999998</v>
      </c>
      <c r="D7" s="22">
        <v>41</v>
      </c>
    </row>
    <row r="8" spans="1:10" x14ac:dyDescent="0.25">
      <c r="A8">
        <v>185</v>
      </c>
      <c r="B8" s="2">
        <v>5675.34</v>
      </c>
      <c r="C8" s="2">
        <v>24648.1</v>
      </c>
      <c r="D8" s="22" t="s">
        <v>95</v>
      </c>
    </row>
    <row r="9" spans="1:10" x14ac:dyDescent="0.25">
      <c r="A9">
        <v>184</v>
      </c>
      <c r="B9" s="2">
        <v>6428.57</v>
      </c>
      <c r="C9" s="2">
        <v>31076.68</v>
      </c>
      <c r="D9" s="22">
        <v>7</v>
      </c>
    </row>
    <row r="10" spans="1:10" x14ac:dyDescent="0.25">
      <c r="A10">
        <v>183</v>
      </c>
      <c r="B10" s="2">
        <v>6428.57</v>
      </c>
      <c r="C10" s="2">
        <v>37505.25</v>
      </c>
      <c r="D10" s="22">
        <v>7</v>
      </c>
    </row>
    <row r="11" spans="1:10" x14ac:dyDescent="0.25">
      <c r="A11">
        <v>181</v>
      </c>
      <c r="B11" s="2">
        <v>7000.01</v>
      </c>
      <c r="C11" s="2">
        <v>44505.25</v>
      </c>
      <c r="D11" s="22" t="s">
        <v>96</v>
      </c>
    </row>
    <row r="12" spans="1:10" x14ac:dyDescent="0.25">
      <c r="A12">
        <v>180</v>
      </c>
      <c r="B12" s="2">
        <v>7142.86</v>
      </c>
      <c r="C12" s="2">
        <v>51648.11</v>
      </c>
      <c r="D12" s="22">
        <v>25</v>
      </c>
    </row>
    <row r="13" spans="1:10" x14ac:dyDescent="0.25">
      <c r="A13">
        <v>178</v>
      </c>
      <c r="B13" s="2">
        <v>7142.87</v>
      </c>
      <c r="C13" s="2">
        <v>58790.98</v>
      </c>
      <c r="D13" s="22" t="s">
        <v>97</v>
      </c>
    </row>
    <row r="14" spans="1:10" x14ac:dyDescent="0.25">
      <c r="A14">
        <v>177</v>
      </c>
      <c r="B14" s="2">
        <v>8695.65</v>
      </c>
      <c r="C14" s="2">
        <v>67486.63</v>
      </c>
      <c r="D14" s="22">
        <v>43</v>
      </c>
    </row>
    <row r="15" spans="1:10" x14ac:dyDescent="0.25">
      <c r="A15">
        <v>176</v>
      </c>
      <c r="B15" s="2">
        <v>8695.65</v>
      </c>
      <c r="C15" s="2">
        <v>76182.28</v>
      </c>
      <c r="D15" s="22">
        <v>43</v>
      </c>
    </row>
    <row r="16" spans="1:10" x14ac:dyDescent="0.25">
      <c r="A16">
        <v>175</v>
      </c>
      <c r="B16" s="2">
        <v>8908.7000000000007</v>
      </c>
      <c r="C16" s="2">
        <v>85090.98</v>
      </c>
      <c r="D16" s="22" t="s">
        <v>98</v>
      </c>
    </row>
    <row r="17" spans="1:4" x14ac:dyDescent="0.25">
      <c r="A17">
        <v>174</v>
      </c>
      <c r="B17" s="2">
        <v>9000</v>
      </c>
      <c r="C17" s="2">
        <v>94090.98</v>
      </c>
      <c r="D17" s="22">
        <v>9</v>
      </c>
    </row>
    <row r="18" spans="1:4" x14ac:dyDescent="0.25">
      <c r="A18" s="21">
        <v>173</v>
      </c>
      <c r="B18" s="26">
        <v>9000</v>
      </c>
      <c r="C18" s="26">
        <v>103091</v>
      </c>
      <c r="D18" s="21">
        <v>9</v>
      </c>
    </row>
    <row r="21" spans="1:4" x14ac:dyDescent="0.25">
      <c r="A21" t="s">
        <v>99</v>
      </c>
      <c r="B21">
        <v>35000</v>
      </c>
    </row>
    <row r="22" spans="1:4" x14ac:dyDescent="0.25">
      <c r="A22" t="s">
        <v>100</v>
      </c>
      <c r="B22">
        <v>25000</v>
      </c>
    </row>
    <row r="23" spans="1:4" x14ac:dyDescent="0.25">
      <c r="A23" t="s">
        <v>103</v>
      </c>
      <c r="B23">
        <v>40000</v>
      </c>
    </row>
    <row r="24" spans="1:4" x14ac:dyDescent="0.25">
      <c r="A24" t="s">
        <v>102</v>
      </c>
      <c r="B24" s="1">
        <f>SUM(B21:B23)</f>
        <v>100000</v>
      </c>
    </row>
  </sheetData>
  <mergeCells count="1">
    <mergeCell ref="F2:J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89B1-DAC4-470E-8F49-1D3C15999DA3}">
  <dimension ref="A1:G53"/>
  <sheetViews>
    <sheetView workbookViewId="0">
      <selection activeCell="F10" sqref="F10"/>
    </sheetView>
  </sheetViews>
  <sheetFormatPr defaultRowHeight="15" x14ac:dyDescent="0.25"/>
  <cols>
    <col min="1" max="1" width="48.85546875" style="10" bestFit="1" customWidth="1"/>
    <col min="2" max="2" width="11.85546875" style="10" bestFit="1" customWidth="1"/>
    <col min="3" max="3" width="12.42578125" style="10" bestFit="1" customWidth="1"/>
    <col min="4" max="4" width="11.85546875" style="10" bestFit="1" customWidth="1"/>
    <col min="5" max="5" width="10.140625" style="10" bestFit="1" customWidth="1"/>
    <col min="6" max="7" width="24.5703125" style="10" bestFit="1" customWidth="1"/>
    <col min="8" max="16384" width="9.140625" style="10"/>
  </cols>
  <sheetData>
    <row r="1" spans="1:7" x14ac:dyDescent="0.25">
      <c r="A1" s="10" t="s">
        <v>0</v>
      </c>
      <c r="B1" s="11" t="s">
        <v>1</v>
      </c>
      <c r="C1" s="11" t="s">
        <v>105</v>
      </c>
      <c r="D1" s="11" t="s">
        <v>104</v>
      </c>
      <c r="E1" s="11"/>
      <c r="F1" s="11"/>
    </row>
    <row r="2" spans="1:7" x14ac:dyDescent="0.25">
      <c r="A2" s="10" t="s">
        <v>7</v>
      </c>
    </row>
    <row r="3" spans="1:7" x14ac:dyDescent="0.25">
      <c r="A3" s="12" t="s">
        <v>8</v>
      </c>
      <c r="B3" s="13"/>
      <c r="D3" s="13"/>
    </row>
    <row r="4" spans="1:7" x14ac:dyDescent="0.25">
      <c r="A4" s="10" t="s">
        <v>10</v>
      </c>
      <c r="C4" s="14">
        <v>5</v>
      </c>
      <c r="D4" s="15">
        <v>1100000</v>
      </c>
      <c r="E4" s="15"/>
      <c r="F4" s="16"/>
      <c r="G4" s="20"/>
    </row>
    <row r="5" spans="1:7" x14ac:dyDescent="0.25">
      <c r="A5" s="10" t="s">
        <v>11</v>
      </c>
      <c r="B5" s="17">
        <v>1</v>
      </c>
      <c r="C5" s="14">
        <v>5.833333333333333</v>
      </c>
      <c r="D5" s="15">
        <v>1011200</v>
      </c>
      <c r="E5" s="15"/>
      <c r="F5" s="16"/>
      <c r="G5" s="20"/>
    </row>
    <row r="6" spans="1:7" x14ac:dyDescent="0.25">
      <c r="A6" s="10" t="s">
        <v>12</v>
      </c>
      <c r="B6" s="18" t="s">
        <v>72</v>
      </c>
      <c r="C6" s="14">
        <v>4.166666666666667</v>
      </c>
      <c r="D6" s="15">
        <v>588000</v>
      </c>
      <c r="E6" s="15"/>
      <c r="F6" s="16"/>
      <c r="G6" s="20"/>
    </row>
    <row r="7" spans="1:7" x14ac:dyDescent="0.25">
      <c r="A7" s="10" t="s">
        <v>13</v>
      </c>
      <c r="B7" s="17">
        <v>3</v>
      </c>
      <c r="C7" s="14">
        <v>4</v>
      </c>
      <c r="D7" s="15">
        <v>560000</v>
      </c>
      <c r="E7" s="15"/>
      <c r="F7" s="16"/>
      <c r="G7" s="20"/>
    </row>
    <row r="8" spans="1:7" x14ac:dyDescent="0.25">
      <c r="A8" s="10" t="s">
        <v>14</v>
      </c>
      <c r="B8" s="18">
        <v>4</v>
      </c>
      <c r="C8" s="14">
        <v>7</v>
      </c>
      <c r="D8" s="15">
        <v>980000</v>
      </c>
      <c r="E8" s="15"/>
      <c r="F8" s="16"/>
      <c r="G8" s="20"/>
    </row>
    <row r="9" spans="1:7" x14ac:dyDescent="0.25">
      <c r="A9" s="10" t="s">
        <v>15</v>
      </c>
      <c r="B9" s="17">
        <v>5</v>
      </c>
      <c r="C9" s="14">
        <v>8.1666666666666661</v>
      </c>
      <c r="D9" s="15">
        <v>1404800</v>
      </c>
      <c r="E9" s="15"/>
      <c r="F9" s="16"/>
      <c r="G9" s="20"/>
    </row>
    <row r="10" spans="1:7" x14ac:dyDescent="0.25">
      <c r="A10" s="10" t="s">
        <v>16</v>
      </c>
      <c r="B10" s="17">
        <v>6</v>
      </c>
      <c r="C10" s="14">
        <f>7.83333333333333-3</f>
        <v>4.8333333333333304</v>
      </c>
      <c r="D10" s="15">
        <f>1827600+19058</f>
        <v>1846658</v>
      </c>
      <c r="E10" s="15"/>
      <c r="F10" s="16"/>
      <c r="G10" s="20"/>
    </row>
    <row r="11" spans="1:7" x14ac:dyDescent="0.25">
      <c r="A11" s="10" t="s">
        <v>17</v>
      </c>
      <c r="B11" s="18" t="s">
        <v>73</v>
      </c>
      <c r="C11" s="14">
        <v>4.166666666666667</v>
      </c>
      <c r="D11" s="15">
        <v>924000</v>
      </c>
      <c r="E11" s="15"/>
      <c r="F11" s="16"/>
      <c r="G11" s="20"/>
    </row>
    <row r="12" spans="1:7" x14ac:dyDescent="0.25">
      <c r="B12" s="17"/>
      <c r="C12" s="14"/>
      <c r="F12" s="16"/>
      <c r="G12" s="20"/>
    </row>
    <row r="13" spans="1:7" x14ac:dyDescent="0.25">
      <c r="A13" s="12" t="s">
        <v>9</v>
      </c>
      <c r="B13" s="17"/>
      <c r="C13" s="14"/>
      <c r="D13" s="13"/>
      <c r="E13" s="13"/>
      <c r="F13" s="16"/>
      <c r="G13" s="20"/>
    </row>
    <row r="14" spans="1:7" x14ac:dyDescent="0.25">
      <c r="A14" s="10" t="s">
        <v>18</v>
      </c>
      <c r="B14" s="17">
        <v>8</v>
      </c>
      <c r="C14" s="14">
        <f>6-3</f>
        <v>3</v>
      </c>
      <c r="D14" s="15">
        <f>1368000+27000</f>
        <v>1395000</v>
      </c>
      <c r="E14" s="15"/>
      <c r="F14" s="16"/>
      <c r="G14" s="20"/>
    </row>
    <row r="15" spans="1:7" x14ac:dyDescent="0.25">
      <c r="A15" s="10" t="s">
        <v>19</v>
      </c>
      <c r="B15" s="17">
        <v>9</v>
      </c>
      <c r="C15" s="14">
        <v>4.166666666666667</v>
      </c>
      <c r="D15" s="15">
        <v>1041600</v>
      </c>
      <c r="E15" s="15"/>
      <c r="F15" s="16"/>
      <c r="G15" s="20"/>
    </row>
    <row r="16" spans="1:7" x14ac:dyDescent="0.25">
      <c r="A16" s="10" t="s">
        <v>20</v>
      </c>
      <c r="B16" s="17">
        <v>10</v>
      </c>
      <c r="C16" s="14">
        <v>7</v>
      </c>
      <c r="D16" s="15">
        <v>1344000</v>
      </c>
      <c r="E16" s="15"/>
      <c r="F16" s="16"/>
      <c r="G16" s="20"/>
    </row>
    <row r="17" spans="1:7" x14ac:dyDescent="0.25">
      <c r="A17" s="10" t="s">
        <v>21</v>
      </c>
      <c r="B17" s="18" t="s">
        <v>71</v>
      </c>
      <c r="C17" s="14">
        <v>5</v>
      </c>
      <c r="D17" s="15">
        <v>960000</v>
      </c>
      <c r="E17" s="15"/>
      <c r="F17" s="16"/>
      <c r="G17" s="20"/>
    </row>
    <row r="18" spans="1:7" x14ac:dyDescent="0.25">
      <c r="A18" s="10" t="s">
        <v>22</v>
      </c>
      <c r="B18" s="17">
        <v>12</v>
      </c>
      <c r="C18" s="14">
        <v>6</v>
      </c>
      <c r="D18" s="15">
        <v>1152000</v>
      </c>
      <c r="E18" s="15"/>
      <c r="F18" s="16"/>
      <c r="G18" s="20"/>
    </row>
    <row r="19" spans="1:7" x14ac:dyDescent="0.25">
      <c r="A19" s="10" t="s">
        <v>23</v>
      </c>
      <c r="B19" s="18" t="s">
        <v>74</v>
      </c>
      <c r="C19" s="14">
        <v>6</v>
      </c>
      <c r="D19" s="15">
        <v>864000</v>
      </c>
      <c r="E19" s="15"/>
      <c r="F19" s="16"/>
      <c r="G19" s="20"/>
    </row>
    <row r="20" spans="1:7" x14ac:dyDescent="0.25">
      <c r="A20" s="10" t="s">
        <v>24</v>
      </c>
      <c r="B20" s="17">
        <v>14</v>
      </c>
      <c r="C20" s="14">
        <f>5.16666666666667-3</f>
        <v>2.1666666666666696</v>
      </c>
      <c r="D20" s="15">
        <f>798800+4371</f>
        <v>803171</v>
      </c>
      <c r="E20" s="15"/>
      <c r="F20" s="16"/>
      <c r="G20" s="20"/>
    </row>
    <row r="21" spans="1:7" x14ac:dyDescent="0.25">
      <c r="A21" s="10" t="s">
        <v>25</v>
      </c>
      <c r="B21" s="18">
        <v>15</v>
      </c>
      <c r="C21" s="14">
        <v>4.166666666666667</v>
      </c>
      <c r="D21" s="15">
        <v>626200</v>
      </c>
      <c r="E21" s="15"/>
      <c r="F21" s="16"/>
      <c r="G21" s="20"/>
    </row>
    <row r="22" spans="1:7" x14ac:dyDescent="0.25">
      <c r="A22" s="10" t="s">
        <v>26</v>
      </c>
      <c r="B22" s="17">
        <v>16</v>
      </c>
      <c r="C22" s="14">
        <v>5.166666666666667</v>
      </c>
      <c r="D22" s="15">
        <v>1185600</v>
      </c>
      <c r="E22" s="15"/>
      <c r="F22" s="16"/>
      <c r="G22" s="20"/>
    </row>
    <row r="23" spans="1:7" x14ac:dyDescent="0.25">
      <c r="A23" s="10" t="s">
        <v>27</v>
      </c>
      <c r="B23" s="18" t="s">
        <v>76</v>
      </c>
      <c r="C23" s="14">
        <v>4.166666666666667</v>
      </c>
      <c r="D23" s="15">
        <v>355200</v>
      </c>
      <c r="E23" s="15"/>
      <c r="F23" s="16"/>
      <c r="G23" s="20"/>
    </row>
    <row r="24" spans="1:7" x14ac:dyDescent="0.25">
      <c r="A24" s="10" t="s">
        <v>28</v>
      </c>
      <c r="B24" s="18" t="s">
        <v>75</v>
      </c>
      <c r="C24" s="14">
        <v>4.166666666666667</v>
      </c>
      <c r="D24" s="15">
        <v>235200</v>
      </c>
      <c r="E24" s="15"/>
      <c r="F24" s="16"/>
      <c r="G24" s="20"/>
    </row>
    <row r="25" spans="1:7" x14ac:dyDescent="0.25">
      <c r="A25" s="10" t="s">
        <v>29</v>
      </c>
      <c r="B25" s="18" t="s">
        <v>77</v>
      </c>
      <c r="C25" s="14">
        <v>5</v>
      </c>
      <c r="D25" s="15">
        <v>1000000</v>
      </c>
      <c r="E25" s="15"/>
      <c r="F25" s="16"/>
      <c r="G25" s="20"/>
    </row>
    <row r="26" spans="1:7" x14ac:dyDescent="0.25">
      <c r="A26" s="10" t="s">
        <v>30</v>
      </c>
      <c r="B26" s="17">
        <v>17</v>
      </c>
      <c r="C26" s="14">
        <f>5.16666666666667-3</f>
        <v>2.1666666666666696</v>
      </c>
      <c r="D26" s="15">
        <f>291200+13846</f>
        <v>305046</v>
      </c>
      <c r="E26" s="15"/>
      <c r="F26" s="16"/>
      <c r="G26" s="20"/>
    </row>
    <row r="27" spans="1:7" x14ac:dyDescent="0.25">
      <c r="A27" s="10" t="s">
        <v>31</v>
      </c>
      <c r="B27" s="17">
        <v>21</v>
      </c>
      <c r="C27" s="14">
        <v>4</v>
      </c>
      <c r="D27" s="15">
        <v>800000</v>
      </c>
      <c r="E27" s="15"/>
      <c r="F27" s="16"/>
      <c r="G27" s="20"/>
    </row>
    <row r="28" spans="1:7" x14ac:dyDescent="0.25">
      <c r="A28" s="10" t="s">
        <v>32</v>
      </c>
      <c r="B28" s="18" t="s">
        <v>68</v>
      </c>
      <c r="C28" s="14">
        <v>6.166666666666667</v>
      </c>
      <c r="D28" s="15">
        <v>1413600</v>
      </c>
      <c r="E28" s="15"/>
      <c r="F28" s="16"/>
      <c r="G28" s="20"/>
    </row>
    <row r="29" spans="1:7" x14ac:dyDescent="0.25">
      <c r="A29" s="10" t="s">
        <v>33</v>
      </c>
      <c r="B29" s="18" t="s">
        <v>79</v>
      </c>
      <c r="C29" s="14">
        <v>5</v>
      </c>
      <c r="D29" s="15">
        <v>700000</v>
      </c>
      <c r="E29" s="15"/>
      <c r="F29" s="16"/>
      <c r="G29" s="20"/>
    </row>
    <row r="30" spans="1:7" x14ac:dyDescent="0.25">
      <c r="A30" s="10" t="s">
        <v>34</v>
      </c>
      <c r="B30" s="17">
        <v>24</v>
      </c>
      <c r="C30" s="14">
        <f>5.83333333333333-3</f>
        <v>2.8333333333333304</v>
      </c>
      <c r="D30" s="19">
        <f>1647200+21176</f>
        <v>1668376</v>
      </c>
      <c r="E30" s="19"/>
      <c r="F30" s="16"/>
      <c r="G30" s="20"/>
    </row>
    <row r="31" spans="1:7" x14ac:dyDescent="0.25">
      <c r="C31" s="14"/>
      <c r="F31" s="16"/>
      <c r="G31" s="20"/>
    </row>
    <row r="32" spans="1:7" x14ac:dyDescent="0.25">
      <c r="A32" s="12" t="s">
        <v>35</v>
      </c>
      <c r="C32" s="14"/>
      <c r="F32" s="16"/>
      <c r="G32" s="20"/>
    </row>
    <row r="33" spans="1:7" x14ac:dyDescent="0.25">
      <c r="A33" s="10" t="s">
        <v>36</v>
      </c>
      <c r="B33" s="17">
        <v>25</v>
      </c>
      <c r="C33" s="14">
        <v>2</v>
      </c>
      <c r="D33" s="15">
        <v>350000</v>
      </c>
      <c r="E33" s="15"/>
      <c r="F33" s="16"/>
      <c r="G33" s="20"/>
    </row>
    <row r="34" spans="1:7" x14ac:dyDescent="0.25">
      <c r="A34" s="10" t="s">
        <v>37</v>
      </c>
      <c r="B34" s="17">
        <v>26</v>
      </c>
      <c r="C34" s="14">
        <v>2</v>
      </c>
      <c r="D34" s="15">
        <v>175000</v>
      </c>
      <c r="E34" s="15"/>
      <c r="F34" s="16"/>
      <c r="G34" s="20"/>
    </row>
    <row r="35" spans="1:7" x14ac:dyDescent="0.25">
      <c r="A35" s="10" t="s">
        <v>38</v>
      </c>
      <c r="B35" s="18" t="s">
        <v>69</v>
      </c>
      <c r="C35" s="14">
        <v>3.1666666666666665</v>
      </c>
      <c r="D35" s="15">
        <v>962600</v>
      </c>
      <c r="E35" s="15"/>
      <c r="F35" s="16"/>
      <c r="G35" s="20"/>
    </row>
    <row r="36" spans="1:7" x14ac:dyDescent="0.25">
      <c r="A36" s="10" t="s">
        <v>39</v>
      </c>
      <c r="B36" s="17">
        <v>27</v>
      </c>
      <c r="C36" s="14">
        <v>2</v>
      </c>
      <c r="D36" s="15">
        <v>426000</v>
      </c>
      <c r="E36" s="15"/>
      <c r="F36" s="16"/>
      <c r="G36" s="20"/>
    </row>
    <row r="37" spans="1:7" x14ac:dyDescent="0.25">
      <c r="A37" s="10" t="s">
        <v>40</v>
      </c>
      <c r="B37" s="18" t="s">
        <v>80</v>
      </c>
      <c r="C37" s="14">
        <v>2</v>
      </c>
      <c r="D37" s="15">
        <v>522000</v>
      </c>
      <c r="E37" s="15"/>
      <c r="F37" s="16"/>
      <c r="G37" s="20"/>
    </row>
    <row r="38" spans="1:7" x14ac:dyDescent="0.25">
      <c r="A38" s="10" t="s">
        <v>41</v>
      </c>
      <c r="B38" s="17">
        <v>30</v>
      </c>
      <c r="C38" s="14">
        <v>2</v>
      </c>
      <c r="D38" s="15">
        <v>426000</v>
      </c>
      <c r="E38" s="15"/>
      <c r="F38" s="16"/>
      <c r="G38" s="20"/>
    </row>
    <row r="39" spans="1:7" x14ac:dyDescent="0.25">
      <c r="A39" s="10" t="s">
        <v>42</v>
      </c>
      <c r="B39" s="18" t="s">
        <v>78</v>
      </c>
      <c r="C39" s="14">
        <v>2.8333333333333335</v>
      </c>
      <c r="D39" s="15">
        <v>462000</v>
      </c>
      <c r="E39" s="15"/>
      <c r="F39" s="16"/>
      <c r="G39" s="20"/>
    </row>
    <row r="40" spans="1:7" x14ac:dyDescent="0.25">
      <c r="A40" s="10" t="s">
        <v>43</v>
      </c>
      <c r="B40" s="17">
        <v>32</v>
      </c>
      <c r="C40" s="14">
        <v>3</v>
      </c>
      <c r="D40" s="15">
        <v>756000</v>
      </c>
      <c r="E40" s="15"/>
      <c r="F40" s="16"/>
      <c r="G40" s="20"/>
    </row>
    <row r="41" spans="1:7" x14ac:dyDescent="0.25">
      <c r="A41" s="10" t="s">
        <v>44</v>
      </c>
      <c r="B41" s="17">
        <v>33</v>
      </c>
      <c r="C41" s="14">
        <v>2</v>
      </c>
      <c r="D41" s="15">
        <v>456000</v>
      </c>
      <c r="E41" s="15"/>
      <c r="F41" s="16"/>
      <c r="G41" s="20"/>
    </row>
    <row r="42" spans="1:7" x14ac:dyDescent="0.25">
      <c r="A42" s="10" t="s">
        <v>45</v>
      </c>
      <c r="B42" s="18" t="s">
        <v>70</v>
      </c>
      <c r="C42" s="14">
        <v>2</v>
      </c>
      <c r="D42" s="19">
        <v>182000</v>
      </c>
      <c r="E42" s="19"/>
      <c r="F42" s="16"/>
      <c r="G42" s="20"/>
    </row>
    <row r="43" spans="1:7" x14ac:dyDescent="0.25">
      <c r="B43" s="17"/>
      <c r="C43" s="14"/>
      <c r="F43" s="16"/>
      <c r="G43" s="20"/>
    </row>
    <row r="44" spans="1:7" x14ac:dyDescent="0.25">
      <c r="A44" s="12" t="s">
        <v>46</v>
      </c>
      <c r="B44" s="17"/>
      <c r="C44" s="14"/>
      <c r="F44" s="16"/>
      <c r="G44" s="20"/>
    </row>
    <row r="45" spans="1:7" x14ac:dyDescent="0.25">
      <c r="A45" s="10" t="s">
        <v>47</v>
      </c>
      <c r="B45" s="18" t="s">
        <v>55</v>
      </c>
      <c r="C45" s="14">
        <v>3</v>
      </c>
      <c r="D45" s="15">
        <v>898000</v>
      </c>
      <c r="E45" s="15"/>
      <c r="F45" s="16"/>
      <c r="G45" s="20"/>
    </row>
    <row r="46" spans="1:7" x14ac:dyDescent="0.25">
      <c r="A46" s="10" t="s">
        <v>48</v>
      </c>
      <c r="B46" s="17">
        <v>36</v>
      </c>
      <c r="C46" s="14">
        <v>3</v>
      </c>
      <c r="D46" s="15">
        <v>564000</v>
      </c>
      <c r="E46" s="15"/>
      <c r="F46" s="16"/>
      <c r="G46" s="20"/>
    </row>
    <row r="47" spans="1:7" x14ac:dyDescent="0.25">
      <c r="A47" s="10" t="s">
        <v>49</v>
      </c>
      <c r="B47" s="17">
        <v>37</v>
      </c>
      <c r="C47" s="14">
        <v>4.166666666666667</v>
      </c>
      <c r="D47" s="15">
        <v>588000</v>
      </c>
      <c r="E47" s="15"/>
      <c r="F47" s="16"/>
      <c r="G47" s="20"/>
    </row>
    <row r="48" spans="1:7" x14ac:dyDescent="0.25">
      <c r="A48" s="10" t="s">
        <v>50</v>
      </c>
      <c r="B48" s="17">
        <v>38</v>
      </c>
      <c r="C48" s="14">
        <v>4.666666666666667</v>
      </c>
      <c r="D48" s="15">
        <v>1560400</v>
      </c>
      <c r="E48" s="15"/>
      <c r="F48" s="16"/>
      <c r="G48" s="20"/>
    </row>
    <row r="49" spans="1:7" x14ac:dyDescent="0.25">
      <c r="A49" s="10" t="s">
        <v>51</v>
      </c>
      <c r="B49" s="17">
        <v>39</v>
      </c>
      <c r="C49" s="14">
        <v>6</v>
      </c>
      <c r="D49" s="15">
        <v>900000</v>
      </c>
      <c r="E49" s="15"/>
      <c r="F49" s="16"/>
      <c r="G49" s="20"/>
    </row>
    <row r="50" spans="1:7" x14ac:dyDescent="0.25">
      <c r="A50" s="10" t="s">
        <v>52</v>
      </c>
      <c r="B50" s="17">
        <v>40</v>
      </c>
      <c r="C50" s="14">
        <f>5.16666666666667-3</f>
        <v>2.1666666666666696</v>
      </c>
      <c r="D50" s="15">
        <f>291200+13846</f>
        <v>305046</v>
      </c>
      <c r="E50" s="15"/>
      <c r="F50" s="16"/>
      <c r="G50" s="20"/>
    </row>
    <row r="51" spans="1:7" x14ac:dyDescent="0.25">
      <c r="A51" s="10" t="s">
        <v>53</v>
      </c>
      <c r="B51" s="17">
        <v>41</v>
      </c>
      <c r="C51" s="14">
        <v>5</v>
      </c>
      <c r="D51" s="15">
        <v>940000</v>
      </c>
      <c r="E51" s="15"/>
      <c r="F51" s="16"/>
      <c r="G51" s="20"/>
    </row>
    <row r="52" spans="1:7" x14ac:dyDescent="0.25">
      <c r="A52" s="10" t="s">
        <v>54</v>
      </c>
      <c r="B52" s="17">
        <v>42</v>
      </c>
      <c r="C52" s="14">
        <f>5.33333333333333-3</f>
        <v>2.3333333333333304</v>
      </c>
      <c r="D52" s="19">
        <f>1123600+25714</f>
        <v>1149314</v>
      </c>
      <c r="E52" s="19"/>
      <c r="F52" s="16"/>
      <c r="G52" s="20"/>
    </row>
    <row r="53" spans="1:7" x14ac:dyDescent="0.25">
      <c r="A53" s="10" t="s">
        <v>56</v>
      </c>
      <c r="C53" s="27">
        <f>SUM(C4:C11,C14:C30,C33:C42,C45:C52)</f>
        <v>172.66666666666666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E4DD-8674-48E4-80FB-263E219573A9}">
  <dimension ref="A1:FE50"/>
  <sheetViews>
    <sheetView zoomScaleNormal="100" workbookViewId="0">
      <selection activeCell="I53" sqref="I53"/>
    </sheetView>
  </sheetViews>
  <sheetFormatPr defaultRowHeight="15" x14ac:dyDescent="0.25"/>
  <cols>
    <col min="1" max="1" width="20.5703125" bestFit="1" customWidth="1"/>
    <col min="2" max="6" width="8.28515625" bestFit="1" customWidth="1"/>
    <col min="7" max="10" width="10" bestFit="1" customWidth="1"/>
    <col min="11" max="27" width="9.28515625" bestFit="1" customWidth="1"/>
    <col min="28" max="37" width="10" bestFit="1" customWidth="1"/>
    <col min="38" max="38" width="9.28515625" bestFit="1" customWidth="1"/>
    <col min="39" max="49" width="10" bestFit="1" customWidth="1"/>
    <col min="50" max="81" width="11" bestFit="1" customWidth="1"/>
    <col min="82" max="87" width="9.28515625" bestFit="1" customWidth="1"/>
    <col min="88" max="161" width="12" bestFit="1" customWidth="1"/>
  </cols>
  <sheetData>
    <row r="1" spans="1:161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</row>
    <row r="2" spans="1:161" x14ac:dyDescent="0.25">
      <c r="A2">
        <v>1</v>
      </c>
      <c r="B2">
        <v>220000</v>
      </c>
      <c r="C2">
        <v>220000</v>
      </c>
      <c r="D2">
        <v>220000</v>
      </c>
      <c r="E2">
        <v>220000</v>
      </c>
      <c r="F2">
        <v>220000</v>
      </c>
    </row>
    <row r="3" spans="1:161" x14ac:dyDescent="0.25">
      <c r="A3">
        <v>2</v>
      </c>
      <c r="G3">
        <v>174344.8</v>
      </c>
      <c r="H3">
        <v>174344.8</v>
      </c>
      <c r="I3">
        <v>174344.8</v>
      </c>
      <c r="J3">
        <v>174344.8</v>
      </c>
      <c r="K3">
        <v>174344.8</v>
      </c>
    </row>
    <row r="4" spans="1:161" x14ac:dyDescent="0.25">
      <c r="A4">
        <v>3</v>
      </c>
      <c r="M4">
        <v>140000</v>
      </c>
      <c r="N4">
        <v>140000</v>
      </c>
      <c r="O4">
        <v>140000</v>
      </c>
      <c r="P4">
        <v>140000</v>
      </c>
    </row>
    <row r="5" spans="1:161" x14ac:dyDescent="0.25">
      <c r="A5">
        <v>4</v>
      </c>
      <c r="Q5">
        <v>140000</v>
      </c>
      <c r="R5">
        <v>140000</v>
      </c>
      <c r="S5">
        <v>140000</v>
      </c>
      <c r="T5">
        <v>140000</v>
      </c>
    </row>
    <row r="6" spans="1:161" x14ac:dyDescent="0.25">
      <c r="A6">
        <v>5</v>
      </c>
      <c r="U6">
        <v>140000</v>
      </c>
      <c r="V6">
        <v>140000</v>
      </c>
      <c r="W6">
        <v>140000</v>
      </c>
      <c r="X6">
        <v>140000</v>
      </c>
      <c r="Y6">
        <v>140000</v>
      </c>
      <c r="Z6">
        <v>140000</v>
      </c>
      <c r="AA6">
        <v>140000</v>
      </c>
    </row>
    <row r="7" spans="1:161" x14ac:dyDescent="0.25">
      <c r="A7">
        <v>6</v>
      </c>
      <c r="AB7">
        <v>171317.1</v>
      </c>
      <c r="AC7">
        <v>171317.1</v>
      </c>
      <c r="AD7">
        <v>171317.1</v>
      </c>
      <c r="AE7">
        <v>171317.1</v>
      </c>
      <c r="AF7">
        <v>171317.1</v>
      </c>
      <c r="AG7">
        <v>171317.1</v>
      </c>
      <c r="AH7">
        <v>171317.1</v>
      </c>
      <c r="AI7">
        <v>171317.1</v>
      </c>
    </row>
    <row r="8" spans="1:161" x14ac:dyDescent="0.25">
      <c r="A8">
        <v>7</v>
      </c>
      <c r="AJ8">
        <v>384720.4</v>
      </c>
      <c r="AK8">
        <v>384720.4</v>
      </c>
      <c r="AL8">
        <v>384720.4</v>
      </c>
      <c r="AM8">
        <v>384720.4</v>
      </c>
    </row>
    <row r="9" spans="1:161" x14ac:dyDescent="0.25">
      <c r="A9">
        <v>8</v>
      </c>
      <c r="AO9">
        <v>220000</v>
      </c>
      <c r="AP9">
        <v>220000</v>
      </c>
      <c r="AQ9">
        <v>220000</v>
      </c>
      <c r="AR9">
        <v>220000</v>
      </c>
    </row>
    <row r="10" spans="1:161" x14ac:dyDescent="0.25">
      <c r="A10">
        <v>9</v>
      </c>
      <c r="AS10">
        <v>465000</v>
      </c>
      <c r="AT10">
        <v>465000</v>
      </c>
      <c r="AU10">
        <v>465000</v>
      </c>
    </row>
    <row r="11" spans="1:161" x14ac:dyDescent="0.25">
      <c r="A11">
        <v>10</v>
      </c>
      <c r="AV11">
        <v>248000</v>
      </c>
      <c r="AW11">
        <v>248000</v>
      </c>
      <c r="AX11">
        <v>248000</v>
      </c>
      <c r="AY11">
        <v>248000</v>
      </c>
    </row>
    <row r="12" spans="1:161" x14ac:dyDescent="0.25">
      <c r="A12">
        <v>11</v>
      </c>
      <c r="AZ12">
        <v>192000</v>
      </c>
      <c r="BA12">
        <v>192000</v>
      </c>
      <c r="BB12">
        <v>192000</v>
      </c>
      <c r="BC12">
        <v>192000</v>
      </c>
      <c r="BD12">
        <v>192000</v>
      </c>
      <c r="BE12">
        <v>192000</v>
      </c>
      <c r="BF12">
        <v>192000</v>
      </c>
    </row>
    <row r="13" spans="1:161" x14ac:dyDescent="0.25">
      <c r="A13">
        <v>12</v>
      </c>
      <c r="BG13">
        <v>192000</v>
      </c>
      <c r="BH13">
        <v>192000</v>
      </c>
      <c r="BI13">
        <v>192000</v>
      </c>
      <c r="BJ13">
        <v>192000</v>
      </c>
      <c r="BK13">
        <v>192000</v>
      </c>
    </row>
    <row r="14" spans="1:161" x14ac:dyDescent="0.25">
      <c r="A14">
        <v>13</v>
      </c>
      <c r="BL14">
        <v>192000</v>
      </c>
      <c r="BM14">
        <v>192000</v>
      </c>
      <c r="BN14">
        <v>192000</v>
      </c>
      <c r="BO14">
        <v>192000</v>
      </c>
      <c r="BP14">
        <v>192000</v>
      </c>
      <c r="BQ14">
        <v>192000</v>
      </c>
    </row>
    <row r="15" spans="1:161" x14ac:dyDescent="0.25">
      <c r="A15">
        <v>14</v>
      </c>
      <c r="BR15">
        <v>144000</v>
      </c>
      <c r="BS15">
        <v>144000</v>
      </c>
      <c r="BT15">
        <v>144000</v>
      </c>
      <c r="BU15">
        <v>144000</v>
      </c>
      <c r="BV15">
        <v>144000</v>
      </c>
      <c r="BW15">
        <v>144000</v>
      </c>
    </row>
    <row r="16" spans="1:161" x14ac:dyDescent="0.25">
      <c r="A16">
        <v>15</v>
      </c>
      <c r="BX16">
        <v>365077.7</v>
      </c>
      <c r="BY16">
        <v>365077.7</v>
      </c>
    </row>
    <row r="17" spans="1:119" x14ac:dyDescent="0.25">
      <c r="A17">
        <v>16</v>
      </c>
      <c r="CA17">
        <v>149095.29999999999</v>
      </c>
      <c r="CB17">
        <v>149095.29999999999</v>
      </c>
      <c r="CC17">
        <v>149095.29999999999</v>
      </c>
      <c r="CD17">
        <v>149095.29999999999</v>
      </c>
    </row>
    <row r="18" spans="1:119" x14ac:dyDescent="0.25">
      <c r="A18">
        <v>17</v>
      </c>
      <c r="CE18">
        <v>228000</v>
      </c>
      <c r="CF18">
        <v>228000</v>
      </c>
      <c r="CG18">
        <v>228000</v>
      </c>
      <c r="CH18">
        <v>228000</v>
      </c>
      <c r="CI18">
        <v>228000</v>
      </c>
    </row>
    <row r="19" spans="1:119" x14ac:dyDescent="0.25">
      <c r="A19">
        <v>18</v>
      </c>
      <c r="CJ19">
        <v>84571.43</v>
      </c>
      <c r="CK19">
        <v>84571.43</v>
      </c>
      <c r="CL19">
        <v>84571.43</v>
      </c>
      <c r="CM19">
        <v>84571.43</v>
      </c>
    </row>
    <row r="20" spans="1:119" x14ac:dyDescent="0.25">
      <c r="A20">
        <v>19</v>
      </c>
      <c r="CN20">
        <v>56000</v>
      </c>
      <c r="CO20">
        <v>56000</v>
      </c>
      <c r="CP20">
        <v>56000</v>
      </c>
      <c r="CQ20">
        <v>56000</v>
      </c>
    </row>
    <row r="21" spans="1:119" x14ac:dyDescent="0.25">
      <c r="A21">
        <v>20</v>
      </c>
      <c r="CR21">
        <v>200000</v>
      </c>
      <c r="CS21">
        <v>200000</v>
      </c>
      <c r="CT21">
        <v>200000</v>
      </c>
      <c r="CU21">
        <v>200000</v>
      </c>
      <c r="CV21">
        <v>200000</v>
      </c>
    </row>
    <row r="22" spans="1:119" x14ac:dyDescent="0.25">
      <c r="A22">
        <v>21</v>
      </c>
      <c r="CJ22">
        <v>138657.29999999999</v>
      </c>
      <c r="CK22">
        <v>138657.29999999999</v>
      </c>
    </row>
    <row r="23" spans="1:119" x14ac:dyDescent="0.25">
      <c r="A23">
        <v>22</v>
      </c>
      <c r="CL23">
        <v>200000</v>
      </c>
      <c r="CM23">
        <v>200000</v>
      </c>
      <c r="CN23">
        <v>200000</v>
      </c>
      <c r="CO23">
        <v>200000</v>
      </c>
    </row>
    <row r="24" spans="1:119" x14ac:dyDescent="0.25">
      <c r="A24">
        <v>23</v>
      </c>
      <c r="CP24">
        <v>228000</v>
      </c>
      <c r="CQ24">
        <v>228000</v>
      </c>
      <c r="CR24">
        <v>228000</v>
      </c>
      <c r="CS24">
        <v>228000</v>
      </c>
      <c r="CT24">
        <v>228000</v>
      </c>
      <c r="CU24">
        <v>228000</v>
      </c>
    </row>
    <row r="25" spans="1:119" x14ac:dyDescent="0.25">
      <c r="A25">
        <v>24</v>
      </c>
      <c r="CW25">
        <v>140000</v>
      </c>
      <c r="CX25">
        <v>140000</v>
      </c>
      <c r="CY25">
        <v>140000</v>
      </c>
      <c r="CZ25">
        <v>140000</v>
      </c>
      <c r="DA25">
        <v>140000</v>
      </c>
    </row>
    <row r="26" spans="1:119" x14ac:dyDescent="0.25">
      <c r="A26">
        <v>25</v>
      </c>
      <c r="DB26">
        <v>595848.6</v>
      </c>
      <c r="DC26">
        <v>595848.6</v>
      </c>
    </row>
    <row r="27" spans="1:119" x14ac:dyDescent="0.25">
      <c r="A27">
        <v>26</v>
      </c>
      <c r="DE27">
        <v>175000</v>
      </c>
      <c r="DF27">
        <v>175000</v>
      </c>
    </row>
    <row r="28" spans="1:119" x14ac:dyDescent="0.25">
      <c r="A28">
        <v>27</v>
      </c>
      <c r="DG28">
        <v>87500</v>
      </c>
      <c r="DH28">
        <v>87500</v>
      </c>
    </row>
    <row r="29" spans="1:119" x14ac:dyDescent="0.25">
      <c r="A29">
        <v>28</v>
      </c>
      <c r="DI29">
        <v>300812.5</v>
      </c>
      <c r="DJ29">
        <v>300812.5</v>
      </c>
      <c r="DK29">
        <v>300812.5</v>
      </c>
    </row>
    <row r="30" spans="1:119" x14ac:dyDescent="0.25">
      <c r="A30">
        <v>29</v>
      </c>
      <c r="DI30">
        <v>213000</v>
      </c>
      <c r="DJ30">
        <v>213000</v>
      </c>
    </row>
    <row r="31" spans="1:119" x14ac:dyDescent="0.25">
      <c r="A31">
        <v>30</v>
      </c>
      <c r="DL31">
        <v>261000</v>
      </c>
      <c r="DM31">
        <v>261000</v>
      </c>
    </row>
    <row r="32" spans="1:119" x14ac:dyDescent="0.25">
      <c r="A32">
        <v>31</v>
      </c>
      <c r="DN32">
        <v>213000</v>
      </c>
      <c r="DO32">
        <v>213000</v>
      </c>
    </row>
    <row r="33" spans="1:161" x14ac:dyDescent="0.25">
      <c r="A33">
        <v>32</v>
      </c>
      <c r="DP33">
        <v>165000</v>
      </c>
      <c r="DQ33">
        <v>165000</v>
      </c>
    </row>
    <row r="34" spans="1:161" x14ac:dyDescent="0.25">
      <c r="A34">
        <v>33</v>
      </c>
      <c r="DS34">
        <v>252000</v>
      </c>
      <c r="DT34">
        <v>252000</v>
      </c>
      <c r="DU34">
        <v>252000</v>
      </c>
    </row>
    <row r="35" spans="1:161" x14ac:dyDescent="0.25">
      <c r="A35">
        <v>34</v>
      </c>
      <c r="DV35">
        <v>228000</v>
      </c>
      <c r="DW35">
        <v>228000</v>
      </c>
    </row>
    <row r="36" spans="1:161" x14ac:dyDescent="0.25">
      <c r="A36">
        <v>35</v>
      </c>
      <c r="DX36">
        <v>91000</v>
      </c>
      <c r="DY36">
        <v>91000</v>
      </c>
    </row>
    <row r="37" spans="1:161" x14ac:dyDescent="0.25">
      <c r="A37">
        <v>36</v>
      </c>
      <c r="DZ37">
        <v>299333.3</v>
      </c>
      <c r="EA37">
        <v>299333.3</v>
      </c>
      <c r="EB37">
        <v>299333.3</v>
      </c>
    </row>
    <row r="38" spans="1:161" x14ac:dyDescent="0.25">
      <c r="A38">
        <v>37</v>
      </c>
      <c r="EC38">
        <v>188000</v>
      </c>
      <c r="ED38">
        <v>188000</v>
      </c>
      <c r="EE38">
        <v>188000</v>
      </c>
    </row>
    <row r="39" spans="1:161" x14ac:dyDescent="0.25">
      <c r="A39">
        <v>38</v>
      </c>
      <c r="EF39">
        <v>140000</v>
      </c>
      <c r="EG39">
        <v>140000</v>
      </c>
      <c r="EH39">
        <v>140000</v>
      </c>
      <c r="EI39">
        <v>140000</v>
      </c>
    </row>
    <row r="40" spans="1:161" x14ac:dyDescent="0.25">
      <c r="A40">
        <v>39</v>
      </c>
      <c r="EJ40">
        <v>332000</v>
      </c>
      <c r="EK40">
        <v>332000</v>
      </c>
      <c r="EL40">
        <v>332000</v>
      </c>
      <c r="EM40">
        <v>332000</v>
      </c>
    </row>
    <row r="41" spans="1:161" x14ac:dyDescent="0.25">
      <c r="A41">
        <v>40</v>
      </c>
      <c r="EO41">
        <v>150000</v>
      </c>
      <c r="EP41">
        <v>150000</v>
      </c>
      <c r="EQ41">
        <v>150000</v>
      </c>
      <c r="ER41">
        <v>150000</v>
      </c>
      <c r="ES41">
        <v>150000</v>
      </c>
      <c r="ET41">
        <v>150000</v>
      </c>
    </row>
    <row r="42" spans="1:161" x14ac:dyDescent="0.25">
      <c r="A42">
        <v>41</v>
      </c>
      <c r="EU42">
        <v>138657.29999999999</v>
      </c>
      <c r="EV42">
        <v>138657.29999999999</v>
      </c>
    </row>
    <row r="43" spans="1:161" x14ac:dyDescent="0.25">
      <c r="A43">
        <v>42</v>
      </c>
      <c r="EW43">
        <v>188000</v>
      </c>
      <c r="EX43">
        <v>188000</v>
      </c>
      <c r="EY43">
        <v>188000</v>
      </c>
      <c r="EZ43">
        <v>188000</v>
      </c>
      <c r="FA43">
        <v>188000</v>
      </c>
    </row>
    <row r="44" spans="1:161" x14ac:dyDescent="0.25">
      <c r="A44">
        <v>43</v>
      </c>
      <c r="FB44">
        <v>499701.8</v>
      </c>
      <c r="FC44">
        <v>499701.8</v>
      </c>
    </row>
    <row r="45" spans="1:161" x14ac:dyDescent="0.25">
      <c r="A45" t="s">
        <v>266</v>
      </c>
      <c r="B45">
        <f>SUM(B2:B44)</f>
        <v>220000</v>
      </c>
      <c r="C45">
        <f t="shared" ref="C45:BN45" si="0">SUM(C2:C44)</f>
        <v>220000</v>
      </c>
      <c r="D45">
        <f t="shared" si="0"/>
        <v>220000</v>
      </c>
      <c r="E45">
        <f t="shared" si="0"/>
        <v>220000</v>
      </c>
      <c r="F45">
        <f t="shared" si="0"/>
        <v>220000</v>
      </c>
      <c r="G45">
        <f t="shared" si="0"/>
        <v>174344.8</v>
      </c>
      <c r="H45">
        <f t="shared" si="0"/>
        <v>174344.8</v>
      </c>
      <c r="I45">
        <f t="shared" si="0"/>
        <v>174344.8</v>
      </c>
      <c r="J45">
        <f t="shared" si="0"/>
        <v>174344.8</v>
      </c>
      <c r="K45">
        <f t="shared" si="0"/>
        <v>174344.8</v>
      </c>
      <c r="L45">
        <f t="shared" si="0"/>
        <v>0</v>
      </c>
      <c r="M45">
        <f t="shared" si="0"/>
        <v>140000</v>
      </c>
      <c r="N45">
        <f t="shared" si="0"/>
        <v>140000</v>
      </c>
      <c r="O45">
        <f t="shared" si="0"/>
        <v>140000</v>
      </c>
      <c r="P45">
        <f t="shared" si="0"/>
        <v>140000</v>
      </c>
      <c r="Q45">
        <f t="shared" si="0"/>
        <v>140000</v>
      </c>
      <c r="R45">
        <f t="shared" si="0"/>
        <v>140000</v>
      </c>
      <c r="S45">
        <f t="shared" si="0"/>
        <v>140000</v>
      </c>
      <c r="T45">
        <f t="shared" si="0"/>
        <v>140000</v>
      </c>
      <c r="U45">
        <f t="shared" si="0"/>
        <v>140000</v>
      </c>
      <c r="V45">
        <f t="shared" si="0"/>
        <v>140000</v>
      </c>
      <c r="W45">
        <f t="shared" si="0"/>
        <v>140000</v>
      </c>
      <c r="X45">
        <f t="shared" si="0"/>
        <v>140000</v>
      </c>
      <c r="Y45">
        <f t="shared" si="0"/>
        <v>140000</v>
      </c>
      <c r="Z45">
        <f t="shared" si="0"/>
        <v>140000</v>
      </c>
      <c r="AA45">
        <f t="shared" si="0"/>
        <v>140000</v>
      </c>
      <c r="AB45">
        <f t="shared" si="0"/>
        <v>171317.1</v>
      </c>
      <c r="AC45">
        <f t="shared" si="0"/>
        <v>171317.1</v>
      </c>
      <c r="AD45">
        <f t="shared" si="0"/>
        <v>171317.1</v>
      </c>
      <c r="AE45">
        <f t="shared" si="0"/>
        <v>171317.1</v>
      </c>
      <c r="AF45">
        <f t="shared" si="0"/>
        <v>171317.1</v>
      </c>
      <c r="AG45">
        <f t="shared" si="0"/>
        <v>171317.1</v>
      </c>
      <c r="AH45">
        <f t="shared" si="0"/>
        <v>171317.1</v>
      </c>
      <c r="AI45">
        <f t="shared" si="0"/>
        <v>171317.1</v>
      </c>
      <c r="AJ45">
        <f t="shared" si="0"/>
        <v>384720.4</v>
      </c>
      <c r="AK45">
        <f t="shared" si="0"/>
        <v>384720.4</v>
      </c>
      <c r="AL45">
        <f t="shared" si="0"/>
        <v>384720.4</v>
      </c>
      <c r="AM45">
        <f t="shared" si="0"/>
        <v>384720.4</v>
      </c>
      <c r="AN45">
        <f t="shared" si="0"/>
        <v>0</v>
      </c>
      <c r="AO45">
        <f t="shared" si="0"/>
        <v>220000</v>
      </c>
      <c r="AP45">
        <f t="shared" si="0"/>
        <v>220000</v>
      </c>
      <c r="AQ45">
        <f t="shared" si="0"/>
        <v>220000</v>
      </c>
      <c r="AR45">
        <f t="shared" si="0"/>
        <v>220000</v>
      </c>
      <c r="AS45">
        <f t="shared" si="0"/>
        <v>465000</v>
      </c>
      <c r="AT45">
        <f t="shared" si="0"/>
        <v>465000</v>
      </c>
      <c r="AU45">
        <f t="shared" si="0"/>
        <v>465000</v>
      </c>
      <c r="AV45">
        <f t="shared" si="0"/>
        <v>248000</v>
      </c>
      <c r="AW45">
        <f t="shared" si="0"/>
        <v>248000</v>
      </c>
      <c r="AX45">
        <f t="shared" si="0"/>
        <v>248000</v>
      </c>
      <c r="AY45">
        <f t="shared" si="0"/>
        <v>248000</v>
      </c>
      <c r="AZ45">
        <f t="shared" si="0"/>
        <v>192000</v>
      </c>
      <c r="BA45">
        <f t="shared" si="0"/>
        <v>192000</v>
      </c>
      <c r="BB45">
        <f t="shared" si="0"/>
        <v>192000</v>
      </c>
      <c r="BC45">
        <f t="shared" si="0"/>
        <v>192000</v>
      </c>
      <c r="BD45">
        <f t="shared" si="0"/>
        <v>192000</v>
      </c>
      <c r="BE45">
        <f t="shared" si="0"/>
        <v>192000</v>
      </c>
      <c r="BF45">
        <f t="shared" si="0"/>
        <v>192000</v>
      </c>
      <c r="BG45">
        <f t="shared" si="0"/>
        <v>192000</v>
      </c>
      <c r="BH45">
        <f t="shared" si="0"/>
        <v>192000</v>
      </c>
      <c r="BI45">
        <f t="shared" si="0"/>
        <v>192000</v>
      </c>
      <c r="BJ45">
        <f t="shared" si="0"/>
        <v>192000</v>
      </c>
      <c r="BK45">
        <f t="shared" si="0"/>
        <v>192000</v>
      </c>
      <c r="BL45">
        <f t="shared" si="0"/>
        <v>192000</v>
      </c>
      <c r="BM45">
        <f t="shared" si="0"/>
        <v>192000</v>
      </c>
      <c r="BN45">
        <f t="shared" si="0"/>
        <v>192000</v>
      </c>
      <c r="BO45">
        <f t="shared" ref="BO45:DZ45" si="1">SUM(BO2:BO44)</f>
        <v>192000</v>
      </c>
      <c r="BP45">
        <f t="shared" si="1"/>
        <v>192000</v>
      </c>
      <c r="BQ45">
        <f t="shared" si="1"/>
        <v>192000</v>
      </c>
      <c r="BR45">
        <f t="shared" si="1"/>
        <v>144000</v>
      </c>
      <c r="BS45">
        <f t="shared" si="1"/>
        <v>144000</v>
      </c>
      <c r="BT45">
        <f t="shared" si="1"/>
        <v>144000</v>
      </c>
      <c r="BU45">
        <f t="shared" si="1"/>
        <v>144000</v>
      </c>
      <c r="BV45">
        <f t="shared" si="1"/>
        <v>144000</v>
      </c>
      <c r="BW45">
        <f t="shared" si="1"/>
        <v>144000</v>
      </c>
      <c r="BX45">
        <f t="shared" si="1"/>
        <v>365077.7</v>
      </c>
      <c r="BY45">
        <f t="shared" si="1"/>
        <v>365077.7</v>
      </c>
      <c r="BZ45">
        <f t="shared" si="1"/>
        <v>0</v>
      </c>
      <c r="CA45">
        <f t="shared" si="1"/>
        <v>149095.29999999999</v>
      </c>
      <c r="CB45">
        <f t="shared" si="1"/>
        <v>149095.29999999999</v>
      </c>
      <c r="CC45">
        <f t="shared" si="1"/>
        <v>149095.29999999999</v>
      </c>
      <c r="CD45">
        <f t="shared" si="1"/>
        <v>149095.29999999999</v>
      </c>
      <c r="CE45">
        <f t="shared" si="1"/>
        <v>228000</v>
      </c>
      <c r="CF45">
        <f t="shared" si="1"/>
        <v>228000</v>
      </c>
      <c r="CG45">
        <f t="shared" si="1"/>
        <v>228000</v>
      </c>
      <c r="CH45">
        <f t="shared" si="1"/>
        <v>228000</v>
      </c>
      <c r="CI45">
        <f t="shared" si="1"/>
        <v>228000</v>
      </c>
      <c r="CJ45">
        <f t="shared" si="1"/>
        <v>223228.72999999998</v>
      </c>
      <c r="CK45">
        <f t="shared" si="1"/>
        <v>223228.72999999998</v>
      </c>
      <c r="CL45">
        <f t="shared" si="1"/>
        <v>284571.43</v>
      </c>
      <c r="CM45">
        <f t="shared" si="1"/>
        <v>284571.43</v>
      </c>
      <c r="CN45">
        <f t="shared" si="1"/>
        <v>256000</v>
      </c>
      <c r="CO45">
        <f t="shared" si="1"/>
        <v>256000</v>
      </c>
      <c r="CP45">
        <f t="shared" si="1"/>
        <v>284000</v>
      </c>
      <c r="CQ45">
        <f t="shared" si="1"/>
        <v>284000</v>
      </c>
      <c r="CR45">
        <f t="shared" si="1"/>
        <v>428000</v>
      </c>
      <c r="CS45">
        <f t="shared" si="1"/>
        <v>428000</v>
      </c>
      <c r="CT45">
        <f t="shared" si="1"/>
        <v>428000</v>
      </c>
      <c r="CU45">
        <f t="shared" si="1"/>
        <v>428000</v>
      </c>
      <c r="CV45">
        <f t="shared" si="1"/>
        <v>200000</v>
      </c>
      <c r="CW45">
        <f t="shared" si="1"/>
        <v>140000</v>
      </c>
      <c r="CX45">
        <f t="shared" si="1"/>
        <v>140000</v>
      </c>
      <c r="CY45">
        <f t="shared" si="1"/>
        <v>140000</v>
      </c>
      <c r="CZ45">
        <f t="shared" si="1"/>
        <v>140000</v>
      </c>
      <c r="DA45">
        <f t="shared" si="1"/>
        <v>140000</v>
      </c>
      <c r="DB45">
        <f t="shared" si="1"/>
        <v>595848.6</v>
      </c>
      <c r="DC45">
        <f t="shared" si="1"/>
        <v>595848.6</v>
      </c>
      <c r="DD45">
        <f t="shared" si="1"/>
        <v>0</v>
      </c>
      <c r="DE45">
        <f t="shared" si="1"/>
        <v>175000</v>
      </c>
      <c r="DF45">
        <f t="shared" si="1"/>
        <v>175000</v>
      </c>
      <c r="DG45">
        <f t="shared" si="1"/>
        <v>87500</v>
      </c>
      <c r="DH45">
        <f t="shared" si="1"/>
        <v>87500</v>
      </c>
      <c r="DI45">
        <f t="shared" si="1"/>
        <v>513812.5</v>
      </c>
      <c r="DJ45">
        <f t="shared" si="1"/>
        <v>513812.5</v>
      </c>
      <c r="DK45">
        <f t="shared" si="1"/>
        <v>300812.5</v>
      </c>
      <c r="DL45">
        <f t="shared" si="1"/>
        <v>261000</v>
      </c>
      <c r="DM45">
        <f t="shared" si="1"/>
        <v>261000</v>
      </c>
      <c r="DN45">
        <f t="shared" si="1"/>
        <v>213000</v>
      </c>
      <c r="DO45">
        <f t="shared" si="1"/>
        <v>213000</v>
      </c>
      <c r="DP45">
        <f t="shared" si="1"/>
        <v>165000</v>
      </c>
      <c r="DQ45">
        <f t="shared" si="1"/>
        <v>165000</v>
      </c>
      <c r="DR45">
        <f t="shared" si="1"/>
        <v>0</v>
      </c>
      <c r="DS45">
        <f t="shared" si="1"/>
        <v>252000</v>
      </c>
      <c r="DT45">
        <f t="shared" si="1"/>
        <v>252000</v>
      </c>
      <c r="DU45">
        <f t="shared" si="1"/>
        <v>252000</v>
      </c>
      <c r="DV45">
        <f t="shared" si="1"/>
        <v>228000</v>
      </c>
      <c r="DW45">
        <f t="shared" si="1"/>
        <v>228000</v>
      </c>
      <c r="DX45">
        <f t="shared" si="1"/>
        <v>91000</v>
      </c>
      <c r="DY45">
        <f t="shared" si="1"/>
        <v>91000</v>
      </c>
      <c r="DZ45">
        <f t="shared" si="1"/>
        <v>299333.3</v>
      </c>
      <c r="EA45">
        <f t="shared" ref="EA45:FE45" si="2">SUM(EA2:EA44)</f>
        <v>299333.3</v>
      </c>
      <c r="EB45">
        <f t="shared" si="2"/>
        <v>299333.3</v>
      </c>
      <c r="EC45">
        <f t="shared" si="2"/>
        <v>188000</v>
      </c>
      <c r="ED45">
        <f t="shared" si="2"/>
        <v>188000</v>
      </c>
      <c r="EE45">
        <f t="shared" si="2"/>
        <v>188000</v>
      </c>
      <c r="EF45">
        <f t="shared" si="2"/>
        <v>140000</v>
      </c>
      <c r="EG45">
        <f t="shared" si="2"/>
        <v>140000</v>
      </c>
      <c r="EH45">
        <f t="shared" si="2"/>
        <v>140000</v>
      </c>
      <c r="EI45">
        <f t="shared" si="2"/>
        <v>140000</v>
      </c>
      <c r="EJ45">
        <f t="shared" si="2"/>
        <v>332000</v>
      </c>
      <c r="EK45">
        <f t="shared" si="2"/>
        <v>332000</v>
      </c>
      <c r="EL45">
        <f t="shared" si="2"/>
        <v>332000</v>
      </c>
      <c r="EM45">
        <f t="shared" si="2"/>
        <v>332000</v>
      </c>
      <c r="EN45">
        <f t="shared" si="2"/>
        <v>0</v>
      </c>
      <c r="EO45">
        <f t="shared" si="2"/>
        <v>150000</v>
      </c>
      <c r="EP45">
        <f t="shared" si="2"/>
        <v>150000</v>
      </c>
      <c r="EQ45">
        <f t="shared" si="2"/>
        <v>150000</v>
      </c>
      <c r="ER45">
        <f t="shared" si="2"/>
        <v>150000</v>
      </c>
      <c r="ES45">
        <f t="shared" si="2"/>
        <v>150000</v>
      </c>
      <c r="ET45">
        <f t="shared" si="2"/>
        <v>150000</v>
      </c>
      <c r="EU45">
        <f t="shared" si="2"/>
        <v>138657.29999999999</v>
      </c>
      <c r="EV45">
        <f t="shared" si="2"/>
        <v>138657.29999999999</v>
      </c>
      <c r="EW45">
        <f t="shared" si="2"/>
        <v>188000</v>
      </c>
      <c r="EX45">
        <f t="shared" si="2"/>
        <v>188000</v>
      </c>
      <c r="EY45">
        <f t="shared" si="2"/>
        <v>188000</v>
      </c>
      <c r="EZ45">
        <f t="shared" si="2"/>
        <v>188000</v>
      </c>
      <c r="FA45">
        <f t="shared" si="2"/>
        <v>188000</v>
      </c>
      <c r="FB45">
        <f t="shared" si="2"/>
        <v>499701.8</v>
      </c>
      <c r="FC45">
        <f t="shared" si="2"/>
        <v>499701.8</v>
      </c>
      <c r="FD45">
        <f t="shared" si="2"/>
        <v>0</v>
      </c>
      <c r="FE45">
        <f t="shared" si="2"/>
        <v>0</v>
      </c>
    </row>
    <row r="46" spans="1:161" x14ac:dyDescent="0.25">
      <c r="A46" t="s">
        <v>267</v>
      </c>
      <c r="B46">
        <f>B45</f>
        <v>220000</v>
      </c>
      <c r="C46">
        <f>B46+C45</f>
        <v>440000</v>
      </c>
      <c r="D46">
        <f t="shared" ref="D46:BO46" si="3">C46+D45</f>
        <v>660000</v>
      </c>
      <c r="E46">
        <f t="shared" si="3"/>
        <v>880000</v>
      </c>
      <c r="F46">
        <f t="shared" si="3"/>
        <v>1100000</v>
      </c>
      <c r="G46">
        <f t="shared" si="3"/>
        <v>1274344.8</v>
      </c>
      <c r="H46">
        <f t="shared" si="3"/>
        <v>1448689.6</v>
      </c>
      <c r="I46">
        <f t="shared" si="3"/>
        <v>1623034.4000000001</v>
      </c>
      <c r="J46">
        <f t="shared" si="3"/>
        <v>1797379.2000000002</v>
      </c>
      <c r="K46">
        <f t="shared" si="3"/>
        <v>1971724.0000000002</v>
      </c>
      <c r="L46">
        <f t="shared" si="3"/>
        <v>1971724.0000000002</v>
      </c>
      <c r="M46">
        <f t="shared" si="3"/>
        <v>2111724</v>
      </c>
      <c r="N46">
        <f t="shared" si="3"/>
        <v>2251724</v>
      </c>
      <c r="O46">
        <f t="shared" si="3"/>
        <v>2391724</v>
      </c>
      <c r="P46">
        <f t="shared" si="3"/>
        <v>2531724</v>
      </c>
      <c r="Q46">
        <f t="shared" si="3"/>
        <v>2671724</v>
      </c>
      <c r="R46">
        <f t="shared" si="3"/>
        <v>2811724</v>
      </c>
      <c r="S46">
        <f t="shared" si="3"/>
        <v>2951724</v>
      </c>
      <c r="T46">
        <f t="shared" si="3"/>
        <v>3091724</v>
      </c>
      <c r="U46">
        <f t="shared" si="3"/>
        <v>3231724</v>
      </c>
      <c r="V46">
        <f t="shared" si="3"/>
        <v>3371724</v>
      </c>
      <c r="W46">
        <f t="shared" si="3"/>
        <v>3511724</v>
      </c>
      <c r="X46">
        <f t="shared" si="3"/>
        <v>3651724</v>
      </c>
      <c r="Y46">
        <f t="shared" si="3"/>
        <v>3791724</v>
      </c>
      <c r="Z46">
        <f t="shared" si="3"/>
        <v>3931724</v>
      </c>
      <c r="AA46">
        <f t="shared" si="3"/>
        <v>4071724</v>
      </c>
      <c r="AB46">
        <f t="shared" si="3"/>
        <v>4243041.0999999996</v>
      </c>
      <c r="AC46">
        <f t="shared" si="3"/>
        <v>4414358.1999999993</v>
      </c>
      <c r="AD46">
        <f t="shared" si="3"/>
        <v>4585675.2999999989</v>
      </c>
      <c r="AE46">
        <f t="shared" si="3"/>
        <v>4756992.3999999985</v>
      </c>
      <c r="AF46">
        <f t="shared" si="3"/>
        <v>4928309.4999999981</v>
      </c>
      <c r="AG46">
        <f t="shared" si="3"/>
        <v>5099626.5999999978</v>
      </c>
      <c r="AH46">
        <f t="shared" si="3"/>
        <v>5270943.6999999974</v>
      </c>
      <c r="AI46">
        <f t="shared" si="3"/>
        <v>5442260.799999997</v>
      </c>
      <c r="AJ46">
        <f t="shared" si="3"/>
        <v>5826981.1999999974</v>
      </c>
      <c r="AK46">
        <f t="shared" si="3"/>
        <v>6211701.5999999978</v>
      </c>
      <c r="AL46">
        <f t="shared" si="3"/>
        <v>6596421.9999999981</v>
      </c>
      <c r="AM46">
        <f t="shared" si="3"/>
        <v>6981142.3999999985</v>
      </c>
      <c r="AN46">
        <f t="shared" si="3"/>
        <v>6981142.3999999985</v>
      </c>
      <c r="AO46">
        <f t="shared" si="3"/>
        <v>7201142.3999999985</v>
      </c>
      <c r="AP46">
        <f t="shared" si="3"/>
        <v>7421142.3999999985</v>
      </c>
      <c r="AQ46">
        <f t="shared" si="3"/>
        <v>7641142.3999999985</v>
      </c>
      <c r="AR46">
        <f t="shared" si="3"/>
        <v>7861142.3999999985</v>
      </c>
      <c r="AS46">
        <f t="shared" si="3"/>
        <v>8326142.3999999985</v>
      </c>
      <c r="AT46">
        <f t="shared" si="3"/>
        <v>8791142.3999999985</v>
      </c>
      <c r="AU46">
        <f t="shared" si="3"/>
        <v>9256142.3999999985</v>
      </c>
      <c r="AV46">
        <f t="shared" si="3"/>
        <v>9504142.3999999985</v>
      </c>
      <c r="AW46">
        <f t="shared" si="3"/>
        <v>9752142.3999999985</v>
      </c>
      <c r="AX46">
        <f t="shared" si="3"/>
        <v>10000142.399999999</v>
      </c>
      <c r="AY46">
        <f t="shared" si="3"/>
        <v>10248142.399999999</v>
      </c>
      <c r="AZ46">
        <f t="shared" si="3"/>
        <v>10440142.399999999</v>
      </c>
      <c r="BA46">
        <f t="shared" si="3"/>
        <v>10632142.399999999</v>
      </c>
      <c r="BB46">
        <f t="shared" si="3"/>
        <v>10824142.399999999</v>
      </c>
      <c r="BC46">
        <f t="shared" si="3"/>
        <v>11016142.399999999</v>
      </c>
      <c r="BD46">
        <f t="shared" si="3"/>
        <v>11208142.399999999</v>
      </c>
      <c r="BE46">
        <f t="shared" si="3"/>
        <v>11400142.399999999</v>
      </c>
      <c r="BF46">
        <f t="shared" si="3"/>
        <v>11592142.399999999</v>
      </c>
      <c r="BG46">
        <f t="shared" si="3"/>
        <v>11784142.399999999</v>
      </c>
      <c r="BH46">
        <f t="shared" si="3"/>
        <v>11976142.399999999</v>
      </c>
      <c r="BI46">
        <f t="shared" si="3"/>
        <v>12168142.399999999</v>
      </c>
      <c r="BJ46">
        <f t="shared" si="3"/>
        <v>12360142.399999999</v>
      </c>
      <c r="BK46">
        <f t="shared" si="3"/>
        <v>12552142.399999999</v>
      </c>
      <c r="BL46">
        <f t="shared" si="3"/>
        <v>12744142.399999999</v>
      </c>
      <c r="BM46">
        <f t="shared" si="3"/>
        <v>12936142.399999999</v>
      </c>
      <c r="BN46">
        <f t="shared" si="3"/>
        <v>13128142.399999999</v>
      </c>
      <c r="BO46">
        <f t="shared" si="3"/>
        <v>13320142.399999999</v>
      </c>
      <c r="BP46">
        <f t="shared" ref="BP46:EA46" si="4">BO46+BP45</f>
        <v>13512142.399999999</v>
      </c>
      <c r="BQ46">
        <f t="shared" si="4"/>
        <v>13704142.399999999</v>
      </c>
      <c r="BR46">
        <f t="shared" si="4"/>
        <v>13848142.399999999</v>
      </c>
      <c r="BS46">
        <f t="shared" si="4"/>
        <v>13992142.399999999</v>
      </c>
      <c r="BT46">
        <f t="shared" si="4"/>
        <v>14136142.399999999</v>
      </c>
      <c r="BU46">
        <f t="shared" si="4"/>
        <v>14280142.399999999</v>
      </c>
      <c r="BV46">
        <f t="shared" si="4"/>
        <v>14424142.399999999</v>
      </c>
      <c r="BW46">
        <f t="shared" si="4"/>
        <v>14568142.399999999</v>
      </c>
      <c r="BX46">
        <f t="shared" si="4"/>
        <v>14933220.099999998</v>
      </c>
      <c r="BY46">
        <f t="shared" si="4"/>
        <v>15298297.799999997</v>
      </c>
      <c r="BZ46">
        <f t="shared" si="4"/>
        <v>15298297.799999997</v>
      </c>
      <c r="CA46">
        <f t="shared" si="4"/>
        <v>15447393.099999998</v>
      </c>
      <c r="CB46">
        <f t="shared" si="4"/>
        <v>15596488.399999999</v>
      </c>
      <c r="CC46">
        <f t="shared" si="4"/>
        <v>15745583.699999999</v>
      </c>
      <c r="CD46">
        <f t="shared" si="4"/>
        <v>15894679</v>
      </c>
      <c r="CE46">
        <f t="shared" si="4"/>
        <v>16122679</v>
      </c>
      <c r="CF46">
        <f t="shared" si="4"/>
        <v>16350679</v>
      </c>
      <c r="CG46">
        <f t="shared" si="4"/>
        <v>16578679</v>
      </c>
      <c r="CH46">
        <f t="shared" si="4"/>
        <v>16806679</v>
      </c>
      <c r="CI46">
        <f t="shared" si="4"/>
        <v>17034679</v>
      </c>
      <c r="CJ46">
        <f t="shared" si="4"/>
        <v>17257907.73</v>
      </c>
      <c r="CK46">
        <f t="shared" si="4"/>
        <v>17481136.460000001</v>
      </c>
      <c r="CL46">
        <f t="shared" si="4"/>
        <v>17765707.890000001</v>
      </c>
      <c r="CM46">
        <f t="shared" si="4"/>
        <v>18050279.32</v>
      </c>
      <c r="CN46">
        <f t="shared" si="4"/>
        <v>18306279.32</v>
      </c>
      <c r="CO46">
        <f t="shared" si="4"/>
        <v>18562279.32</v>
      </c>
      <c r="CP46">
        <f t="shared" si="4"/>
        <v>18846279.32</v>
      </c>
      <c r="CQ46">
        <f t="shared" si="4"/>
        <v>19130279.32</v>
      </c>
      <c r="CR46">
        <f t="shared" si="4"/>
        <v>19558279.32</v>
      </c>
      <c r="CS46">
        <f t="shared" si="4"/>
        <v>19986279.32</v>
      </c>
      <c r="CT46">
        <f t="shared" si="4"/>
        <v>20414279.32</v>
      </c>
      <c r="CU46">
        <f t="shared" si="4"/>
        <v>20842279.32</v>
      </c>
      <c r="CV46">
        <f t="shared" si="4"/>
        <v>21042279.32</v>
      </c>
      <c r="CW46">
        <f t="shared" si="4"/>
        <v>21182279.32</v>
      </c>
      <c r="CX46">
        <f t="shared" si="4"/>
        <v>21322279.32</v>
      </c>
      <c r="CY46">
        <f t="shared" si="4"/>
        <v>21462279.32</v>
      </c>
      <c r="CZ46">
        <f t="shared" si="4"/>
        <v>21602279.32</v>
      </c>
      <c r="DA46">
        <f t="shared" si="4"/>
        <v>21742279.32</v>
      </c>
      <c r="DB46">
        <f t="shared" si="4"/>
        <v>22338127.920000002</v>
      </c>
      <c r="DC46">
        <f t="shared" si="4"/>
        <v>22933976.520000003</v>
      </c>
      <c r="DD46">
        <f t="shared" si="4"/>
        <v>22933976.520000003</v>
      </c>
      <c r="DE46">
        <f t="shared" si="4"/>
        <v>23108976.520000003</v>
      </c>
      <c r="DF46">
        <f t="shared" si="4"/>
        <v>23283976.520000003</v>
      </c>
      <c r="DG46">
        <f t="shared" si="4"/>
        <v>23371476.520000003</v>
      </c>
      <c r="DH46">
        <f t="shared" si="4"/>
        <v>23458976.520000003</v>
      </c>
      <c r="DI46">
        <f t="shared" si="4"/>
        <v>23972789.020000003</v>
      </c>
      <c r="DJ46">
        <f t="shared" si="4"/>
        <v>24486601.520000003</v>
      </c>
      <c r="DK46">
        <f t="shared" si="4"/>
        <v>24787414.020000003</v>
      </c>
      <c r="DL46">
        <f t="shared" si="4"/>
        <v>25048414.020000003</v>
      </c>
      <c r="DM46">
        <f t="shared" si="4"/>
        <v>25309414.020000003</v>
      </c>
      <c r="DN46">
        <f t="shared" si="4"/>
        <v>25522414.020000003</v>
      </c>
      <c r="DO46">
        <f t="shared" si="4"/>
        <v>25735414.020000003</v>
      </c>
      <c r="DP46">
        <f t="shared" si="4"/>
        <v>25900414.020000003</v>
      </c>
      <c r="DQ46">
        <f t="shared" si="4"/>
        <v>26065414.020000003</v>
      </c>
      <c r="DR46">
        <f t="shared" si="4"/>
        <v>26065414.020000003</v>
      </c>
      <c r="DS46">
        <f t="shared" si="4"/>
        <v>26317414.020000003</v>
      </c>
      <c r="DT46">
        <f t="shared" si="4"/>
        <v>26569414.020000003</v>
      </c>
      <c r="DU46">
        <f t="shared" si="4"/>
        <v>26821414.020000003</v>
      </c>
      <c r="DV46">
        <f t="shared" si="4"/>
        <v>27049414.020000003</v>
      </c>
      <c r="DW46">
        <f t="shared" si="4"/>
        <v>27277414.020000003</v>
      </c>
      <c r="DX46">
        <f t="shared" si="4"/>
        <v>27368414.020000003</v>
      </c>
      <c r="DY46">
        <f t="shared" si="4"/>
        <v>27459414.020000003</v>
      </c>
      <c r="DZ46">
        <f t="shared" si="4"/>
        <v>27758747.320000004</v>
      </c>
      <c r="EA46">
        <f t="shared" si="4"/>
        <v>28058080.620000005</v>
      </c>
      <c r="EB46">
        <f t="shared" ref="EB46:FE46" si="5">EA46+EB45</f>
        <v>28357413.920000006</v>
      </c>
      <c r="EC46">
        <f t="shared" si="5"/>
        <v>28545413.920000006</v>
      </c>
      <c r="ED46">
        <f t="shared" si="5"/>
        <v>28733413.920000006</v>
      </c>
      <c r="EE46">
        <f t="shared" si="5"/>
        <v>28921413.920000006</v>
      </c>
      <c r="EF46">
        <f t="shared" si="5"/>
        <v>29061413.920000006</v>
      </c>
      <c r="EG46">
        <f t="shared" si="5"/>
        <v>29201413.920000006</v>
      </c>
      <c r="EH46">
        <f t="shared" si="5"/>
        <v>29341413.920000006</v>
      </c>
      <c r="EI46">
        <f t="shared" si="5"/>
        <v>29481413.920000006</v>
      </c>
      <c r="EJ46">
        <f t="shared" si="5"/>
        <v>29813413.920000006</v>
      </c>
      <c r="EK46">
        <f t="shared" si="5"/>
        <v>30145413.920000006</v>
      </c>
      <c r="EL46">
        <f t="shared" si="5"/>
        <v>30477413.920000006</v>
      </c>
      <c r="EM46">
        <f t="shared" si="5"/>
        <v>30809413.920000006</v>
      </c>
      <c r="EN46">
        <f t="shared" si="5"/>
        <v>30809413.920000006</v>
      </c>
      <c r="EO46">
        <f t="shared" si="5"/>
        <v>30959413.920000006</v>
      </c>
      <c r="EP46">
        <f t="shared" si="5"/>
        <v>31109413.920000006</v>
      </c>
      <c r="EQ46">
        <f t="shared" si="5"/>
        <v>31259413.920000006</v>
      </c>
      <c r="ER46">
        <f t="shared" si="5"/>
        <v>31409413.920000006</v>
      </c>
      <c r="ES46">
        <f t="shared" si="5"/>
        <v>31559413.920000006</v>
      </c>
      <c r="ET46">
        <f t="shared" si="5"/>
        <v>31709413.920000006</v>
      </c>
      <c r="EU46">
        <f t="shared" si="5"/>
        <v>31848071.220000006</v>
      </c>
      <c r="EV46">
        <f t="shared" si="5"/>
        <v>31986728.520000007</v>
      </c>
      <c r="EW46">
        <f t="shared" si="5"/>
        <v>32174728.520000007</v>
      </c>
      <c r="EX46">
        <f t="shared" si="5"/>
        <v>32362728.520000007</v>
      </c>
      <c r="EY46">
        <f t="shared" si="5"/>
        <v>32550728.520000007</v>
      </c>
      <c r="EZ46">
        <f t="shared" si="5"/>
        <v>32738728.520000007</v>
      </c>
      <c r="FA46">
        <f t="shared" si="5"/>
        <v>32926728.520000007</v>
      </c>
      <c r="FB46">
        <f t="shared" si="5"/>
        <v>33426430.320000008</v>
      </c>
      <c r="FC46">
        <f t="shared" si="5"/>
        <v>33926132.120000005</v>
      </c>
      <c r="FD46">
        <f t="shared" si="5"/>
        <v>33926132.120000005</v>
      </c>
      <c r="FE46">
        <f t="shared" si="5"/>
        <v>33926132.120000005</v>
      </c>
    </row>
    <row r="49" spans="1:161" x14ac:dyDescent="0.25">
      <c r="B49" t="s">
        <v>106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116</v>
      </c>
      <c r="M49" t="s">
        <v>117</v>
      </c>
      <c r="N49" t="s">
        <v>118</v>
      </c>
      <c r="O49" t="s">
        <v>119</v>
      </c>
      <c r="P49" t="s">
        <v>120</v>
      </c>
      <c r="Q49" t="s">
        <v>121</v>
      </c>
      <c r="R49" t="s">
        <v>122</v>
      </c>
      <c r="S49" t="s">
        <v>123</v>
      </c>
      <c r="T49" t="s">
        <v>124</v>
      </c>
      <c r="U49" t="s">
        <v>125</v>
      </c>
      <c r="V49" t="s">
        <v>126</v>
      </c>
      <c r="W49" t="s">
        <v>127</v>
      </c>
      <c r="X49" t="s">
        <v>128</v>
      </c>
      <c r="Y49" t="s">
        <v>129</v>
      </c>
      <c r="Z49" t="s">
        <v>130</v>
      </c>
      <c r="AA49" t="s">
        <v>131</v>
      </c>
      <c r="AB49" t="s">
        <v>132</v>
      </c>
      <c r="AC49" t="s">
        <v>133</v>
      </c>
      <c r="AD49" t="s">
        <v>134</v>
      </c>
      <c r="AE49" t="s">
        <v>135</v>
      </c>
      <c r="AF49" t="s">
        <v>136</v>
      </c>
      <c r="AG49" t="s">
        <v>137</v>
      </c>
      <c r="AH49" t="s">
        <v>138</v>
      </c>
      <c r="AI49" t="s">
        <v>139</v>
      </c>
      <c r="AJ49" t="s">
        <v>140</v>
      </c>
      <c r="AK49" t="s">
        <v>141</v>
      </c>
      <c r="AL49" t="s">
        <v>142</v>
      </c>
      <c r="AM49" t="s">
        <v>143</v>
      </c>
      <c r="AN49" t="s">
        <v>144</v>
      </c>
      <c r="AO49" t="s">
        <v>145</v>
      </c>
      <c r="AP49" t="s">
        <v>146</v>
      </c>
      <c r="AQ49" t="s">
        <v>147</v>
      </c>
      <c r="AR49" t="s">
        <v>148</v>
      </c>
      <c r="AS49" t="s">
        <v>149</v>
      </c>
      <c r="AT49" t="s">
        <v>150</v>
      </c>
      <c r="AU49" t="s">
        <v>151</v>
      </c>
      <c r="AV49" t="s">
        <v>152</v>
      </c>
      <c r="AW49" t="s">
        <v>153</v>
      </c>
      <c r="AX49" t="s">
        <v>154</v>
      </c>
      <c r="AY49" t="s">
        <v>155</v>
      </c>
      <c r="AZ49" t="s">
        <v>156</v>
      </c>
      <c r="BA49" t="s">
        <v>157</v>
      </c>
      <c r="BB49" t="s">
        <v>158</v>
      </c>
      <c r="BC49" t="s">
        <v>159</v>
      </c>
      <c r="BD49" t="s">
        <v>160</v>
      </c>
      <c r="BE49" t="s">
        <v>161</v>
      </c>
      <c r="BF49" t="s">
        <v>162</v>
      </c>
      <c r="BG49" t="s">
        <v>163</v>
      </c>
      <c r="BH49" t="s">
        <v>164</v>
      </c>
      <c r="BI49" t="s">
        <v>165</v>
      </c>
      <c r="BJ49" t="s">
        <v>166</v>
      </c>
      <c r="BK49" t="s">
        <v>167</v>
      </c>
      <c r="BL49" t="s">
        <v>168</v>
      </c>
      <c r="BM49" t="s">
        <v>169</v>
      </c>
      <c r="BN49" t="s">
        <v>170</v>
      </c>
      <c r="BO49" t="s">
        <v>171</v>
      </c>
      <c r="BP49" t="s">
        <v>172</v>
      </c>
      <c r="BQ49" t="s">
        <v>173</v>
      </c>
      <c r="BR49" t="s">
        <v>174</v>
      </c>
      <c r="BS49" t="s">
        <v>175</v>
      </c>
      <c r="BT49" t="s">
        <v>176</v>
      </c>
      <c r="BU49" t="s">
        <v>177</v>
      </c>
      <c r="BV49" t="s">
        <v>178</v>
      </c>
      <c r="BW49" t="s">
        <v>179</v>
      </c>
      <c r="BX49" t="s">
        <v>180</v>
      </c>
      <c r="BY49" t="s">
        <v>181</v>
      </c>
      <c r="BZ49" t="s">
        <v>182</v>
      </c>
      <c r="CA49" t="s">
        <v>183</v>
      </c>
      <c r="CB49" t="s">
        <v>184</v>
      </c>
      <c r="CC49" t="s">
        <v>185</v>
      </c>
      <c r="CD49" t="s">
        <v>186</v>
      </c>
      <c r="CE49" t="s">
        <v>187</v>
      </c>
      <c r="CF49" t="s">
        <v>188</v>
      </c>
      <c r="CG49" t="s">
        <v>189</v>
      </c>
      <c r="CH49" t="s">
        <v>190</v>
      </c>
      <c r="CI49" t="s">
        <v>191</v>
      </c>
      <c r="CJ49" t="s">
        <v>192</v>
      </c>
      <c r="CK49" t="s">
        <v>193</v>
      </c>
      <c r="CL49" t="s">
        <v>194</v>
      </c>
      <c r="CM49" t="s">
        <v>195</v>
      </c>
      <c r="CN49" t="s">
        <v>196</v>
      </c>
      <c r="CO49" t="s">
        <v>197</v>
      </c>
      <c r="CP49" t="s">
        <v>198</v>
      </c>
      <c r="CQ49" t="s">
        <v>199</v>
      </c>
      <c r="CR49" t="s">
        <v>200</v>
      </c>
      <c r="CS49" t="s">
        <v>201</v>
      </c>
      <c r="CT49" t="s">
        <v>202</v>
      </c>
      <c r="CU49" t="s">
        <v>203</v>
      </c>
      <c r="CV49" t="s">
        <v>204</v>
      </c>
      <c r="CW49" t="s">
        <v>205</v>
      </c>
      <c r="CX49" t="s">
        <v>206</v>
      </c>
      <c r="CY49" t="s">
        <v>207</v>
      </c>
      <c r="CZ49" t="s">
        <v>208</v>
      </c>
      <c r="DA49" t="s">
        <v>209</v>
      </c>
      <c r="DB49" t="s">
        <v>210</v>
      </c>
      <c r="DC49" t="s">
        <v>211</v>
      </c>
      <c r="DD49" t="s">
        <v>212</v>
      </c>
      <c r="DE49" t="s">
        <v>213</v>
      </c>
      <c r="DF49" t="s">
        <v>214</v>
      </c>
      <c r="DG49" t="s">
        <v>215</v>
      </c>
      <c r="DH49" t="s">
        <v>216</v>
      </c>
      <c r="DI49" t="s">
        <v>217</v>
      </c>
      <c r="DJ49" t="s">
        <v>218</v>
      </c>
      <c r="DK49" t="s">
        <v>219</v>
      </c>
      <c r="DL49" t="s">
        <v>220</v>
      </c>
      <c r="DM49" t="s">
        <v>221</v>
      </c>
      <c r="DN49" t="s">
        <v>222</v>
      </c>
      <c r="DO49" t="s">
        <v>223</v>
      </c>
      <c r="DP49" t="s">
        <v>224</v>
      </c>
      <c r="DQ49" t="s">
        <v>225</v>
      </c>
      <c r="DR49" t="s">
        <v>226</v>
      </c>
      <c r="DS49" t="s">
        <v>227</v>
      </c>
      <c r="DT49" t="s">
        <v>228</v>
      </c>
      <c r="DU49" t="s">
        <v>229</v>
      </c>
      <c r="DV49" t="s">
        <v>230</v>
      </c>
      <c r="DW49" t="s">
        <v>231</v>
      </c>
      <c r="DX49" t="s">
        <v>232</v>
      </c>
      <c r="DY49" t="s">
        <v>233</v>
      </c>
      <c r="DZ49" t="s">
        <v>234</v>
      </c>
      <c r="EA49" t="s">
        <v>235</v>
      </c>
      <c r="EB49" t="s">
        <v>236</v>
      </c>
      <c r="EC49" t="s">
        <v>237</v>
      </c>
      <c r="ED49" t="s">
        <v>238</v>
      </c>
      <c r="EE49" t="s">
        <v>239</v>
      </c>
      <c r="EF49" t="s">
        <v>240</v>
      </c>
      <c r="EG49" t="s">
        <v>241</v>
      </c>
      <c r="EH49" t="s">
        <v>242</v>
      </c>
      <c r="EI49" t="s">
        <v>243</v>
      </c>
      <c r="EJ49" t="s">
        <v>244</v>
      </c>
      <c r="EK49" t="s">
        <v>245</v>
      </c>
      <c r="EL49" t="s">
        <v>246</v>
      </c>
      <c r="EM49" t="s">
        <v>247</v>
      </c>
      <c r="EN49" t="s">
        <v>248</v>
      </c>
      <c r="EO49" t="s">
        <v>249</v>
      </c>
      <c r="EP49" t="s">
        <v>250</v>
      </c>
      <c r="EQ49" t="s">
        <v>251</v>
      </c>
      <c r="ER49" t="s">
        <v>252</v>
      </c>
      <c r="ES49" t="s">
        <v>253</v>
      </c>
      <c r="ET49" t="s">
        <v>254</v>
      </c>
      <c r="EU49" t="s">
        <v>255</v>
      </c>
      <c r="EV49" t="s">
        <v>256</v>
      </c>
      <c r="EW49" t="s">
        <v>257</v>
      </c>
      <c r="EX49" t="s">
        <v>258</v>
      </c>
      <c r="EY49" t="s">
        <v>259</v>
      </c>
      <c r="EZ49" t="s">
        <v>260</v>
      </c>
      <c r="FA49" t="s">
        <v>261</v>
      </c>
      <c r="FB49" t="s">
        <v>262</v>
      </c>
      <c r="FC49" t="s">
        <v>263</v>
      </c>
      <c r="FD49" t="s">
        <v>264</v>
      </c>
      <c r="FE49" t="s">
        <v>265</v>
      </c>
    </row>
    <row r="50" spans="1:161" x14ac:dyDescent="0.25">
      <c r="A50" t="s">
        <v>267</v>
      </c>
      <c r="B50">
        <f>B46</f>
        <v>220000</v>
      </c>
      <c r="C50">
        <f>B46+C45</f>
        <v>440000</v>
      </c>
      <c r="D50">
        <f t="shared" ref="D50:BO50" si="6">C46+D45</f>
        <v>660000</v>
      </c>
      <c r="E50">
        <f t="shared" si="6"/>
        <v>880000</v>
      </c>
      <c r="F50">
        <f t="shared" si="6"/>
        <v>1100000</v>
      </c>
      <c r="G50">
        <f t="shared" si="6"/>
        <v>1274344.8</v>
      </c>
      <c r="H50">
        <f t="shared" si="6"/>
        <v>1448689.6</v>
      </c>
      <c r="I50">
        <f t="shared" si="6"/>
        <v>1623034.4000000001</v>
      </c>
      <c r="J50">
        <f t="shared" si="6"/>
        <v>1797379.2000000002</v>
      </c>
      <c r="K50">
        <f t="shared" si="6"/>
        <v>1971724.0000000002</v>
      </c>
      <c r="L50">
        <f t="shared" si="6"/>
        <v>1971724.0000000002</v>
      </c>
      <c r="M50">
        <f t="shared" si="6"/>
        <v>2111724</v>
      </c>
      <c r="N50">
        <f t="shared" si="6"/>
        <v>2251724</v>
      </c>
      <c r="O50">
        <f t="shared" si="6"/>
        <v>2391724</v>
      </c>
      <c r="P50">
        <f t="shared" si="6"/>
        <v>2531724</v>
      </c>
      <c r="Q50">
        <f t="shared" si="6"/>
        <v>2671724</v>
      </c>
      <c r="R50">
        <f t="shared" si="6"/>
        <v>2811724</v>
      </c>
      <c r="S50">
        <f t="shared" si="6"/>
        <v>2951724</v>
      </c>
      <c r="T50">
        <f t="shared" si="6"/>
        <v>3091724</v>
      </c>
      <c r="U50">
        <f t="shared" si="6"/>
        <v>3231724</v>
      </c>
      <c r="V50">
        <f t="shared" si="6"/>
        <v>3371724</v>
      </c>
      <c r="W50">
        <f t="shared" si="6"/>
        <v>3511724</v>
      </c>
      <c r="X50">
        <f t="shared" si="6"/>
        <v>3651724</v>
      </c>
      <c r="Y50">
        <f t="shared" si="6"/>
        <v>3791724</v>
      </c>
      <c r="Z50">
        <f t="shared" si="6"/>
        <v>3931724</v>
      </c>
      <c r="AA50">
        <f t="shared" si="6"/>
        <v>4071724</v>
      </c>
      <c r="AB50">
        <f t="shared" si="6"/>
        <v>4243041.0999999996</v>
      </c>
      <c r="AC50">
        <f t="shared" si="6"/>
        <v>4414358.1999999993</v>
      </c>
      <c r="AD50">
        <f t="shared" si="6"/>
        <v>4585675.2999999989</v>
      </c>
      <c r="AE50">
        <f t="shared" si="6"/>
        <v>4756992.3999999985</v>
      </c>
      <c r="AF50">
        <f t="shared" si="6"/>
        <v>4928309.4999999981</v>
      </c>
      <c r="AG50">
        <f t="shared" si="6"/>
        <v>5099626.5999999978</v>
      </c>
      <c r="AH50">
        <f t="shared" si="6"/>
        <v>5270943.6999999974</v>
      </c>
      <c r="AI50">
        <f t="shared" si="6"/>
        <v>5442260.799999997</v>
      </c>
      <c r="AJ50">
        <f t="shared" si="6"/>
        <v>5826981.1999999974</v>
      </c>
      <c r="AK50">
        <f t="shared" si="6"/>
        <v>6211701.5999999978</v>
      </c>
      <c r="AL50">
        <f t="shared" si="6"/>
        <v>6596421.9999999981</v>
      </c>
      <c r="AM50">
        <f t="shared" si="6"/>
        <v>6981142.3999999985</v>
      </c>
      <c r="AN50">
        <f t="shared" si="6"/>
        <v>6981142.3999999985</v>
      </c>
      <c r="AO50">
        <f t="shared" si="6"/>
        <v>7201142.3999999985</v>
      </c>
      <c r="AP50">
        <f t="shared" si="6"/>
        <v>7421142.3999999985</v>
      </c>
      <c r="AQ50">
        <f t="shared" si="6"/>
        <v>7641142.3999999985</v>
      </c>
      <c r="AR50">
        <f t="shared" si="6"/>
        <v>7861142.3999999985</v>
      </c>
      <c r="AS50">
        <f t="shared" si="6"/>
        <v>8326142.3999999985</v>
      </c>
      <c r="AT50">
        <f t="shared" si="6"/>
        <v>8791142.3999999985</v>
      </c>
      <c r="AU50">
        <f t="shared" si="6"/>
        <v>9256142.3999999985</v>
      </c>
      <c r="AV50">
        <f t="shared" si="6"/>
        <v>9504142.3999999985</v>
      </c>
      <c r="AW50">
        <f t="shared" si="6"/>
        <v>9752142.3999999985</v>
      </c>
      <c r="AX50">
        <f t="shared" si="6"/>
        <v>10000142.399999999</v>
      </c>
      <c r="AY50">
        <f t="shared" si="6"/>
        <v>10248142.399999999</v>
      </c>
      <c r="AZ50">
        <f t="shared" si="6"/>
        <v>10440142.399999999</v>
      </c>
      <c r="BA50">
        <f t="shared" si="6"/>
        <v>10632142.399999999</v>
      </c>
      <c r="BB50">
        <f t="shared" si="6"/>
        <v>10824142.399999999</v>
      </c>
      <c r="BC50">
        <f t="shared" si="6"/>
        <v>11016142.399999999</v>
      </c>
      <c r="BD50">
        <f t="shared" si="6"/>
        <v>11208142.399999999</v>
      </c>
      <c r="BE50">
        <f t="shared" si="6"/>
        <v>11400142.399999999</v>
      </c>
      <c r="BF50">
        <f t="shared" si="6"/>
        <v>11592142.399999999</v>
      </c>
      <c r="BG50">
        <f t="shared" si="6"/>
        <v>11784142.399999999</v>
      </c>
      <c r="BH50">
        <f t="shared" si="6"/>
        <v>11976142.399999999</v>
      </c>
      <c r="BI50">
        <f t="shared" si="6"/>
        <v>12168142.399999999</v>
      </c>
      <c r="BJ50">
        <f t="shared" si="6"/>
        <v>12360142.399999999</v>
      </c>
      <c r="BK50">
        <f t="shared" si="6"/>
        <v>12552142.399999999</v>
      </c>
      <c r="BL50">
        <f t="shared" si="6"/>
        <v>12744142.399999999</v>
      </c>
      <c r="BM50">
        <f t="shared" si="6"/>
        <v>12936142.399999999</v>
      </c>
      <c r="BN50">
        <f t="shared" si="6"/>
        <v>13128142.399999999</v>
      </c>
      <c r="BO50">
        <f t="shared" si="6"/>
        <v>13320142.399999999</v>
      </c>
      <c r="BP50">
        <f t="shared" ref="BP50:EA50" si="7">BO46+BP45</f>
        <v>13512142.399999999</v>
      </c>
      <c r="BQ50">
        <f t="shared" si="7"/>
        <v>13704142.399999999</v>
      </c>
      <c r="BR50">
        <f t="shared" si="7"/>
        <v>13848142.399999999</v>
      </c>
      <c r="BS50">
        <f t="shared" si="7"/>
        <v>13992142.399999999</v>
      </c>
      <c r="BT50">
        <f t="shared" si="7"/>
        <v>14136142.399999999</v>
      </c>
      <c r="BU50">
        <f t="shared" si="7"/>
        <v>14280142.399999999</v>
      </c>
      <c r="BV50">
        <f t="shared" si="7"/>
        <v>14424142.399999999</v>
      </c>
      <c r="BW50">
        <f t="shared" si="7"/>
        <v>14568142.399999999</v>
      </c>
      <c r="BX50">
        <f t="shared" si="7"/>
        <v>14933220.099999998</v>
      </c>
      <c r="BY50">
        <f t="shared" si="7"/>
        <v>15298297.799999997</v>
      </c>
      <c r="BZ50">
        <f t="shared" si="7"/>
        <v>15298297.799999997</v>
      </c>
      <c r="CA50">
        <f t="shared" si="7"/>
        <v>15447393.099999998</v>
      </c>
      <c r="CB50">
        <f t="shared" si="7"/>
        <v>15596488.399999999</v>
      </c>
      <c r="CC50">
        <f t="shared" si="7"/>
        <v>15745583.699999999</v>
      </c>
      <c r="CD50">
        <f t="shared" si="7"/>
        <v>15894679</v>
      </c>
      <c r="CE50">
        <f t="shared" si="7"/>
        <v>16122679</v>
      </c>
      <c r="CF50">
        <f t="shared" si="7"/>
        <v>16350679</v>
      </c>
      <c r="CG50">
        <f t="shared" si="7"/>
        <v>16578679</v>
      </c>
      <c r="CH50">
        <f t="shared" si="7"/>
        <v>16806679</v>
      </c>
      <c r="CI50">
        <f t="shared" si="7"/>
        <v>17034679</v>
      </c>
      <c r="CJ50">
        <f t="shared" si="7"/>
        <v>17257907.73</v>
      </c>
      <c r="CK50">
        <f t="shared" si="7"/>
        <v>17481136.460000001</v>
      </c>
      <c r="CL50">
        <f t="shared" si="7"/>
        <v>17765707.890000001</v>
      </c>
      <c r="CM50">
        <f t="shared" si="7"/>
        <v>18050279.32</v>
      </c>
      <c r="CN50">
        <f t="shared" si="7"/>
        <v>18306279.32</v>
      </c>
      <c r="CO50">
        <f t="shared" si="7"/>
        <v>18562279.32</v>
      </c>
      <c r="CP50">
        <f t="shared" si="7"/>
        <v>18846279.32</v>
      </c>
      <c r="CQ50">
        <f t="shared" si="7"/>
        <v>19130279.32</v>
      </c>
      <c r="CR50">
        <f t="shared" si="7"/>
        <v>19558279.32</v>
      </c>
      <c r="CS50">
        <f t="shared" si="7"/>
        <v>19986279.32</v>
      </c>
      <c r="CT50">
        <f t="shared" si="7"/>
        <v>20414279.32</v>
      </c>
      <c r="CU50">
        <f t="shared" si="7"/>
        <v>20842279.32</v>
      </c>
      <c r="CV50">
        <f t="shared" si="7"/>
        <v>21042279.32</v>
      </c>
      <c r="CW50">
        <f t="shared" si="7"/>
        <v>21182279.32</v>
      </c>
      <c r="CX50">
        <f t="shared" si="7"/>
        <v>21322279.32</v>
      </c>
      <c r="CY50">
        <f t="shared" si="7"/>
        <v>21462279.32</v>
      </c>
      <c r="CZ50">
        <f t="shared" si="7"/>
        <v>21602279.32</v>
      </c>
      <c r="DA50">
        <f t="shared" si="7"/>
        <v>21742279.32</v>
      </c>
      <c r="DB50">
        <f t="shared" si="7"/>
        <v>22338127.920000002</v>
      </c>
      <c r="DC50">
        <f t="shared" si="7"/>
        <v>22933976.520000003</v>
      </c>
      <c r="DD50">
        <f t="shared" si="7"/>
        <v>22933976.520000003</v>
      </c>
      <c r="DE50">
        <f t="shared" si="7"/>
        <v>23108976.520000003</v>
      </c>
      <c r="DF50">
        <f t="shared" si="7"/>
        <v>23283976.520000003</v>
      </c>
      <c r="DG50">
        <f t="shared" si="7"/>
        <v>23371476.520000003</v>
      </c>
      <c r="DH50">
        <f t="shared" si="7"/>
        <v>23458976.520000003</v>
      </c>
      <c r="DI50">
        <f t="shared" si="7"/>
        <v>23972789.020000003</v>
      </c>
      <c r="DJ50">
        <f t="shared" si="7"/>
        <v>24486601.520000003</v>
      </c>
      <c r="DK50">
        <f t="shared" si="7"/>
        <v>24787414.020000003</v>
      </c>
      <c r="DL50">
        <f t="shared" si="7"/>
        <v>25048414.020000003</v>
      </c>
      <c r="DM50">
        <f t="shared" si="7"/>
        <v>25309414.020000003</v>
      </c>
      <c r="DN50">
        <f t="shared" si="7"/>
        <v>25522414.020000003</v>
      </c>
      <c r="DO50">
        <f t="shared" si="7"/>
        <v>25735414.020000003</v>
      </c>
      <c r="DP50">
        <f t="shared" si="7"/>
        <v>25900414.020000003</v>
      </c>
      <c r="DQ50">
        <f t="shared" si="7"/>
        <v>26065414.020000003</v>
      </c>
      <c r="DR50">
        <f t="shared" si="7"/>
        <v>26065414.020000003</v>
      </c>
      <c r="DS50">
        <f t="shared" si="7"/>
        <v>26317414.020000003</v>
      </c>
      <c r="DT50">
        <f t="shared" si="7"/>
        <v>26569414.020000003</v>
      </c>
      <c r="DU50">
        <f t="shared" si="7"/>
        <v>26821414.020000003</v>
      </c>
      <c r="DV50">
        <f t="shared" si="7"/>
        <v>27049414.020000003</v>
      </c>
      <c r="DW50">
        <f t="shared" si="7"/>
        <v>27277414.020000003</v>
      </c>
      <c r="DX50">
        <f t="shared" si="7"/>
        <v>27368414.020000003</v>
      </c>
      <c r="DY50">
        <f t="shared" si="7"/>
        <v>27459414.020000003</v>
      </c>
      <c r="DZ50">
        <f t="shared" si="7"/>
        <v>27758747.320000004</v>
      </c>
      <c r="EA50">
        <f t="shared" si="7"/>
        <v>28058080.620000005</v>
      </c>
      <c r="EB50">
        <f t="shared" ref="EB50:FE50" si="8">EA46+EB45</f>
        <v>28357413.920000006</v>
      </c>
      <c r="EC50">
        <f t="shared" si="8"/>
        <v>28545413.920000006</v>
      </c>
      <c r="ED50">
        <f t="shared" si="8"/>
        <v>28733413.920000006</v>
      </c>
      <c r="EE50">
        <f t="shared" si="8"/>
        <v>28921413.920000006</v>
      </c>
      <c r="EF50">
        <f t="shared" si="8"/>
        <v>29061413.920000006</v>
      </c>
      <c r="EG50">
        <f t="shared" si="8"/>
        <v>29201413.920000006</v>
      </c>
      <c r="EH50">
        <f t="shared" si="8"/>
        <v>29341413.920000006</v>
      </c>
      <c r="EI50">
        <f t="shared" si="8"/>
        <v>29481413.920000006</v>
      </c>
      <c r="EJ50">
        <f t="shared" si="8"/>
        <v>29813413.920000006</v>
      </c>
      <c r="EK50">
        <f t="shared" si="8"/>
        <v>30145413.920000006</v>
      </c>
      <c r="EL50">
        <f t="shared" si="8"/>
        <v>30477413.920000006</v>
      </c>
      <c r="EM50">
        <f t="shared" si="8"/>
        <v>30809413.920000006</v>
      </c>
      <c r="EN50">
        <f t="shared" si="8"/>
        <v>30809413.920000006</v>
      </c>
      <c r="EO50">
        <f t="shared" si="8"/>
        <v>30959413.920000006</v>
      </c>
      <c r="EP50">
        <f t="shared" si="8"/>
        <v>31109413.920000006</v>
      </c>
      <c r="EQ50">
        <f t="shared" si="8"/>
        <v>31259413.920000006</v>
      </c>
      <c r="ER50">
        <f t="shared" si="8"/>
        <v>31409413.920000006</v>
      </c>
      <c r="ES50">
        <f t="shared" si="8"/>
        <v>31559413.920000006</v>
      </c>
      <c r="ET50">
        <f t="shared" si="8"/>
        <v>31709413.920000006</v>
      </c>
      <c r="EU50">
        <f t="shared" si="8"/>
        <v>31848071.220000006</v>
      </c>
      <c r="EV50">
        <f t="shared" si="8"/>
        <v>31986728.520000007</v>
      </c>
      <c r="EW50">
        <f t="shared" si="8"/>
        <v>32174728.520000007</v>
      </c>
      <c r="EX50">
        <f t="shared" si="8"/>
        <v>32362728.520000007</v>
      </c>
      <c r="EY50">
        <f t="shared" si="8"/>
        <v>32550728.520000007</v>
      </c>
      <c r="EZ50">
        <f t="shared" si="8"/>
        <v>32738728.520000007</v>
      </c>
      <c r="FA50">
        <f t="shared" si="8"/>
        <v>32926728.520000007</v>
      </c>
      <c r="FB50">
        <f t="shared" si="8"/>
        <v>33426430.320000008</v>
      </c>
      <c r="FC50">
        <f t="shared" si="8"/>
        <v>33926132.120000005</v>
      </c>
      <c r="FD50">
        <f t="shared" si="8"/>
        <v>33926132.120000005</v>
      </c>
      <c r="FE50">
        <f t="shared" si="8"/>
        <v>33926132.120000005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Acitvity</vt:lpstr>
      <vt:lpstr>NT,CT</vt:lpstr>
      <vt:lpstr>ES EF LS LF</vt:lpstr>
      <vt:lpstr>NC CC</vt:lpstr>
      <vt:lpstr>Crashing</vt:lpstr>
      <vt:lpstr>Crash Schedule</vt:lpstr>
      <vt:lpstr>Cost After Crashing</vt:lpstr>
      <vt:lpstr>Cost Budgeting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2024-07-12T16:30:45Z</dcterms:modified>
</cp:coreProperties>
</file>